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BDBCADCC-ED38-4D7E-9342-BE9E2D5187C2}" xr6:coauthVersionLast="47" xr6:coauthVersionMax="47" xr10:uidLastSave="{00000000-0000-0000-0000-000000000000}"/>
  <bookViews>
    <workbookView xWindow="-26460" yWindow="1155" windowWidth="17280" windowHeight="8970" tabRatio="821" firstSheet="2" activeTab="6"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4" i="4" l="1"/>
  <c r="AM554" i="3"/>
  <c r="AG66" i="9" l="1"/>
  <c r="AE66" i="9"/>
  <c r="AC66" i="9"/>
  <c r="AA66" i="9"/>
  <c r="T621" i="3"/>
  <c r="W833" i="3" l="1"/>
  <c r="AI72" i="9" l="1"/>
  <c r="AK72" i="9"/>
  <c r="AM72" i="9"/>
  <c r="AO72" i="9"/>
  <c r="AQ72" i="9"/>
  <c r="AS72" i="9"/>
  <c r="AU72" i="9"/>
  <c r="AW72" i="9"/>
  <c r="AY72" i="9"/>
  <c r="BA72" i="9"/>
  <c r="BC72" i="9"/>
  <c r="BE72" i="9"/>
  <c r="BG72" i="9"/>
  <c r="BI72" i="9"/>
  <c r="BK72" i="9"/>
  <c r="BM72" i="9"/>
  <c r="BO72" i="9"/>
  <c r="BQ72" i="9"/>
  <c r="BS72" i="9"/>
  <c r="BU72" i="9"/>
  <c r="BW72" i="9"/>
  <c r="BY72" i="9"/>
  <c r="CA72" i="9"/>
  <c r="CC72" i="9"/>
  <c r="CE72" i="9"/>
  <c r="CG72" i="9"/>
  <c r="CI72" i="9"/>
  <c r="CK72" i="9"/>
  <c r="CM72" i="9"/>
  <c r="CO72" i="9"/>
  <c r="CQ72" i="9"/>
  <c r="CS72" i="9"/>
  <c r="CU72" i="9"/>
  <c r="CW72" i="9"/>
  <c r="CY72" i="9"/>
  <c r="DA72" i="9"/>
  <c r="DC72" i="9"/>
  <c r="DE72" i="9"/>
  <c r="DG72" i="9"/>
  <c r="DI72" i="9"/>
  <c r="DK72" i="9"/>
  <c r="DM72" i="9"/>
  <c r="DO72" i="9"/>
  <c r="DQ72" i="9"/>
  <c r="DS72" i="9"/>
  <c r="DU72" i="9"/>
  <c r="DW72" i="9"/>
  <c r="DY72" i="9"/>
  <c r="EA72" i="9"/>
  <c r="EC72" i="9"/>
  <c r="EE72" i="9"/>
  <c r="EG72" i="9"/>
  <c r="EI72" i="9"/>
  <c r="EK72" i="9"/>
  <c r="EM72" i="9"/>
  <c r="EO72" i="9"/>
  <c r="EQ72" i="9"/>
  <c r="ES72" i="9"/>
  <c r="EU72" i="9"/>
  <c r="EW72" i="9"/>
  <c r="EY72" i="9"/>
  <c r="FA72" i="9"/>
  <c r="FC72" i="9"/>
  <c r="FE72" i="9"/>
  <c r="FG72" i="9"/>
  <c r="FI72" i="9"/>
  <c r="FK72" i="9"/>
  <c r="FM72" i="9"/>
  <c r="FO72" i="9"/>
  <c r="FQ72" i="9"/>
  <c r="FS72" i="9"/>
  <c r="FU72" i="9"/>
  <c r="FW72" i="9"/>
  <c r="FY72" i="9"/>
  <c r="GA72" i="9"/>
  <c r="GC72" i="9"/>
  <c r="GE72" i="9"/>
  <c r="GG72" i="9"/>
  <c r="GI72" i="9"/>
  <c r="GK72" i="9"/>
  <c r="GM72" i="9"/>
  <c r="GO72" i="9"/>
  <c r="GQ72" i="9"/>
  <c r="GS72" i="9"/>
  <c r="GU72" i="9"/>
  <c r="GW72" i="9"/>
  <c r="GY72" i="9"/>
  <c r="HA72" i="9"/>
  <c r="HC72" i="9"/>
  <c r="HE72" i="9"/>
  <c r="HG72" i="9"/>
  <c r="HI72" i="9"/>
  <c r="HK72" i="9"/>
  <c r="HM72" i="9"/>
  <c r="HO72" i="9"/>
  <c r="HQ72" i="9"/>
  <c r="HS72" i="9"/>
  <c r="HU72" i="9"/>
  <c r="HW72" i="9"/>
  <c r="HY72" i="9"/>
  <c r="IA72" i="9"/>
  <c r="IC72" i="9"/>
  <c r="IE72" i="9"/>
  <c r="IG72" i="9"/>
  <c r="II72" i="9"/>
  <c r="IK72" i="9"/>
  <c r="IM72" i="9"/>
  <c r="IO72" i="9"/>
  <c r="IQ72" i="9"/>
  <c r="IS72" i="9"/>
  <c r="IU72" i="9"/>
  <c r="IW72" i="9"/>
  <c r="IY72" i="9"/>
  <c r="JA72" i="9"/>
  <c r="JC72" i="9"/>
  <c r="JE72" i="9"/>
  <c r="JG72" i="9"/>
  <c r="JI72" i="9"/>
  <c r="JK72" i="9"/>
  <c r="JM72" i="9"/>
  <c r="JO72" i="9"/>
  <c r="JQ72" i="9"/>
  <c r="JS72" i="9"/>
  <c r="JU72" i="9"/>
  <c r="JW72" i="9"/>
  <c r="JY72" i="9"/>
  <c r="KA72" i="9"/>
  <c r="KC72" i="9"/>
  <c r="KE72" i="9"/>
  <c r="KG72" i="9"/>
  <c r="KI72" i="9"/>
  <c r="KK72" i="9"/>
  <c r="KM72" i="9"/>
  <c r="KO72" i="9"/>
  <c r="KQ72" i="9"/>
  <c r="KS72" i="9"/>
  <c r="KU72" i="9"/>
  <c r="KW72" i="9"/>
  <c r="KY72" i="9"/>
  <c r="LA72" i="9"/>
  <c r="LC72" i="9"/>
  <c r="LE72" i="9"/>
  <c r="LG72" i="9"/>
  <c r="LI72" i="9"/>
  <c r="LK72" i="9"/>
  <c r="LM72" i="9"/>
  <c r="LO72" i="9"/>
  <c r="LQ72" i="9"/>
  <c r="LS72" i="9"/>
  <c r="LU72" i="9"/>
  <c r="LW72" i="9"/>
  <c r="LY72" i="9"/>
  <c r="MA72" i="9"/>
  <c r="MC72" i="9"/>
  <c r="ME72" i="9"/>
  <c r="MG72" i="9"/>
  <c r="MI72" i="9"/>
  <c r="MK72" i="9"/>
  <c r="MM72" i="9"/>
  <c r="MO72" i="9"/>
  <c r="MQ72" i="9"/>
  <c r="MS72" i="9"/>
  <c r="MU72" i="9"/>
  <c r="MW72" i="9"/>
  <c r="MY72" i="9"/>
  <c r="NA72" i="9"/>
  <c r="NC72" i="9"/>
  <c r="NE72" i="9"/>
  <c r="NG72" i="9"/>
  <c r="NI72" i="9"/>
  <c r="NK72" i="9"/>
  <c r="NM72" i="9"/>
  <c r="NO72" i="9"/>
  <c r="NQ72" i="9"/>
  <c r="NS72" i="9"/>
  <c r="NU72" i="9"/>
  <c r="NW72" i="9"/>
  <c r="NY72" i="9"/>
  <c r="OA72" i="9"/>
  <c r="OC72" i="9"/>
  <c r="OE72" i="9"/>
  <c r="OG72" i="9"/>
  <c r="OI72" i="9"/>
  <c r="OK72" i="9"/>
  <c r="OM72" i="9"/>
  <c r="OO72" i="9"/>
  <c r="OQ72" i="9"/>
  <c r="OS72" i="9"/>
  <c r="OU72" i="9"/>
  <c r="OW72" i="9"/>
  <c r="OY72" i="9"/>
  <c r="PA72" i="9"/>
  <c r="PC72" i="9"/>
  <c r="PE72" i="9"/>
  <c r="PG72" i="9"/>
  <c r="PI72" i="9"/>
  <c r="PK72" i="9"/>
  <c r="PM72" i="9"/>
  <c r="PO72" i="9"/>
  <c r="PQ72" i="9"/>
  <c r="PS72" i="9"/>
  <c r="PU72" i="9"/>
  <c r="PW72" i="9"/>
  <c r="PY72" i="9"/>
  <c r="QA72" i="9"/>
  <c r="QC72" i="9"/>
  <c r="QE72" i="9"/>
  <c r="QG72" i="9"/>
  <c r="QI72" i="9"/>
  <c r="QK72" i="9"/>
  <c r="QM72" i="9"/>
  <c r="QO72" i="9"/>
  <c r="QQ72" i="9"/>
  <c r="QS72" i="9"/>
  <c r="QU72" i="9"/>
  <c r="QW72" i="9"/>
  <c r="QY72" i="9"/>
  <c r="RA72" i="9"/>
  <c r="RC72" i="9"/>
  <c r="RE72" i="9"/>
  <c r="RG72" i="9"/>
  <c r="RI72" i="9"/>
  <c r="RK72" i="9"/>
  <c r="RM72" i="9"/>
  <c r="RO72" i="9"/>
  <c r="RQ72" i="9"/>
  <c r="RS72" i="9"/>
  <c r="RU72" i="9"/>
  <c r="RW72" i="9"/>
  <c r="RY72" i="9"/>
  <c r="SA72" i="9"/>
  <c r="SC72" i="9"/>
  <c r="SE72" i="9"/>
  <c r="SG72" i="9"/>
  <c r="SI72" i="9"/>
  <c r="SK72" i="9"/>
  <c r="SM72" i="9"/>
  <c r="SO72" i="9"/>
  <c r="SQ72" i="9"/>
  <c r="SS72" i="9"/>
  <c r="SU72" i="9"/>
  <c r="SW72" i="9"/>
  <c r="SY72" i="9"/>
  <c r="TA72" i="9"/>
  <c r="TC72" i="9"/>
  <c r="TE72" i="9"/>
  <c r="TG72" i="9"/>
  <c r="TI72" i="9"/>
  <c r="TK72" i="9"/>
  <c r="TM72" i="9"/>
  <c r="TO72" i="9"/>
  <c r="TQ72" i="9"/>
  <c r="TS72" i="9"/>
  <c r="TU72" i="9"/>
  <c r="TW72" i="9"/>
  <c r="TY72" i="9"/>
  <c r="UA72" i="9"/>
  <c r="UC72" i="9"/>
  <c r="UE72" i="9"/>
  <c r="UG72" i="9"/>
  <c r="UI72" i="9"/>
  <c r="UK72" i="9"/>
  <c r="UM72" i="9"/>
  <c r="UO72" i="9"/>
  <c r="UQ72" i="9"/>
  <c r="US72" i="9"/>
  <c r="UU72" i="9"/>
  <c r="UW72" i="9"/>
  <c r="UY72" i="9"/>
  <c r="VA72" i="9"/>
  <c r="VC72" i="9"/>
  <c r="VE72" i="9"/>
  <c r="VG72" i="9"/>
  <c r="VI72" i="9"/>
  <c r="VK72" i="9"/>
  <c r="VM72" i="9"/>
  <c r="VO72" i="9"/>
  <c r="VQ72" i="9"/>
  <c r="VS72" i="9"/>
  <c r="VU72" i="9"/>
  <c r="VW72" i="9"/>
  <c r="VY72" i="9"/>
  <c r="WA72" i="9"/>
  <c r="WC72" i="9"/>
  <c r="WE72" i="9"/>
  <c r="WG72" i="9"/>
  <c r="WI72" i="9"/>
  <c r="WK72" i="9"/>
  <c r="WM72" i="9"/>
  <c r="WO72" i="9"/>
  <c r="WQ72" i="9"/>
  <c r="WS72" i="9"/>
  <c r="WU72" i="9"/>
  <c r="WW72" i="9"/>
  <c r="WY72" i="9"/>
  <c r="XA72" i="9"/>
  <c r="XC72" i="9"/>
  <c r="XE72" i="9"/>
  <c r="XG72" i="9"/>
  <c r="XI72" i="9"/>
  <c r="XK72" i="9"/>
  <c r="XM72" i="9"/>
  <c r="XO72" i="9"/>
  <c r="XQ72" i="9"/>
  <c r="XS72" i="9"/>
  <c r="XU72" i="9"/>
  <c r="XW72" i="9"/>
  <c r="XY72" i="9"/>
  <c r="YA72" i="9"/>
  <c r="YC72" i="9"/>
  <c r="YE72" i="9"/>
  <c r="YG72" i="9"/>
  <c r="YI72" i="9"/>
  <c r="YK72" i="9"/>
  <c r="YM72" i="9"/>
  <c r="YO72" i="9"/>
  <c r="YQ72" i="9"/>
  <c r="YS72" i="9"/>
  <c r="YU72" i="9"/>
  <c r="YW72" i="9"/>
  <c r="YY72" i="9"/>
  <c r="ZA72" i="9"/>
  <c r="ZC72" i="9"/>
  <c r="ZE72" i="9"/>
  <c r="ZG72" i="9"/>
  <c r="ZI72" i="9"/>
  <c r="ZK72" i="9"/>
  <c r="ZM72" i="9"/>
  <c r="ZO72" i="9"/>
  <c r="ZQ72" i="9"/>
  <c r="ZS72" i="9"/>
  <c r="ZU72" i="9"/>
  <c r="ZW72" i="9"/>
  <c r="ZY72" i="9"/>
  <c r="AAA72" i="9"/>
  <c r="AAC72" i="9"/>
  <c r="AAE72" i="9"/>
  <c r="AAG72" i="9"/>
  <c r="AAI72" i="9"/>
  <c r="AAK72" i="9"/>
  <c r="AAM72" i="9"/>
  <c r="AAO72" i="9"/>
  <c r="AAQ72" i="9"/>
  <c r="AAS72" i="9"/>
  <c r="AAU72" i="9"/>
  <c r="AAW72" i="9"/>
  <c r="AAY72" i="9"/>
  <c r="ABA72" i="9"/>
  <c r="ABC72" i="9"/>
  <c r="ABE72" i="9"/>
  <c r="ABG72" i="9"/>
  <c r="ABI72" i="9"/>
  <c r="ABK72" i="9"/>
  <c r="ABM72" i="9"/>
  <c r="ABO72" i="9"/>
  <c r="ABQ72" i="9"/>
  <c r="ABS72" i="9"/>
  <c r="ABU72" i="9"/>
  <c r="ABW72" i="9"/>
  <c r="ABY72" i="9"/>
  <c r="ACA72" i="9"/>
  <c r="ACC72" i="9"/>
  <c r="ACE72" i="9"/>
  <c r="ACG72" i="9"/>
  <c r="ACI72" i="9"/>
  <c r="ACK72" i="9"/>
  <c r="ACM72" i="9"/>
  <c r="ACO72" i="9"/>
  <c r="ACQ72" i="9"/>
  <c r="ACS72" i="9"/>
  <c r="ACU72" i="9"/>
  <c r="ACW72" i="9"/>
  <c r="ACY72" i="9"/>
  <c r="ADA72" i="9"/>
  <c r="ADC72" i="9"/>
  <c r="ADE72" i="9"/>
  <c r="ADG72" i="9"/>
  <c r="ADI72" i="9"/>
  <c r="ADK72" i="9"/>
  <c r="ADM72" i="9"/>
  <c r="ADO72" i="9"/>
  <c r="ADQ72" i="9"/>
  <c r="ADS72" i="9"/>
  <c r="ADU72" i="9"/>
  <c r="ADW72" i="9"/>
  <c r="ADY72" i="9"/>
  <c r="AEA72" i="9"/>
  <c r="AEC72" i="9"/>
  <c r="AEE72" i="9"/>
  <c r="AEG72" i="9"/>
  <c r="AEI72" i="9"/>
  <c r="AEK72" i="9"/>
  <c r="AEM72" i="9"/>
  <c r="AEO72" i="9"/>
  <c r="AEQ72" i="9"/>
  <c r="AES72" i="9"/>
  <c r="AEU72" i="9"/>
  <c r="AEW72" i="9"/>
  <c r="AEY72" i="9"/>
  <c r="AFA72" i="9"/>
  <c r="AFC72" i="9"/>
  <c r="AFE72" i="9"/>
  <c r="AFG72" i="9"/>
  <c r="AFI72" i="9"/>
  <c r="AFK72" i="9"/>
  <c r="AFM72" i="9"/>
  <c r="AFO72" i="9"/>
  <c r="AFQ72" i="9"/>
  <c r="AFS72" i="9"/>
  <c r="AFU72" i="9"/>
  <c r="AFW72" i="9"/>
  <c r="AFY72" i="9"/>
  <c r="AGA72" i="9"/>
  <c r="AGC72" i="9"/>
  <c r="AGE72" i="9"/>
  <c r="AGG72" i="9"/>
  <c r="AGI72" i="9"/>
  <c r="AGK72" i="9"/>
  <c r="AGM72" i="9"/>
  <c r="AGO72" i="9"/>
  <c r="AGQ72" i="9"/>
  <c r="AGS72" i="9"/>
  <c r="AGU72" i="9"/>
  <c r="AGW72" i="9"/>
  <c r="AGY72" i="9"/>
  <c r="AHA72" i="9"/>
  <c r="AHC72" i="9"/>
  <c r="AHE72" i="9"/>
  <c r="AHG72" i="9"/>
  <c r="AHI72" i="9"/>
  <c r="AHK72" i="9"/>
  <c r="AHM72" i="9"/>
  <c r="AHO72" i="9"/>
  <c r="AHQ72" i="9"/>
  <c r="AHS72" i="9"/>
  <c r="AHU72" i="9"/>
  <c r="AHW72" i="9"/>
  <c r="AHY72" i="9"/>
  <c r="AIA72" i="9"/>
  <c r="AIC72" i="9"/>
  <c r="AIE72" i="9"/>
  <c r="AIG72" i="9"/>
  <c r="AII72" i="9"/>
  <c r="AIK72" i="9"/>
  <c r="AIM72" i="9"/>
  <c r="AIO72" i="9"/>
  <c r="AIQ72" i="9"/>
  <c r="AIS72" i="9"/>
  <c r="AIU72" i="9"/>
  <c r="AIW72" i="9"/>
  <c r="AIY72" i="9"/>
  <c r="AJA72" i="9"/>
  <c r="AJC72" i="9"/>
  <c r="AJE72" i="9"/>
  <c r="AJG72" i="9"/>
  <c r="AJI72" i="9"/>
  <c r="AJK72" i="9"/>
  <c r="AJM72" i="9"/>
  <c r="AJO72" i="9"/>
  <c r="AJQ72" i="9"/>
  <c r="AJS72" i="9"/>
  <c r="AJU72" i="9"/>
  <c r="AJW72" i="9"/>
  <c r="AJY72" i="9"/>
  <c r="AKA72" i="9"/>
  <c r="AKC72" i="9"/>
  <c r="AKE72" i="9"/>
  <c r="AKG72" i="9"/>
  <c r="AKI72" i="9"/>
  <c r="AKK72" i="9"/>
  <c r="AKM72" i="9"/>
  <c r="AKO72" i="9"/>
  <c r="AKQ72" i="9"/>
  <c r="AKS72" i="9"/>
  <c r="AKU72" i="9"/>
  <c r="AKW72" i="9"/>
  <c r="AKY72" i="9"/>
  <c r="ALA72" i="9"/>
  <c r="ALC72" i="9"/>
  <c r="ALE72" i="9"/>
  <c r="ALG72" i="9"/>
  <c r="ALI72" i="9"/>
  <c r="ALK72" i="9"/>
  <c r="ALM72" i="9"/>
  <c r="ALO72" i="9"/>
  <c r="ALQ72" i="9"/>
  <c r="ALS72" i="9"/>
  <c r="ALU72" i="9"/>
  <c r="ALW72" i="9"/>
  <c r="ALY72" i="9"/>
  <c r="AMA72" i="9"/>
  <c r="AMC72" i="9"/>
  <c r="AME72" i="9"/>
  <c r="AMG72" i="9"/>
  <c r="AMI72" i="9"/>
  <c r="AMK72" i="9"/>
  <c r="AMM72" i="9"/>
  <c r="AMO72" i="9"/>
  <c r="AMQ72" i="9"/>
  <c r="AMS72" i="9"/>
  <c r="AMU72" i="9"/>
  <c r="AMW72" i="9"/>
  <c r="AMY72" i="9"/>
  <c r="ANA72" i="9"/>
  <c r="ANC72" i="9"/>
  <c r="ANE72" i="9"/>
  <c r="ANG72" i="9"/>
  <c r="ANI72" i="9"/>
  <c r="ANK72" i="9"/>
  <c r="ANM72" i="9"/>
  <c r="ANO72" i="9"/>
  <c r="ANQ72" i="9"/>
  <c r="ANS72" i="9"/>
  <c r="ANU72" i="9"/>
  <c r="ANW72" i="9"/>
  <c r="ANY72" i="9"/>
  <c r="AOA72" i="9"/>
  <c r="AOC72" i="9"/>
  <c r="AOE72" i="9"/>
  <c r="AOG72" i="9"/>
  <c r="AOI72" i="9"/>
  <c r="AOK72" i="9"/>
  <c r="AOM72" i="9"/>
  <c r="AOO72" i="9"/>
  <c r="AOQ72" i="9"/>
  <c r="AOS72" i="9"/>
  <c r="AOU72" i="9"/>
  <c r="AOW72" i="9"/>
  <c r="AOY72" i="9"/>
  <c r="APA72" i="9"/>
  <c r="APC72" i="9"/>
  <c r="APE72" i="9"/>
  <c r="APG72" i="9"/>
  <c r="API72" i="9"/>
  <c r="APK72" i="9"/>
  <c r="APM72" i="9"/>
  <c r="APO72" i="9"/>
  <c r="APQ72" i="9"/>
  <c r="APS72" i="9"/>
  <c r="APU72" i="9"/>
  <c r="APW72" i="9"/>
  <c r="APY72" i="9"/>
  <c r="AQA72" i="9"/>
  <c r="AQC72" i="9"/>
  <c r="AQE72" i="9"/>
  <c r="AQG72" i="9"/>
  <c r="AQI72" i="9"/>
  <c r="AQK72" i="9"/>
  <c r="AQM72" i="9"/>
  <c r="AQO72" i="9"/>
  <c r="AQQ72" i="9"/>
  <c r="AQS72" i="9"/>
  <c r="AQU72" i="9"/>
  <c r="AQW72" i="9"/>
  <c r="AQY72" i="9"/>
  <c r="ARA72" i="9"/>
  <c r="ARC72" i="9"/>
  <c r="ARE72" i="9"/>
  <c r="ARG72" i="9"/>
  <c r="ARI72" i="9"/>
  <c r="ARK72" i="9"/>
  <c r="ARM72" i="9"/>
  <c r="ARO72" i="9"/>
  <c r="ARQ72" i="9"/>
  <c r="ARS72" i="9"/>
  <c r="ARU72" i="9"/>
  <c r="ARW72" i="9"/>
  <c r="ARY72" i="9"/>
  <c r="ASA72" i="9"/>
  <c r="ASC72" i="9"/>
  <c r="ASE72" i="9"/>
  <c r="ASG72" i="9"/>
  <c r="ASI72" i="9"/>
  <c r="ASK72" i="9"/>
  <c r="ASM72" i="9"/>
  <c r="ASO72" i="9"/>
  <c r="ASQ72" i="9"/>
  <c r="ASS72" i="9"/>
  <c r="ASU72" i="9"/>
  <c r="ASW72" i="9"/>
  <c r="ASY72" i="9"/>
  <c r="ATA72" i="9"/>
  <c r="ATC72" i="9"/>
  <c r="ATE72" i="9"/>
  <c r="ATG72" i="9"/>
  <c r="ATI72" i="9"/>
  <c r="ATK72" i="9"/>
  <c r="ATM72" i="9"/>
  <c r="ATO72" i="9"/>
  <c r="ATQ72" i="9"/>
  <c r="ATS72" i="9"/>
  <c r="ATU72" i="9"/>
  <c r="ATW72" i="9"/>
  <c r="ATY72" i="9"/>
  <c r="AUA72" i="9"/>
  <c r="AUC72" i="9"/>
  <c r="AUE72" i="9"/>
  <c r="AUG72" i="9"/>
  <c r="AUI72" i="9"/>
  <c r="AUK72" i="9"/>
  <c r="AUM72" i="9"/>
  <c r="AUO72" i="9"/>
  <c r="AUQ72" i="9"/>
  <c r="AUS72" i="9"/>
  <c r="AUU72" i="9"/>
  <c r="AUW72" i="9"/>
  <c r="AUY72" i="9"/>
  <c r="AVA72" i="9"/>
  <c r="AVC72" i="9"/>
  <c r="AVE72" i="9"/>
  <c r="AVG72" i="9"/>
  <c r="AVI72" i="9"/>
  <c r="AVK72" i="9"/>
  <c r="AVM72" i="9"/>
  <c r="AVO72" i="9"/>
  <c r="AVQ72" i="9"/>
  <c r="AVS72" i="9"/>
  <c r="AVU72" i="9"/>
  <c r="AVW72" i="9"/>
  <c r="AVY72" i="9"/>
  <c r="AWA72" i="9"/>
  <c r="AWC72" i="9"/>
  <c r="AWE72" i="9"/>
  <c r="AWG72" i="9"/>
  <c r="AWI72" i="9"/>
  <c r="AWK72" i="9"/>
  <c r="AWM72" i="9"/>
  <c r="AWO72" i="9"/>
  <c r="AWQ72" i="9"/>
  <c r="AWS72" i="9"/>
  <c r="AWU72" i="9"/>
  <c r="AWW72" i="9"/>
  <c r="AWY72" i="9"/>
  <c r="AXA72" i="9"/>
  <c r="AXC72" i="9"/>
  <c r="AXE72" i="9"/>
  <c r="AXG72" i="9"/>
  <c r="AXI72" i="9"/>
  <c r="AXK72" i="9"/>
  <c r="AXM72" i="9"/>
  <c r="AXO72" i="9"/>
  <c r="AXQ72" i="9"/>
  <c r="AXS72" i="9"/>
  <c r="AXU72" i="9"/>
  <c r="AXW72" i="9"/>
  <c r="AXY72" i="9"/>
  <c r="AYA72" i="9"/>
  <c r="AYC72" i="9"/>
  <c r="AYE72" i="9"/>
  <c r="AYG72" i="9"/>
  <c r="AYI72" i="9"/>
  <c r="AYK72" i="9"/>
  <c r="AYM72" i="9"/>
  <c r="AYO72" i="9"/>
  <c r="AYQ72" i="9"/>
  <c r="AYS72" i="9"/>
  <c r="AYU72" i="9"/>
  <c r="AYW72" i="9"/>
  <c r="AYY72" i="9"/>
  <c r="AZA72" i="9"/>
  <c r="AZC72" i="9"/>
  <c r="AZE72" i="9"/>
  <c r="AZG72" i="9"/>
  <c r="AZI72" i="9"/>
  <c r="AZK72" i="9"/>
  <c r="AZM72" i="9"/>
  <c r="AZO72" i="9"/>
  <c r="AZQ72" i="9"/>
  <c r="AZS72" i="9"/>
  <c r="AZU72" i="9"/>
  <c r="AZW72" i="9"/>
  <c r="AZY72" i="9"/>
  <c r="BAA72" i="9"/>
  <c r="BAC72" i="9"/>
  <c r="BAE72" i="9"/>
  <c r="BAG72" i="9"/>
  <c r="BAI72" i="9"/>
  <c r="BAK72" i="9"/>
  <c r="BAM72" i="9"/>
  <c r="BAO72" i="9"/>
  <c r="BAQ72" i="9"/>
  <c r="BAS72" i="9"/>
  <c r="BAU72" i="9"/>
  <c r="BAW72" i="9"/>
  <c r="BAY72" i="9"/>
  <c r="BBA72" i="9"/>
  <c r="BBC72" i="9"/>
  <c r="BBE72" i="9"/>
  <c r="BBG72" i="9"/>
  <c r="BBI72" i="9"/>
  <c r="BBK72" i="9"/>
  <c r="BBM72" i="9"/>
  <c r="BBO72" i="9"/>
  <c r="BBQ72" i="9"/>
  <c r="BBS72" i="9"/>
  <c r="BBU72" i="9"/>
  <c r="BBW72" i="9"/>
  <c r="BBY72" i="9"/>
  <c r="BCA72" i="9"/>
  <c r="BCC72" i="9"/>
  <c r="BCE72" i="9"/>
  <c r="BCG72" i="9"/>
  <c r="BCI72" i="9"/>
  <c r="BCK72" i="9"/>
  <c r="BCM72" i="9"/>
  <c r="BCO72" i="9"/>
  <c r="BCQ72" i="9"/>
  <c r="BCS72" i="9"/>
  <c r="BCU72" i="9"/>
  <c r="BCW72" i="9"/>
  <c r="BCY72" i="9"/>
  <c r="BDA72" i="9"/>
  <c r="BDC72" i="9"/>
  <c r="BDE72" i="9"/>
  <c r="BDG72" i="9"/>
  <c r="BDI72" i="9"/>
  <c r="BDK72" i="9"/>
  <c r="BDM72" i="9"/>
  <c r="BDO72" i="9"/>
  <c r="BDQ72" i="9"/>
  <c r="BDS72" i="9"/>
  <c r="BDU72" i="9"/>
  <c r="BDW72" i="9"/>
  <c r="BDY72" i="9"/>
  <c r="BEA72" i="9"/>
  <c r="BEC72" i="9"/>
  <c r="BEE72" i="9"/>
  <c r="BEG72" i="9"/>
  <c r="BEI72" i="9"/>
  <c r="BEK72" i="9"/>
  <c r="BEM72" i="9"/>
  <c r="BEO72" i="9"/>
  <c r="BEQ72" i="9"/>
  <c r="BES72" i="9"/>
  <c r="BEU72" i="9"/>
  <c r="BEW72" i="9"/>
  <c r="BEY72" i="9"/>
  <c r="BFA72" i="9"/>
  <c r="BFC72" i="9"/>
  <c r="BFE72" i="9"/>
  <c r="BFG72" i="9"/>
  <c r="BFI72" i="9"/>
  <c r="BFK72" i="9"/>
  <c r="BFM72" i="9"/>
  <c r="BFO72" i="9"/>
  <c r="BFQ72" i="9"/>
  <c r="BFS72" i="9"/>
  <c r="BFU72" i="9"/>
  <c r="BFW72" i="9"/>
  <c r="BFY72" i="9"/>
  <c r="BGA72" i="9"/>
  <c r="BGC72" i="9"/>
  <c r="BGE72" i="9"/>
  <c r="BGG72" i="9"/>
  <c r="BGI72" i="9"/>
  <c r="BGK72" i="9"/>
  <c r="BGM72" i="9"/>
  <c r="BGO72" i="9"/>
  <c r="BGQ72" i="9"/>
  <c r="BGS72" i="9"/>
  <c r="BGU72" i="9"/>
  <c r="BGW72" i="9"/>
  <c r="BGY72" i="9"/>
  <c r="BHA72" i="9"/>
  <c r="BHC72" i="9"/>
  <c r="BHE72" i="9"/>
  <c r="BHG72" i="9"/>
  <c r="BHI72" i="9"/>
  <c r="BHK72" i="9"/>
  <c r="BHM72" i="9"/>
  <c r="BHO72" i="9"/>
  <c r="BHQ72" i="9"/>
  <c r="BHS72" i="9"/>
  <c r="BHU72" i="9"/>
  <c r="BHW72" i="9"/>
  <c r="BHY72" i="9"/>
  <c r="BIA72" i="9"/>
  <c r="BIC72" i="9"/>
  <c r="BIE72" i="9"/>
  <c r="BIG72" i="9"/>
  <c r="BII72" i="9"/>
  <c r="BIK72" i="9"/>
  <c r="BIM72" i="9"/>
  <c r="BIO72" i="9"/>
  <c r="BIQ72" i="9"/>
  <c r="BIS72" i="9"/>
  <c r="BIU72" i="9"/>
  <c r="BIW72" i="9"/>
  <c r="BIY72" i="9"/>
  <c r="BJA72" i="9"/>
  <c r="BJC72" i="9"/>
  <c r="BJE72" i="9"/>
  <c r="BJG72" i="9"/>
  <c r="BJI72" i="9"/>
  <c r="BJK72" i="9"/>
  <c r="BJM72" i="9"/>
  <c r="BJO72" i="9"/>
  <c r="BJQ72" i="9"/>
  <c r="BJS72" i="9"/>
  <c r="BJU72" i="9"/>
  <c r="BJW72" i="9"/>
  <c r="BJY72" i="9"/>
  <c r="BKA72" i="9"/>
  <c r="BKC72" i="9"/>
  <c r="BKE72" i="9"/>
  <c r="BKG72" i="9"/>
  <c r="BKI72" i="9"/>
  <c r="BKK72" i="9"/>
  <c r="BKM72" i="9"/>
  <c r="BKO72" i="9"/>
  <c r="BKQ72" i="9"/>
  <c r="BKS72" i="9"/>
  <c r="BKU72" i="9"/>
  <c r="BKW72" i="9"/>
  <c r="BKY72" i="9"/>
  <c r="BLA72" i="9"/>
  <c r="BLC72" i="9"/>
  <c r="BLE72" i="9"/>
  <c r="BLG72" i="9"/>
  <c r="BLI72" i="9"/>
  <c r="BLK72" i="9"/>
  <c r="BLM72" i="9"/>
  <c r="BLO72" i="9"/>
  <c r="BLQ72" i="9"/>
  <c r="BLS72" i="9"/>
  <c r="BLU72" i="9"/>
  <c r="BLW72" i="9"/>
  <c r="BLY72" i="9"/>
  <c r="BMA72" i="9"/>
  <c r="BMC72" i="9"/>
  <c r="BME72" i="9"/>
  <c r="BMG72" i="9"/>
  <c r="BMI72" i="9"/>
  <c r="BMK72" i="9"/>
  <c r="BMM72" i="9"/>
  <c r="BMO72" i="9"/>
  <c r="BMQ72" i="9"/>
  <c r="BMS72" i="9"/>
  <c r="BMU72" i="9"/>
  <c r="BMW72" i="9"/>
  <c r="BMY72" i="9"/>
  <c r="BNA72" i="9"/>
  <c r="BNC72" i="9"/>
  <c r="BNE72" i="9"/>
  <c r="BNG72" i="9"/>
  <c r="BNI72" i="9"/>
  <c r="BNK72" i="9"/>
  <c r="BNM72" i="9"/>
  <c r="BNO72" i="9"/>
  <c r="BNQ72" i="9"/>
  <c r="BNS72" i="9"/>
  <c r="BNU72" i="9"/>
  <c r="BNW72" i="9"/>
  <c r="BNY72" i="9"/>
  <c r="BOA72" i="9"/>
  <c r="BOC72" i="9"/>
  <c r="BOE72" i="9"/>
  <c r="BOG72" i="9"/>
  <c r="BOI72" i="9"/>
  <c r="BOK72" i="9"/>
  <c r="BOM72" i="9"/>
  <c r="BOO72" i="9"/>
  <c r="BOQ72" i="9"/>
  <c r="BOS72" i="9"/>
  <c r="BOU72" i="9"/>
  <c r="BOW72" i="9"/>
  <c r="BOY72" i="9"/>
  <c r="BPA72" i="9"/>
  <c r="BPC72" i="9"/>
  <c r="BPE72" i="9"/>
  <c r="BPG72" i="9"/>
  <c r="BPI72" i="9"/>
  <c r="BPK72" i="9"/>
  <c r="BPM72" i="9"/>
  <c r="BPO72" i="9"/>
  <c r="BPQ72" i="9"/>
  <c r="BPS72" i="9"/>
  <c r="BPU72" i="9"/>
  <c r="BPW72" i="9"/>
  <c r="BPY72" i="9"/>
  <c r="BQA72" i="9"/>
  <c r="BQC72" i="9"/>
  <c r="BQE72" i="9"/>
  <c r="BQG72" i="9"/>
  <c r="BQI72" i="9"/>
  <c r="BQK72" i="9"/>
  <c r="BQM72" i="9"/>
  <c r="BQO72" i="9"/>
  <c r="BQQ72" i="9"/>
  <c r="BQS72" i="9"/>
  <c r="BQU72" i="9"/>
  <c r="BQW72" i="9"/>
  <c r="BQY72" i="9"/>
  <c r="BRA72" i="9"/>
  <c r="BRC72" i="9"/>
  <c r="BRE72" i="9"/>
  <c r="BRG72" i="9"/>
  <c r="BRI72" i="9"/>
  <c r="BRK72" i="9"/>
  <c r="BRM72" i="9"/>
  <c r="BRO72" i="9"/>
  <c r="BRQ72" i="9"/>
  <c r="BRS72" i="9"/>
  <c r="BRU72" i="9"/>
  <c r="BRW72" i="9"/>
  <c r="BRY72" i="9"/>
  <c r="BSA72" i="9"/>
  <c r="BSC72" i="9"/>
  <c r="BSE72" i="9"/>
  <c r="BSG72" i="9"/>
  <c r="BSI72" i="9"/>
  <c r="BSK72" i="9"/>
  <c r="BSM72" i="9"/>
  <c r="BSO72" i="9"/>
  <c r="BSQ72" i="9"/>
  <c r="BSS72" i="9"/>
  <c r="BSU72" i="9"/>
  <c r="BSW72" i="9"/>
  <c r="BSY72" i="9"/>
  <c r="BTA72" i="9"/>
  <c r="BTC72" i="9"/>
  <c r="BTE72" i="9"/>
  <c r="BTG72" i="9"/>
  <c r="BTI72" i="9"/>
  <c r="BTK72" i="9"/>
  <c r="BTM72" i="9"/>
  <c r="BTO72" i="9"/>
  <c r="BTQ72" i="9"/>
  <c r="BTS72" i="9"/>
  <c r="BTU72" i="9"/>
  <c r="BTW72" i="9"/>
  <c r="BTY72" i="9"/>
  <c r="BUA72" i="9"/>
  <c r="BUC72" i="9"/>
  <c r="BUE72" i="9"/>
  <c r="BUG72" i="9"/>
  <c r="BUI72" i="9"/>
  <c r="BUK72" i="9"/>
  <c r="BUM72" i="9"/>
  <c r="BUO72" i="9"/>
  <c r="BUQ72" i="9"/>
  <c r="BUS72" i="9"/>
  <c r="BUU72" i="9"/>
  <c r="BUW72" i="9"/>
  <c r="BUY72" i="9"/>
  <c r="BVA72" i="9"/>
  <c r="BVC72" i="9"/>
  <c r="BVE72" i="9"/>
  <c r="BVG72" i="9"/>
  <c r="BVI72" i="9"/>
  <c r="BVK72" i="9"/>
  <c r="BVM72" i="9"/>
  <c r="BVO72" i="9"/>
  <c r="BVQ72" i="9"/>
  <c r="BVS72" i="9"/>
  <c r="BVU72" i="9"/>
  <c r="BVW72" i="9"/>
  <c r="BVY72" i="9"/>
  <c r="BWA72" i="9"/>
  <c r="BWC72" i="9"/>
  <c r="BWE72" i="9"/>
  <c r="BWG72" i="9"/>
  <c r="BWI72" i="9"/>
  <c r="BWK72" i="9"/>
  <c r="BWM72" i="9"/>
  <c r="BWO72" i="9"/>
  <c r="BWQ72" i="9"/>
  <c r="BWS72" i="9"/>
  <c r="BWU72" i="9"/>
  <c r="BWW72" i="9"/>
  <c r="BWY72" i="9"/>
  <c r="BXA72" i="9"/>
  <c r="BXC72" i="9"/>
  <c r="BXE72" i="9"/>
  <c r="BXG72" i="9"/>
  <c r="BXI72" i="9"/>
  <c r="BXK72" i="9"/>
  <c r="BXM72" i="9"/>
  <c r="BXO72" i="9"/>
  <c r="BXQ72" i="9"/>
  <c r="BXS72" i="9"/>
  <c r="BXU72" i="9"/>
  <c r="BXW72" i="9"/>
  <c r="BXY72" i="9"/>
  <c r="BYA72" i="9"/>
  <c r="BYC72" i="9"/>
  <c r="BYE72" i="9"/>
  <c r="BYG72" i="9"/>
  <c r="BYI72" i="9"/>
  <c r="BYK72" i="9"/>
  <c r="BYM72" i="9"/>
  <c r="BYO72" i="9"/>
  <c r="BYQ72" i="9"/>
  <c r="BYS72" i="9"/>
  <c r="BYU72" i="9"/>
  <c r="BYW72" i="9"/>
  <c r="BYY72" i="9"/>
  <c r="BZA72" i="9"/>
  <c r="BZC72" i="9"/>
  <c r="BZE72" i="9"/>
  <c r="BZG72" i="9"/>
  <c r="BZI72" i="9"/>
  <c r="BZK72" i="9"/>
  <c r="BZM72" i="9"/>
  <c r="BZO72" i="9"/>
  <c r="BZQ72" i="9"/>
  <c r="BZS72" i="9"/>
  <c r="BZU72" i="9"/>
  <c r="BZW72" i="9"/>
  <c r="BZY72" i="9"/>
  <c r="CAA72" i="9"/>
  <c r="CAC72" i="9"/>
  <c r="CAE72" i="9"/>
  <c r="CAG72" i="9"/>
  <c r="CAI72" i="9"/>
  <c r="CAK72" i="9"/>
  <c r="CAM72" i="9"/>
  <c r="CAO72" i="9"/>
  <c r="CAQ72" i="9"/>
  <c r="CAS72" i="9"/>
  <c r="CAU72" i="9"/>
  <c r="CAW72" i="9"/>
  <c r="CAY72" i="9"/>
  <c r="CBA72" i="9"/>
  <c r="CBC72" i="9"/>
  <c r="CBE72" i="9"/>
  <c r="CBG72" i="9"/>
  <c r="CBI72" i="9"/>
  <c r="CBK72" i="9"/>
  <c r="CBM72" i="9"/>
  <c r="CBO72" i="9"/>
  <c r="CBQ72" i="9"/>
  <c r="CBS72" i="9"/>
  <c r="CBU72" i="9"/>
  <c r="CBW72" i="9"/>
  <c r="CBY72" i="9"/>
  <c r="CCA72" i="9"/>
  <c r="CCC72" i="9"/>
  <c r="CCE72" i="9"/>
  <c r="CCG72" i="9"/>
  <c r="CCI72" i="9"/>
  <c r="CCK72" i="9"/>
  <c r="CCM72" i="9"/>
  <c r="CCO72" i="9"/>
  <c r="CCQ72" i="9"/>
  <c r="CCS72" i="9"/>
  <c r="CCU72" i="9"/>
  <c r="CCW72" i="9"/>
  <c r="CCY72" i="9"/>
  <c r="CDA72" i="9"/>
  <c r="CDC72" i="9"/>
  <c r="CDE72" i="9"/>
  <c r="CDG72" i="9"/>
  <c r="CDI72" i="9"/>
  <c r="CDK72" i="9"/>
  <c r="CDM72" i="9"/>
  <c r="CDO72" i="9"/>
  <c r="CDQ72" i="9"/>
  <c r="CDS72" i="9"/>
  <c r="CDU72" i="9"/>
  <c r="CDW72" i="9"/>
  <c r="CDY72" i="9"/>
  <c r="CEA72" i="9"/>
  <c r="CEC72" i="9"/>
  <c r="CEE72" i="9"/>
  <c r="CEG72" i="9"/>
  <c r="CEI72" i="9"/>
  <c r="CEK72" i="9"/>
  <c r="CEM72" i="9"/>
  <c r="CEO72" i="9"/>
  <c r="CEQ72" i="9"/>
  <c r="CES72" i="9"/>
  <c r="CEU72" i="9"/>
  <c r="CEW72" i="9"/>
  <c r="CEY72" i="9"/>
  <c r="CFA72" i="9"/>
  <c r="CFC72" i="9"/>
  <c r="CFE72" i="9"/>
  <c r="CFG72" i="9"/>
  <c r="CFI72" i="9"/>
  <c r="CFK72" i="9"/>
  <c r="CFM72" i="9"/>
  <c r="CFO72" i="9"/>
  <c r="CFQ72" i="9"/>
  <c r="CFS72" i="9"/>
  <c r="CFU72" i="9"/>
  <c r="CFW72" i="9"/>
  <c r="CFY72" i="9"/>
  <c r="CGA72" i="9"/>
  <c r="CGC72" i="9"/>
  <c r="CGE72" i="9"/>
  <c r="CGG72" i="9"/>
  <c r="CGI72" i="9"/>
  <c r="CGK72" i="9"/>
  <c r="CGM72" i="9"/>
  <c r="CGO72" i="9"/>
  <c r="CGQ72" i="9"/>
  <c r="CGS72" i="9"/>
  <c r="CGU72" i="9"/>
  <c r="CGW72" i="9"/>
  <c r="CGY72" i="9"/>
  <c r="CHA72" i="9"/>
  <c r="CHC72" i="9"/>
  <c r="CHE72" i="9"/>
  <c r="CHG72" i="9"/>
  <c r="CHI72" i="9"/>
  <c r="CHK72" i="9"/>
  <c r="CHM72" i="9"/>
  <c r="CHO72" i="9"/>
  <c r="CHQ72" i="9"/>
  <c r="CHS72" i="9"/>
  <c r="CHU72" i="9"/>
  <c r="CHW72" i="9"/>
  <c r="CHY72" i="9"/>
  <c r="CIA72" i="9"/>
  <c r="CIC72" i="9"/>
  <c r="CIE72" i="9"/>
  <c r="CIG72" i="9"/>
  <c r="CII72" i="9"/>
  <c r="CIK72" i="9"/>
  <c r="CIM72" i="9"/>
  <c r="CIO72" i="9"/>
  <c r="CIQ72" i="9"/>
  <c r="CIS72" i="9"/>
  <c r="CIU72" i="9"/>
  <c r="CIW72" i="9"/>
  <c r="CIY72" i="9"/>
  <c r="CJA72" i="9"/>
  <c r="CJC72" i="9"/>
  <c r="CJE72" i="9"/>
  <c r="CJG72" i="9"/>
  <c r="CJI72" i="9"/>
  <c r="CJK72" i="9"/>
  <c r="CJM72" i="9"/>
  <c r="CJO72" i="9"/>
  <c r="CJQ72" i="9"/>
  <c r="CJS72" i="9"/>
  <c r="CJU72" i="9"/>
  <c r="CJW72" i="9"/>
  <c r="CJY72" i="9"/>
  <c r="CKA72" i="9"/>
  <c r="CKC72" i="9"/>
  <c r="CKE72" i="9"/>
  <c r="CKG72" i="9"/>
  <c r="CKI72" i="9"/>
  <c r="CKK72" i="9"/>
  <c r="CKM72" i="9"/>
  <c r="CKO72" i="9"/>
  <c r="CKQ72" i="9"/>
  <c r="CKS72" i="9"/>
  <c r="CKU72" i="9"/>
  <c r="CKW72" i="9"/>
  <c r="CKY72" i="9"/>
  <c r="CLA72" i="9"/>
  <c r="CLC72" i="9"/>
  <c r="CLE72" i="9"/>
  <c r="CLG72" i="9"/>
  <c r="CLI72" i="9"/>
  <c r="CLK72" i="9"/>
  <c r="CLM72" i="9"/>
  <c r="CLO72" i="9"/>
  <c r="CLQ72" i="9"/>
  <c r="CLS72" i="9"/>
  <c r="CLU72" i="9"/>
  <c r="CLW72" i="9"/>
  <c r="CLY72" i="9"/>
  <c r="CMA72" i="9"/>
  <c r="CMC72" i="9"/>
  <c r="CME72" i="9"/>
  <c r="CMG72" i="9"/>
  <c r="CMI72" i="9"/>
  <c r="CMK72" i="9"/>
  <c r="CMM72" i="9"/>
  <c r="CMO72" i="9"/>
  <c r="CMQ72" i="9"/>
  <c r="CMS72" i="9"/>
  <c r="CMU72" i="9"/>
  <c r="CMW72" i="9"/>
  <c r="CMY72" i="9"/>
  <c r="CNA72" i="9"/>
  <c r="CNC72" i="9"/>
  <c r="CNE72" i="9"/>
  <c r="CNG72" i="9"/>
  <c r="CNI72" i="9"/>
  <c r="CNK72" i="9"/>
  <c r="CNM72" i="9"/>
  <c r="CNO72" i="9"/>
  <c r="CNQ72" i="9"/>
  <c r="CNS72" i="9"/>
  <c r="CNU72" i="9"/>
  <c r="CNW72" i="9"/>
  <c r="CNY72" i="9"/>
  <c r="COA72" i="9"/>
  <c r="COC72" i="9"/>
  <c r="COE72" i="9"/>
  <c r="COG72" i="9"/>
  <c r="COI72" i="9"/>
  <c r="COK72" i="9"/>
  <c r="COM72" i="9"/>
  <c r="COO72" i="9"/>
  <c r="COQ72" i="9"/>
  <c r="COS72" i="9"/>
  <c r="COU72" i="9"/>
  <c r="COW72" i="9"/>
  <c r="COY72" i="9"/>
  <c r="CPA72" i="9"/>
  <c r="CPC72" i="9"/>
  <c r="CPE72" i="9"/>
  <c r="CPG72" i="9"/>
  <c r="CPI72" i="9"/>
  <c r="CPK72" i="9"/>
  <c r="CPM72" i="9"/>
  <c r="CPO72" i="9"/>
  <c r="CPQ72" i="9"/>
  <c r="CPS72" i="9"/>
  <c r="CPU72" i="9"/>
  <c r="CPW72" i="9"/>
  <c r="CPY72" i="9"/>
  <c r="CQA72" i="9"/>
  <c r="CQC72" i="9"/>
  <c r="CQE72" i="9"/>
  <c r="CQG72" i="9"/>
  <c r="CQI72" i="9"/>
  <c r="CQK72" i="9"/>
  <c r="CQM72" i="9"/>
  <c r="CQO72" i="9"/>
  <c r="CQQ72" i="9"/>
  <c r="CQS72" i="9"/>
  <c r="CQU72" i="9"/>
  <c r="CQW72" i="9"/>
  <c r="CQY72" i="9"/>
  <c r="CRA72" i="9"/>
  <c r="CRC72" i="9"/>
  <c r="CRE72" i="9"/>
  <c r="CRG72" i="9"/>
  <c r="CRI72" i="9"/>
  <c r="CRK72" i="9"/>
  <c r="CRM72" i="9"/>
  <c r="CRO72" i="9"/>
  <c r="CRQ72" i="9"/>
  <c r="CRS72" i="9"/>
  <c r="CRU72" i="9"/>
  <c r="CRW72" i="9"/>
  <c r="CRY72" i="9"/>
  <c r="CSA72" i="9"/>
  <c r="CSC72" i="9"/>
  <c r="CSE72" i="9"/>
  <c r="CSG72" i="9"/>
  <c r="CSI72" i="9"/>
  <c r="CSK72" i="9"/>
  <c r="CSM72" i="9"/>
  <c r="CSO72" i="9"/>
  <c r="CSQ72" i="9"/>
  <c r="CSS72" i="9"/>
  <c r="CSU72" i="9"/>
  <c r="CSW72" i="9"/>
  <c r="CSY72" i="9"/>
  <c r="CTA72" i="9"/>
  <c r="CTC72" i="9"/>
  <c r="CTE72" i="9"/>
  <c r="CTG72" i="9"/>
  <c r="CTI72" i="9"/>
  <c r="CTK72" i="9"/>
  <c r="CTM72" i="9"/>
  <c r="CTO72" i="9"/>
  <c r="CTQ72" i="9"/>
  <c r="CTS72" i="9"/>
  <c r="CTU72" i="9"/>
  <c r="CTW72" i="9"/>
  <c r="CTY72" i="9"/>
  <c r="CUA72" i="9"/>
  <c r="CUC72" i="9"/>
  <c r="CUE72" i="9"/>
  <c r="CUG72" i="9"/>
  <c r="CUI72" i="9"/>
  <c r="CUK72" i="9"/>
  <c r="CUM72" i="9"/>
  <c r="CUO72" i="9"/>
  <c r="CUQ72" i="9"/>
  <c r="CUS72" i="9"/>
  <c r="CUU72" i="9"/>
  <c r="CUW72" i="9"/>
  <c r="CUY72" i="9"/>
  <c r="CVA72" i="9"/>
  <c r="CVC72" i="9"/>
  <c r="CVE72" i="9"/>
  <c r="CVG72" i="9"/>
  <c r="CVI72" i="9"/>
  <c r="CVK72" i="9"/>
  <c r="CVM72" i="9"/>
  <c r="CVO72" i="9"/>
  <c r="CVQ72" i="9"/>
  <c r="CVS72" i="9"/>
  <c r="CVU72" i="9"/>
  <c r="CVW72" i="9"/>
  <c r="CVY72" i="9"/>
  <c r="CWA72" i="9"/>
  <c r="CWC72" i="9"/>
  <c r="CWE72" i="9"/>
  <c r="CWG72" i="9"/>
  <c r="CWI72" i="9"/>
  <c r="CWK72" i="9"/>
  <c r="CWM72" i="9"/>
  <c r="CWO72" i="9"/>
  <c r="CWQ72" i="9"/>
  <c r="CWS72" i="9"/>
  <c r="CWU72" i="9"/>
  <c r="CWW72" i="9"/>
  <c r="CWY72" i="9"/>
  <c r="CXA72" i="9"/>
  <c r="CXC72" i="9"/>
  <c r="CXE72" i="9"/>
  <c r="CXG72" i="9"/>
  <c r="CXI72" i="9"/>
  <c r="CXK72" i="9"/>
  <c r="CXM72" i="9"/>
  <c r="CXO72" i="9"/>
  <c r="CXQ72" i="9"/>
  <c r="CXS72" i="9"/>
  <c r="CXU72" i="9"/>
  <c r="CXW72" i="9"/>
  <c r="CXY72" i="9"/>
  <c r="CYA72" i="9"/>
  <c r="CYC72" i="9"/>
  <c r="CYE72" i="9"/>
  <c r="CYG72" i="9"/>
  <c r="CYI72" i="9"/>
  <c r="CYK72" i="9"/>
  <c r="CYM72" i="9"/>
  <c r="CYO72" i="9"/>
  <c r="CYQ72" i="9"/>
  <c r="CYS72" i="9"/>
  <c r="CYU72" i="9"/>
  <c r="CYW72" i="9"/>
  <c r="CYY72" i="9"/>
  <c r="CZA72" i="9"/>
  <c r="CZC72" i="9"/>
  <c r="CZE72" i="9"/>
  <c r="CZG72" i="9"/>
  <c r="CZI72" i="9"/>
  <c r="CZK72" i="9"/>
  <c r="CZM72" i="9"/>
  <c r="CZO72" i="9"/>
  <c r="CZQ72" i="9"/>
  <c r="CZS72" i="9"/>
  <c r="CZU72" i="9"/>
  <c r="CZW72" i="9"/>
  <c r="CZY72" i="9"/>
  <c r="DAA72" i="9"/>
  <c r="DAC72" i="9"/>
  <c r="DAE72" i="9"/>
  <c r="DAG72" i="9"/>
  <c r="DAI72" i="9"/>
  <c r="DAK72" i="9"/>
  <c r="DAM72" i="9"/>
  <c r="DAO72" i="9"/>
  <c r="DAQ72" i="9"/>
  <c r="DAS72" i="9"/>
  <c r="DAU72" i="9"/>
  <c r="DAW72" i="9"/>
  <c r="DAY72" i="9"/>
  <c r="DBA72" i="9"/>
  <c r="DBC72" i="9"/>
  <c r="DBE72" i="9"/>
  <c r="DBG72" i="9"/>
  <c r="DBI72" i="9"/>
  <c r="DBK72" i="9"/>
  <c r="DBM72" i="9"/>
  <c r="DBO72" i="9"/>
  <c r="DBQ72" i="9"/>
  <c r="DBS72" i="9"/>
  <c r="DBU72" i="9"/>
  <c r="DBW72" i="9"/>
  <c r="DBY72" i="9"/>
  <c r="DCA72" i="9"/>
  <c r="DCC72" i="9"/>
  <c r="DCE72" i="9"/>
  <c r="DCG72" i="9"/>
  <c r="DCI72" i="9"/>
  <c r="DCK72" i="9"/>
  <c r="DCM72" i="9"/>
  <c r="DCO72" i="9"/>
  <c r="DCQ72" i="9"/>
  <c r="DCS72" i="9"/>
  <c r="DCU72" i="9"/>
  <c r="DCW72" i="9"/>
  <c r="DCY72" i="9"/>
  <c r="DDA72" i="9"/>
  <c r="DDC72" i="9"/>
  <c r="DDE72" i="9"/>
  <c r="DDG72" i="9"/>
  <c r="DDI72" i="9"/>
  <c r="DDK72" i="9"/>
  <c r="DDM72" i="9"/>
  <c r="DDO72" i="9"/>
  <c r="DDQ72" i="9"/>
  <c r="DDS72" i="9"/>
  <c r="DDU72" i="9"/>
  <c r="DDW72" i="9"/>
  <c r="DDY72" i="9"/>
  <c r="DEA72" i="9"/>
  <c r="DEC72" i="9"/>
  <c r="DEE72" i="9"/>
  <c r="DEG72" i="9"/>
  <c r="DEI72" i="9"/>
  <c r="DEK72" i="9"/>
  <c r="DEM72" i="9"/>
  <c r="DEO72" i="9"/>
  <c r="DEQ72" i="9"/>
  <c r="DES72" i="9"/>
  <c r="DEU72" i="9"/>
  <c r="DEW72" i="9"/>
  <c r="DEY72" i="9"/>
  <c r="DFA72" i="9"/>
  <c r="DFC72" i="9"/>
  <c r="DFE72" i="9"/>
  <c r="DFG72" i="9"/>
  <c r="DFI72" i="9"/>
  <c r="DFK72" i="9"/>
  <c r="DFM72" i="9"/>
  <c r="DFO72" i="9"/>
  <c r="DFQ72" i="9"/>
  <c r="DFS72" i="9"/>
  <c r="DFU72" i="9"/>
  <c r="DFW72" i="9"/>
  <c r="DFY72" i="9"/>
  <c r="DGA72" i="9"/>
  <c r="DGC72" i="9"/>
  <c r="DGE72" i="9"/>
  <c r="DGG72" i="9"/>
  <c r="DGI72" i="9"/>
  <c r="DGK72" i="9"/>
  <c r="DGM72" i="9"/>
  <c r="DGO72" i="9"/>
  <c r="DGQ72" i="9"/>
  <c r="DGS72" i="9"/>
  <c r="DGU72" i="9"/>
  <c r="DGW72" i="9"/>
  <c r="DGY72" i="9"/>
  <c r="DHA72" i="9"/>
  <c r="DHC72" i="9"/>
  <c r="DHE72" i="9"/>
  <c r="DHG72" i="9"/>
  <c r="DHI72" i="9"/>
  <c r="DHK72" i="9"/>
  <c r="DHM72" i="9"/>
  <c r="DHO72" i="9"/>
  <c r="DHQ72" i="9"/>
  <c r="DHS72" i="9"/>
  <c r="DHU72" i="9"/>
  <c r="DHW72" i="9"/>
  <c r="DHY72" i="9"/>
  <c r="DIA72" i="9"/>
  <c r="DIC72" i="9"/>
  <c r="DIE72" i="9"/>
  <c r="DIG72" i="9"/>
  <c r="DII72" i="9"/>
  <c r="DIK72" i="9"/>
  <c r="DIM72" i="9"/>
  <c r="DIO72" i="9"/>
  <c r="DIQ72" i="9"/>
  <c r="DIS72" i="9"/>
  <c r="DIU72" i="9"/>
  <c r="DIW72" i="9"/>
  <c r="DIY72" i="9"/>
  <c r="DJA72" i="9"/>
  <c r="DJC72" i="9"/>
  <c r="DJE72" i="9"/>
  <c r="DJG72" i="9"/>
  <c r="DJI72" i="9"/>
  <c r="DJK72" i="9"/>
  <c r="DJM72" i="9"/>
  <c r="DJO72" i="9"/>
  <c r="DJQ72" i="9"/>
  <c r="DJS72" i="9"/>
  <c r="DJU72" i="9"/>
  <c r="DJW72" i="9"/>
  <c r="DJY72" i="9"/>
  <c r="DKA72" i="9"/>
  <c r="DKC72" i="9"/>
  <c r="DKE72" i="9"/>
  <c r="DKG72" i="9"/>
  <c r="DKI72" i="9"/>
  <c r="DKK72" i="9"/>
  <c r="DKM72" i="9"/>
  <c r="DKO72" i="9"/>
  <c r="DKQ72" i="9"/>
  <c r="DKS72" i="9"/>
  <c r="DKU72" i="9"/>
  <c r="DKW72" i="9"/>
  <c r="DKY72" i="9"/>
  <c r="DLA72" i="9"/>
  <c r="DLC72" i="9"/>
  <c r="DLE72" i="9"/>
  <c r="DLG72" i="9"/>
  <c r="DLI72" i="9"/>
  <c r="DLK72" i="9"/>
  <c r="DLM72" i="9"/>
  <c r="DLO72" i="9"/>
  <c r="DLQ72" i="9"/>
  <c r="DLS72" i="9"/>
  <c r="DLU72" i="9"/>
  <c r="DLW72" i="9"/>
  <c r="DLY72" i="9"/>
  <c r="DMA72" i="9"/>
  <c r="DMC72" i="9"/>
  <c r="DME72" i="9"/>
  <c r="DMG72" i="9"/>
  <c r="DMI72" i="9"/>
  <c r="DMK72" i="9"/>
  <c r="DMM72" i="9"/>
  <c r="DMO72" i="9"/>
  <c r="DMQ72" i="9"/>
  <c r="DMS72" i="9"/>
  <c r="DMU72" i="9"/>
  <c r="DMW72" i="9"/>
  <c r="DMY72" i="9"/>
  <c r="DNA72" i="9"/>
  <c r="DNC72" i="9"/>
  <c r="DNE72" i="9"/>
  <c r="DNG72" i="9"/>
  <c r="DNI72" i="9"/>
  <c r="DNK72" i="9"/>
  <c r="DNM72" i="9"/>
  <c r="DNO72" i="9"/>
  <c r="DNQ72" i="9"/>
  <c r="DNS72" i="9"/>
  <c r="DNU72" i="9"/>
  <c r="DNW72" i="9"/>
  <c r="DNY72" i="9"/>
  <c r="DOA72" i="9"/>
  <c r="DOC72" i="9"/>
  <c r="DOE72" i="9"/>
  <c r="DOG72" i="9"/>
  <c r="DOI72" i="9"/>
  <c r="DOK72" i="9"/>
  <c r="DOM72" i="9"/>
  <c r="DOO72" i="9"/>
  <c r="DOQ72" i="9"/>
  <c r="DOS72" i="9"/>
  <c r="DOU72" i="9"/>
  <c r="DOW72" i="9"/>
  <c r="DOY72" i="9"/>
  <c r="DPA72" i="9"/>
  <c r="DPC72" i="9"/>
  <c r="DPE72" i="9"/>
  <c r="DPG72" i="9"/>
  <c r="DPI72" i="9"/>
  <c r="DPK72" i="9"/>
  <c r="DPM72" i="9"/>
  <c r="DPO72" i="9"/>
  <c r="DPQ72" i="9"/>
  <c r="DPS72" i="9"/>
  <c r="DPU72" i="9"/>
  <c r="DPW72" i="9"/>
  <c r="DPY72" i="9"/>
  <c r="DQA72" i="9"/>
  <c r="DQC72" i="9"/>
  <c r="DQE72" i="9"/>
  <c r="DQG72" i="9"/>
  <c r="DQI72" i="9"/>
  <c r="DQK72" i="9"/>
  <c r="DQM72" i="9"/>
  <c r="DQO72" i="9"/>
  <c r="DQQ72" i="9"/>
  <c r="DQS72" i="9"/>
  <c r="DQU72" i="9"/>
  <c r="DQW72" i="9"/>
  <c r="DQY72" i="9"/>
  <c r="DRA72" i="9"/>
  <c r="DRC72" i="9"/>
  <c r="DRE72" i="9"/>
  <c r="DRG72" i="9"/>
  <c r="DRI72" i="9"/>
  <c r="DRK72" i="9"/>
  <c r="DRM72" i="9"/>
  <c r="DRO72" i="9"/>
  <c r="DRQ72" i="9"/>
  <c r="DRS72" i="9"/>
  <c r="DRU72" i="9"/>
  <c r="DRW72" i="9"/>
  <c r="DRY72" i="9"/>
  <c r="DSA72" i="9"/>
  <c r="DSC72" i="9"/>
  <c r="DSE72" i="9"/>
  <c r="DSG72" i="9"/>
  <c r="DSI72" i="9"/>
  <c r="DSK72" i="9"/>
  <c r="DSM72" i="9"/>
  <c r="DSO72" i="9"/>
  <c r="DSQ72" i="9"/>
  <c r="DSS72" i="9"/>
  <c r="DSU72" i="9"/>
  <c r="DSW72" i="9"/>
  <c r="DSY72" i="9"/>
  <c r="DTA72" i="9"/>
  <c r="DTC72" i="9"/>
  <c r="DTE72" i="9"/>
  <c r="DTG72" i="9"/>
  <c r="DTI72" i="9"/>
  <c r="DTK72" i="9"/>
  <c r="DTM72" i="9"/>
  <c r="DTO72" i="9"/>
  <c r="DTQ72" i="9"/>
  <c r="DTS72" i="9"/>
  <c r="DTU72" i="9"/>
  <c r="DTW72" i="9"/>
  <c r="DTY72" i="9"/>
  <c r="DUA72" i="9"/>
  <c r="DUC72" i="9"/>
  <c r="DUE72" i="9"/>
  <c r="DUG72" i="9"/>
  <c r="DUI72" i="9"/>
  <c r="DUK72" i="9"/>
  <c r="DUM72" i="9"/>
  <c r="DUO72" i="9"/>
  <c r="DUQ72" i="9"/>
  <c r="DUS72" i="9"/>
  <c r="DUU72" i="9"/>
  <c r="DUW72" i="9"/>
  <c r="DUY72" i="9"/>
  <c r="DVA72" i="9"/>
  <c r="DVC72" i="9"/>
  <c r="DVE72" i="9"/>
  <c r="DVG72" i="9"/>
  <c r="DVI72" i="9"/>
  <c r="DVK72" i="9"/>
  <c r="DVM72" i="9"/>
  <c r="DVO72" i="9"/>
  <c r="DVQ72" i="9"/>
  <c r="DVS72" i="9"/>
  <c r="DVU72" i="9"/>
  <c r="DVW72" i="9"/>
  <c r="DVY72" i="9"/>
  <c r="DWA72" i="9"/>
  <c r="DWC72" i="9"/>
  <c r="DWE72" i="9"/>
  <c r="DWG72" i="9"/>
  <c r="DWI72" i="9"/>
  <c r="DWK72" i="9"/>
  <c r="DWM72" i="9"/>
  <c r="DWO72" i="9"/>
  <c r="DWQ72" i="9"/>
  <c r="DWS72" i="9"/>
  <c r="DWU72" i="9"/>
  <c r="DWW72" i="9"/>
  <c r="DWY72" i="9"/>
  <c r="DXA72" i="9"/>
  <c r="DXC72" i="9"/>
  <c r="DXE72" i="9"/>
  <c r="DXG72" i="9"/>
  <c r="DXI72" i="9"/>
  <c r="DXK72" i="9"/>
  <c r="DXM72" i="9"/>
  <c r="DXO72" i="9"/>
  <c r="DXQ72" i="9"/>
  <c r="DXS72" i="9"/>
  <c r="DXU72" i="9"/>
  <c r="DXW72" i="9"/>
  <c r="DXY72" i="9"/>
  <c r="DYA72" i="9"/>
  <c r="DYC72" i="9"/>
  <c r="DYE72" i="9"/>
  <c r="DYG72" i="9"/>
  <c r="DYI72" i="9"/>
  <c r="DYK72" i="9"/>
  <c r="DYM72" i="9"/>
  <c r="DYO72" i="9"/>
  <c r="DYQ72" i="9"/>
  <c r="DYS72" i="9"/>
  <c r="DYU72" i="9"/>
  <c r="DYW72" i="9"/>
  <c r="DYY72" i="9"/>
  <c r="DZA72" i="9"/>
  <c r="DZC72" i="9"/>
  <c r="DZE72" i="9"/>
  <c r="DZG72" i="9"/>
  <c r="DZI72" i="9"/>
  <c r="DZK72" i="9"/>
  <c r="DZM72" i="9"/>
  <c r="DZO72" i="9"/>
  <c r="DZQ72" i="9"/>
  <c r="DZS72" i="9"/>
  <c r="DZU72" i="9"/>
  <c r="DZW72" i="9"/>
  <c r="DZY72" i="9"/>
  <c r="EAA72" i="9"/>
  <c r="EAC72" i="9"/>
  <c r="EAE72" i="9"/>
  <c r="EAG72" i="9"/>
  <c r="EAI72" i="9"/>
  <c r="EAK72" i="9"/>
  <c r="EAM72" i="9"/>
  <c r="EAO72" i="9"/>
  <c r="EAQ72" i="9"/>
  <c r="EAS72" i="9"/>
  <c r="EAU72" i="9"/>
  <c r="EAW72" i="9"/>
  <c r="EAY72" i="9"/>
  <c r="EBA72" i="9"/>
  <c r="EBC72" i="9"/>
  <c r="EBE72" i="9"/>
  <c r="EBG72" i="9"/>
  <c r="EBI72" i="9"/>
  <c r="EBK72" i="9"/>
  <c r="EBM72" i="9"/>
  <c r="EBO72" i="9"/>
  <c r="EBQ72" i="9"/>
  <c r="EBS72" i="9"/>
  <c r="EBU72" i="9"/>
  <c r="EBW72" i="9"/>
  <c r="EBY72" i="9"/>
  <c r="ECA72" i="9"/>
  <c r="ECC72" i="9"/>
  <c r="ECE72" i="9"/>
  <c r="ECG72" i="9"/>
  <c r="ECI72" i="9"/>
  <c r="ECK72" i="9"/>
  <c r="ECM72" i="9"/>
  <c r="ECO72" i="9"/>
  <c r="ECQ72" i="9"/>
  <c r="ECS72" i="9"/>
  <c r="ECU72" i="9"/>
  <c r="ECW72" i="9"/>
  <c r="ECY72" i="9"/>
  <c r="EDA72" i="9"/>
  <c r="EDC72" i="9"/>
  <c r="EDE72" i="9"/>
  <c r="EDG72" i="9"/>
  <c r="EDI72" i="9"/>
  <c r="EDK72" i="9"/>
  <c r="EDM72" i="9"/>
  <c r="EDO72" i="9"/>
  <c r="EDQ72" i="9"/>
  <c r="EDS72" i="9"/>
  <c r="EDU72" i="9"/>
  <c r="EDW72" i="9"/>
  <c r="EDY72" i="9"/>
  <c r="EEA72" i="9"/>
  <c r="EEC72" i="9"/>
  <c r="EEE72" i="9"/>
  <c r="EEG72" i="9"/>
  <c r="EEI72" i="9"/>
  <c r="EEK72" i="9"/>
  <c r="EEM72" i="9"/>
  <c r="EEO72" i="9"/>
  <c r="EEQ72" i="9"/>
  <c r="EES72" i="9"/>
  <c r="EEU72" i="9"/>
  <c r="EEW72" i="9"/>
  <c r="EEY72" i="9"/>
  <c r="EFA72" i="9"/>
  <c r="EFC72" i="9"/>
  <c r="EFE72" i="9"/>
  <c r="EFG72" i="9"/>
  <c r="EFI72" i="9"/>
  <c r="EFK72" i="9"/>
  <c r="EFM72" i="9"/>
  <c r="EFO72" i="9"/>
  <c r="EFQ72" i="9"/>
  <c r="EFS72" i="9"/>
  <c r="EFU72" i="9"/>
  <c r="EFW72" i="9"/>
  <c r="EFY72" i="9"/>
  <c r="EGA72" i="9"/>
  <c r="EGC72" i="9"/>
  <c r="EGE72" i="9"/>
  <c r="EGG72" i="9"/>
  <c r="EGI72" i="9"/>
  <c r="EGK72" i="9"/>
  <c r="EGM72" i="9"/>
  <c r="EGO72" i="9"/>
  <c r="EGQ72" i="9"/>
  <c r="EGS72" i="9"/>
  <c r="EGU72" i="9"/>
  <c r="EGW72" i="9"/>
  <c r="EGY72" i="9"/>
  <c r="EHA72" i="9"/>
  <c r="EHC72" i="9"/>
  <c r="EHE72" i="9"/>
  <c r="EHG72" i="9"/>
  <c r="EHI72" i="9"/>
  <c r="EHK72" i="9"/>
  <c r="EHM72" i="9"/>
  <c r="EHO72" i="9"/>
  <c r="EHQ72" i="9"/>
  <c r="EHS72" i="9"/>
  <c r="EHU72" i="9"/>
  <c r="EHW72" i="9"/>
  <c r="EHY72" i="9"/>
  <c r="EIA72" i="9"/>
  <c r="EIC72" i="9"/>
  <c r="EIE72" i="9"/>
  <c r="EIG72" i="9"/>
  <c r="EII72" i="9"/>
  <c r="EIK72" i="9"/>
  <c r="EIM72" i="9"/>
  <c r="EIO72" i="9"/>
  <c r="EIQ72" i="9"/>
  <c r="EIS72" i="9"/>
  <c r="EIU72" i="9"/>
  <c r="EIW72" i="9"/>
  <c r="EIY72" i="9"/>
  <c r="EJA72" i="9"/>
  <c r="EJC72" i="9"/>
  <c r="EJE72" i="9"/>
  <c r="EJG72" i="9"/>
  <c r="EJI72" i="9"/>
  <c r="EJK72" i="9"/>
  <c r="EJM72" i="9"/>
  <c r="EJO72" i="9"/>
  <c r="EJQ72" i="9"/>
  <c r="EJS72" i="9"/>
  <c r="EJU72" i="9"/>
  <c r="EJW72" i="9"/>
  <c r="EJY72" i="9"/>
  <c r="EKA72" i="9"/>
  <c r="EKC72" i="9"/>
  <c r="EKE72" i="9"/>
  <c r="EKG72" i="9"/>
  <c r="EKI72" i="9"/>
  <c r="EKK72" i="9"/>
  <c r="EKM72" i="9"/>
  <c r="EKO72" i="9"/>
  <c r="EKQ72" i="9"/>
  <c r="EKS72" i="9"/>
  <c r="EKU72" i="9"/>
  <c r="EKW72" i="9"/>
  <c r="EKY72" i="9"/>
  <c r="ELA72" i="9"/>
  <c r="ELC72" i="9"/>
  <c r="ELE72" i="9"/>
  <c r="ELG72" i="9"/>
  <c r="ELI72" i="9"/>
  <c r="ELK72" i="9"/>
  <c r="ELM72" i="9"/>
  <c r="ELO72" i="9"/>
  <c r="ELQ72" i="9"/>
  <c r="ELS72" i="9"/>
  <c r="ELU72" i="9"/>
  <c r="ELW72" i="9"/>
  <c r="ELY72" i="9"/>
  <c r="EMA72" i="9"/>
  <c r="EMC72" i="9"/>
  <c r="EME72" i="9"/>
  <c r="EMG72" i="9"/>
  <c r="EMI72" i="9"/>
  <c r="EMK72" i="9"/>
  <c r="EMM72" i="9"/>
  <c r="EMO72" i="9"/>
  <c r="EMQ72" i="9"/>
  <c r="EMS72" i="9"/>
  <c r="EMU72" i="9"/>
  <c r="EMW72" i="9"/>
  <c r="EMY72" i="9"/>
  <c r="ENA72" i="9"/>
  <c r="ENC72" i="9"/>
  <c r="ENE72" i="9"/>
  <c r="ENG72" i="9"/>
  <c r="ENI72" i="9"/>
  <c r="ENK72" i="9"/>
  <c r="ENM72" i="9"/>
  <c r="ENO72" i="9"/>
  <c r="ENQ72" i="9"/>
  <c r="ENS72" i="9"/>
  <c r="ENU72" i="9"/>
  <c r="ENW72" i="9"/>
  <c r="ENY72" i="9"/>
  <c r="EOA72" i="9"/>
  <c r="EOC72" i="9"/>
  <c r="EOE72" i="9"/>
  <c r="EOG72" i="9"/>
  <c r="EOI72" i="9"/>
  <c r="EOK72" i="9"/>
  <c r="EOM72" i="9"/>
  <c r="EOO72" i="9"/>
  <c r="EOQ72" i="9"/>
  <c r="EOS72" i="9"/>
  <c r="EOU72" i="9"/>
  <c r="EOW72" i="9"/>
  <c r="EOY72" i="9"/>
  <c r="EPA72" i="9"/>
  <c r="EPC72" i="9"/>
  <c r="EPE72" i="9"/>
  <c r="EPG72" i="9"/>
  <c r="EPI72" i="9"/>
  <c r="EPK72" i="9"/>
  <c r="EPM72" i="9"/>
  <c r="EPO72" i="9"/>
  <c r="EPQ72" i="9"/>
  <c r="EPS72" i="9"/>
  <c r="EPU72" i="9"/>
  <c r="EPW72" i="9"/>
  <c r="EPY72" i="9"/>
  <c r="EQA72" i="9"/>
  <c r="EQC72" i="9"/>
  <c r="EQE72" i="9"/>
  <c r="EQG72" i="9"/>
  <c r="EQI72" i="9"/>
  <c r="EQK72" i="9"/>
  <c r="EQM72" i="9"/>
  <c r="EQO72" i="9"/>
  <c r="EQQ72" i="9"/>
  <c r="EQS72" i="9"/>
  <c r="EQU72" i="9"/>
  <c r="EQW72" i="9"/>
  <c r="EQY72" i="9"/>
  <c r="ERA72" i="9"/>
  <c r="ERC72" i="9"/>
  <c r="ERE72" i="9"/>
  <c r="ERG72" i="9"/>
  <c r="ERI72" i="9"/>
  <c r="ERK72" i="9"/>
  <c r="ERM72" i="9"/>
  <c r="ERO72" i="9"/>
  <c r="ERQ72" i="9"/>
  <c r="ERS72" i="9"/>
  <c r="ERU72" i="9"/>
  <c r="ERW72" i="9"/>
  <c r="ERY72" i="9"/>
  <c r="ESA72" i="9"/>
  <c r="ESC72" i="9"/>
  <c r="ESE72" i="9"/>
  <c r="ESG72" i="9"/>
  <c r="ESI72" i="9"/>
  <c r="ESK72" i="9"/>
  <c r="ESM72" i="9"/>
  <c r="ESO72" i="9"/>
  <c r="ESQ72" i="9"/>
  <c r="ESS72" i="9"/>
  <c r="ESU72" i="9"/>
  <c r="ESW72" i="9"/>
  <c r="ESY72" i="9"/>
  <c r="ETA72" i="9"/>
  <c r="ETC72" i="9"/>
  <c r="ETE72" i="9"/>
  <c r="ETG72" i="9"/>
  <c r="ETI72" i="9"/>
  <c r="ETK72" i="9"/>
  <c r="ETM72" i="9"/>
  <c r="ETO72" i="9"/>
  <c r="ETQ72" i="9"/>
  <c r="ETS72" i="9"/>
  <c r="ETU72" i="9"/>
  <c r="ETW72" i="9"/>
  <c r="ETY72" i="9"/>
  <c r="EUA72" i="9"/>
  <c r="EUC72" i="9"/>
  <c r="EUE72" i="9"/>
  <c r="EUG72" i="9"/>
  <c r="EUI72" i="9"/>
  <c r="EUK72" i="9"/>
  <c r="EUM72" i="9"/>
  <c r="EUO72" i="9"/>
  <c r="EUQ72" i="9"/>
  <c r="EUS72" i="9"/>
  <c r="EUU72" i="9"/>
  <c r="EUW72" i="9"/>
  <c r="EUY72" i="9"/>
  <c r="EVA72" i="9"/>
  <c r="EVC72" i="9"/>
  <c r="EVE72" i="9"/>
  <c r="EVG72" i="9"/>
  <c r="EVI72" i="9"/>
  <c r="EVK72" i="9"/>
  <c r="EVM72" i="9"/>
  <c r="EVO72" i="9"/>
  <c r="EVQ72" i="9"/>
  <c r="EVS72" i="9"/>
  <c r="EVU72" i="9"/>
  <c r="EVW72" i="9"/>
  <c r="EVY72" i="9"/>
  <c r="EWA72" i="9"/>
  <c r="EWC72" i="9"/>
  <c r="EWE72" i="9"/>
  <c r="EWG72" i="9"/>
  <c r="EWI72" i="9"/>
  <c r="EWK72" i="9"/>
  <c r="EWM72" i="9"/>
  <c r="EWO72" i="9"/>
  <c r="EWQ72" i="9"/>
  <c r="EWS72" i="9"/>
  <c r="EWU72" i="9"/>
  <c r="EWW72" i="9"/>
  <c r="EWY72" i="9"/>
  <c r="EXA72" i="9"/>
  <c r="EXC72" i="9"/>
  <c r="EXE72" i="9"/>
  <c r="EXG72" i="9"/>
  <c r="EXI72" i="9"/>
  <c r="EXK72" i="9"/>
  <c r="EXM72" i="9"/>
  <c r="EXO72" i="9"/>
  <c r="EXQ72" i="9"/>
  <c r="EXS72" i="9"/>
  <c r="EXU72" i="9"/>
  <c r="EXW72" i="9"/>
  <c r="EXY72" i="9"/>
  <c r="EYA72" i="9"/>
  <c r="EYC72" i="9"/>
  <c r="EYE72" i="9"/>
  <c r="EYG72" i="9"/>
  <c r="EYI72" i="9"/>
  <c r="EYK72" i="9"/>
  <c r="EYM72" i="9"/>
  <c r="EYO72" i="9"/>
  <c r="EYQ72" i="9"/>
  <c r="EYS72" i="9"/>
  <c r="EYU72" i="9"/>
  <c r="EYW72" i="9"/>
  <c r="EYY72" i="9"/>
  <c r="EZA72" i="9"/>
  <c r="EZC72" i="9"/>
  <c r="EZE72" i="9"/>
  <c r="EZG72" i="9"/>
  <c r="EZI72" i="9"/>
  <c r="EZK72" i="9"/>
  <c r="EZM72" i="9"/>
  <c r="EZO72" i="9"/>
  <c r="EZQ72" i="9"/>
  <c r="EZS72" i="9"/>
  <c r="EZU72" i="9"/>
  <c r="EZW72" i="9"/>
  <c r="EZY72" i="9"/>
  <c r="FAA72" i="9"/>
  <c r="FAC72" i="9"/>
  <c r="FAE72" i="9"/>
  <c r="FAG72" i="9"/>
  <c r="FAI72" i="9"/>
  <c r="FAK72" i="9"/>
  <c r="FAM72" i="9"/>
  <c r="FAO72" i="9"/>
  <c r="FAQ72" i="9"/>
  <c r="FAS72" i="9"/>
  <c r="FAU72" i="9"/>
  <c r="FAW72" i="9"/>
  <c r="FAY72" i="9"/>
  <c r="FBA72" i="9"/>
  <c r="FBC72" i="9"/>
  <c r="FBE72" i="9"/>
  <c r="FBG72" i="9"/>
  <c r="FBI72" i="9"/>
  <c r="FBK72" i="9"/>
  <c r="FBM72" i="9"/>
  <c r="FBO72" i="9"/>
  <c r="FBQ72" i="9"/>
  <c r="FBS72" i="9"/>
  <c r="FBU72" i="9"/>
  <c r="FBW72" i="9"/>
  <c r="FBY72" i="9"/>
  <c r="FCA72" i="9"/>
  <c r="FCC72" i="9"/>
  <c r="FCE72" i="9"/>
  <c r="FCG72" i="9"/>
  <c r="FCI72" i="9"/>
  <c r="FCK72" i="9"/>
  <c r="FCM72" i="9"/>
  <c r="FCO72" i="9"/>
  <c r="FCQ72" i="9"/>
  <c r="FCS72" i="9"/>
  <c r="FCU72" i="9"/>
  <c r="FCW72" i="9"/>
  <c r="FCY72" i="9"/>
  <c r="FDA72" i="9"/>
  <c r="FDC72" i="9"/>
  <c r="FDE72" i="9"/>
  <c r="FDG72" i="9"/>
  <c r="FDI72" i="9"/>
  <c r="FDK72" i="9"/>
  <c r="FDM72" i="9"/>
  <c r="FDO72" i="9"/>
  <c r="FDQ72" i="9"/>
  <c r="FDS72" i="9"/>
  <c r="FDU72" i="9"/>
  <c r="FDW72" i="9"/>
  <c r="FDY72" i="9"/>
  <c r="FEA72" i="9"/>
  <c r="FEC72" i="9"/>
  <c r="FEE72" i="9"/>
  <c r="FEG72" i="9"/>
  <c r="FEI72" i="9"/>
  <c r="FEK72" i="9"/>
  <c r="FEM72" i="9"/>
  <c r="FEO72" i="9"/>
  <c r="FEQ72" i="9"/>
  <c r="FES72" i="9"/>
  <c r="FEU72" i="9"/>
  <c r="FEW72" i="9"/>
  <c r="FEY72" i="9"/>
  <c r="FFA72" i="9"/>
  <c r="FFC72" i="9"/>
  <c r="FFE72" i="9"/>
  <c r="FFG72" i="9"/>
  <c r="FFI72" i="9"/>
  <c r="FFK72" i="9"/>
  <c r="FFM72" i="9"/>
  <c r="FFO72" i="9"/>
  <c r="FFQ72" i="9"/>
  <c r="FFS72" i="9"/>
  <c r="FFU72" i="9"/>
  <c r="FFW72" i="9"/>
  <c r="FFY72" i="9"/>
  <c r="FGA72" i="9"/>
  <c r="FGC72" i="9"/>
  <c r="FGE72" i="9"/>
  <c r="FGG72" i="9"/>
  <c r="FGI72" i="9"/>
  <c r="FGK72" i="9"/>
  <c r="FGM72" i="9"/>
  <c r="FGO72" i="9"/>
  <c r="FGQ72" i="9"/>
  <c r="FGS72" i="9"/>
  <c r="FGU72" i="9"/>
  <c r="FGW72" i="9"/>
  <c r="FGY72" i="9"/>
  <c r="FHA72" i="9"/>
  <c r="FHC72" i="9"/>
  <c r="FHE72" i="9"/>
  <c r="FHG72" i="9"/>
  <c r="FHI72" i="9"/>
  <c r="FHK72" i="9"/>
  <c r="FHM72" i="9"/>
  <c r="FHO72" i="9"/>
  <c r="FHQ72" i="9"/>
  <c r="FHS72" i="9"/>
  <c r="FHU72" i="9"/>
  <c r="FHW72" i="9"/>
  <c r="FHY72" i="9"/>
  <c r="FIA72" i="9"/>
  <c r="FIC72" i="9"/>
  <c r="FIE72" i="9"/>
  <c r="FIG72" i="9"/>
  <c r="FII72" i="9"/>
  <c r="FIK72" i="9"/>
  <c r="FIM72" i="9"/>
  <c r="FIO72" i="9"/>
  <c r="FIQ72" i="9"/>
  <c r="FIS72" i="9"/>
  <c r="FIU72" i="9"/>
  <c r="FIW72" i="9"/>
  <c r="FIY72" i="9"/>
  <c r="FJA72" i="9"/>
  <c r="FJC72" i="9"/>
  <c r="FJE72" i="9"/>
  <c r="FJG72" i="9"/>
  <c r="FJI72" i="9"/>
  <c r="FJK72" i="9"/>
  <c r="FJM72" i="9"/>
  <c r="FJO72" i="9"/>
  <c r="FJQ72" i="9"/>
  <c r="FJS72" i="9"/>
  <c r="FJU72" i="9"/>
  <c r="FJW72" i="9"/>
  <c r="FJY72" i="9"/>
  <c r="FKA72" i="9"/>
  <c r="FKC72" i="9"/>
  <c r="FKE72" i="9"/>
  <c r="FKG72" i="9"/>
  <c r="FKI72" i="9"/>
  <c r="FKK72" i="9"/>
  <c r="FKM72" i="9"/>
  <c r="FKO72" i="9"/>
  <c r="FKQ72" i="9"/>
  <c r="FKS72" i="9"/>
  <c r="FKU72" i="9"/>
  <c r="FKW72" i="9"/>
  <c r="FKY72" i="9"/>
  <c r="FLA72" i="9"/>
  <c r="FLC72" i="9"/>
  <c r="FLE72" i="9"/>
  <c r="FLG72" i="9"/>
  <c r="FLI72" i="9"/>
  <c r="FLK72" i="9"/>
  <c r="FLM72" i="9"/>
  <c r="FLO72" i="9"/>
  <c r="FLQ72" i="9"/>
  <c r="FLS72" i="9"/>
  <c r="FLU72" i="9"/>
  <c r="FLW72" i="9"/>
  <c r="FLY72" i="9"/>
  <c r="FMA72" i="9"/>
  <c r="FMC72" i="9"/>
  <c r="FME72" i="9"/>
  <c r="FMG72" i="9"/>
  <c r="FMI72" i="9"/>
  <c r="FMK72" i="9"/>
  <c r="FMM72" i="9"/>
  <c r="FMO72" i="9"/>
  <c r="FMQ72" i="9"/>
  <c r="FMS72" i="9"/>
  <c r="FMU72" i="9"/>
  <c r="FMW72" i="9"/>
  <c r="FMY72" i="9"/>
  <c r="FNA72" i="9"/>
  <c r="FNC72" i="9"/>
  <c r="FNE72" i="9"/>
  <c r="FNG72" i="9"/>
  <c r="FNI72" i="9"/>
  <c r="FNK72" i="9"/>
  <c r="FNM72" i="9"/>
  <c r="FNO72" i="9"/>
  <c r="FNQ72" i="9"/>
  <c r="FNS72" i="9"/>
  <c r="FNU72" i="9"/>
  <c r="FNW72" i="9"/>
  <c r="FNY72" i="9"/>
  <c r="FOA72" i="9"/>
  <c r="FOC72" i="9"/>
  <c r="FOE72" i="9"/>
  <c r="FOG72" i="9"/>
  <c r="FOI72" i="9"/>
  <c r="FOK72" i="9"/>
  <c r="FOM72" i="9"/>
  <c r="FOO72" i="9"/>
  <c r="FOQ72" i="9"/>
  <c r="FOS72" i="9"/>
  <c r="FOU72" i="9"/>
  <c r="FOW72" i="9"/>
  <c r="FOY72" i="9"/>
  <c r="FPA72" i="9"/>
  <c r="FPC72" i="9"/>
  <c r="FPE72" i="9"/>
  <c r="FPG72" i="9"/>
  <c r="FPI72" i="9"/>
  <c r="FPK72" i="9"/>
  <c r="FPM72" i="9"/>
  <c r="FPO72" i="9"/>
  <c r="FPQ72" i="9"/>
  <c r="FPS72" i="9"/>
  <c r="FPU72" i="9"/>
  <c r="FPW72" i="9"/>
  <c r="FPY72" i="9"/>
  <c r="FQA72" i="9"/>
  <c r="FQC72" i="9"/>
  <c r="FQE72" i="9"/>
  <c r="FQG72" i="9"/>
  <c r="FQI72" i="9"/>
  <c r="FQK72" i="9"/>
  <c r="FQM72" i="9"/>
  <c r="FQO72" i="9"/>
  <c r="FQQ72" i="9"/>
  <c r="FQS72" i="9"/>
  <c r="FQU72" i="9"/>
  <c r="FQW72" i="9"/>
  <c r="FQY72" i="9"/>
  <c r="FRA72" i="9"/>
  <c r="FRC72" i="9"/>
  <c r="FRE72" i="9"/>
  <c r="FRG72" i="9"/>
  <c r="FRI72" i="9"/>
  <c r="FRK72" i="9"/>
  <c r="FRM72" i="9"/>
  <c r="FRO72" i="9"/>
  <c r="FRQ72" i="9"/>
  <c r="FRS72" i="9"/>
  <c r="FRU72" i="9"/>
  <c r="FRW72" i="9"/>
  <c r="FRY72" i="9"/>
  <c r="FSA72" i="9"/>
  <c r="FSC72" i="9"/>
  <c r="FSE72" i="9"/>
  <c r="FSG72" i="9"/>
  <c r="FSI72" i="9"/>
  <c r="FSK72" i="9"/>
  <c r="FSM72" i="9"/>
  <c r="FSO72" i="9"/>
  <c r="FSQ72" i="9"/>
  <c r="FSS72" i="9"/>
  <c r="FSU72" i="9"/>
  <c r="FSW72" i="9"/>
  <c r="FSY72" i="9"/>
  <c r="FTA72" i="9"/>
  <c r="FTC72" i="9"/>
  <c r="FTE72" i="9"/>
  <c r="FTG72" i="9"/>
  <c r="FTI72" i="9"/>
  <c r="FTK72" i="9"/>
  <c r="FTM72" i="9"/>
  <c r="FTO72" i="9"/>
  <c r="FTQ72" i="9"/>
  <c r="FTS72" i="9"/>
  <c r="FTU72" i="9"/>
  <c r="FTW72" i="9"/>
  <c r="FTY72" i="9"/>
  <c r="FUA72" i="9"/>
  <c r="FUC72" i="9"/>
  <c r="FUE72" i="9"/>
  <c r="FUG72" i="9"/>
  <c r="FUI72" i="9"/>
  <c r="FUK72" i="9"/>
  <c r="FUM72" i="9"/>
  <c r="FUO72" i="9"/>
  <c r="FUQ72" i="9"/>
  <c r="FUS72" i="9"/>
  <c r="FUU72" i="9"/>
  <c r="FUW72" i="9"/>
  <c r="FUY72" i="9"/>
  <c r="FVA72" i="9"/>
  <c r="FVC72" i="9"/>
  <c r="FVE72" i="9"/>
  <c r="FVG72" i="9"/>
  <c r="FVI72" i="9"/>
  <c r="FVK72" i="9"/>
  <c r="FVM72" i="9"/>
  <c r="FVO72" i="9"/>
  <c r="FVQ72" i="9"/>
  <c r="FVS72" i="9"/>
  <c r="FVU72" i="9"/>
  <c r="FVW72" i="9"/>
  <c r="FVY72" i="9"/>
  <c r="FWA72" i="9"/>
  <c r="FWC72" i="9"/>
  <c r="FWE72" i="9"/>
  <c r="FWG72" i="9"/>
  <c r="FWI72" i="9"/>
  <c r="FWK72" i="9"/>
  <c r="FWM72" i="9"/>
  <c r="FWO72" i="9"/>
  <c r="FWQ72" i="9"/>
  <c r="FWS72" i="9"/>
  <c r="FWU72" i="9"/>
  <c r="FWW72" i="9"/>
  <c r="FWY72" i="9"/>
  <c r="FXA72" i="9"/>
  <c r="FXC72" i="9"/>
  <c r="FXE72" i="9"/>
  <c r="FXG72" i="9"/>
  <c r="FXI72" i="9"/>
  <c r="FXK72" i="9"/>
  <c r="FXM72" i="9"/>
  <c r="FXO72" i="9"/>
  <c r="FXQ72" i="9"/>
  <c r="FXS72" i="9"/>
  <c r="FXU72" i="9"/>
  <c r="FXW72" i="9"/>
  <c r="FXY72" i="9"/>
  <c r="FYA72" i="9"/>
  <c r="FYC72" i="9"/>
  <c r="FYE72" i="9"/>
  <c r="FYG72" i="9"/>
  <c r="FYI72" i="9"/>
  <c r="FYK72" i="9"/>
  <c r="FYM72" i="9"/>
  <c r="FYO72" i="9"/>
  <c r="FYQ72" i="9"/>
  <c r="FYS72" i="9"/>
  <c r="FYU72" i="9"/>
  <c r="FYW72" i="9"/>
  <c r="FYY72" i="9"/>
  <c r="FZA72" i="9"/>
  <c r="FZC72" i="9"/>
  <c r="FZE72" i="9"/>
  <c r="FZG72" i="9"/>
  <c r="FZI72" i="9"/>
  <c r="FZK72" i="9"/>
  <c r="FZM72" i="9"/>
  <c r="FZO72" i="9"/>
  <c r="FZQ72" i="9"/>
  <c r="FZS72" i="9"/>
  <c r="FZU72" i="9"/>
  <c r="FZW72" i="9"/>
  <c r="FZY72" i="9"/>
  <c r="GAA72" i="9"/>
  <c r="GAC72" i="9"/>
  <c r="GAE72" i="9"/>
  <c r="GAG72" i="9"/>
  <c r="GAI72" i="9"/>
  <c r="GAK72" i="9"/>
  <c r="GAM72" i="9"/>
  <c r="GAO72" i="9"/>
  <c r="GAQ72" i="9"/>
  <c r="GAS72" i="9"/>
  <c r="GAU72" i="9"/>
  <c r="GAW72" i="9"/>
  <c r="GAY72" i="9"/>
  <c r="GBA72" i="9"/>
  <c r="GBC72" i="9"/>
  <c r="GBE72" i="9"/>
  <c r="GBG72" i="9"/>
  <c r="GBI72" i="9"/>
  <c r="GBK72" i="9"/>
  <c r="GBM72" i="9"/>
  <c r="GBO72" i="9"/>
  <c r="GBQ72" i="9"/>
  <c r="GBS72" i="9"/>
  <c r="GBU72" i="9"/>
  <c r="GBW72" i="9"/>
  <c r="GBY72" i="9"/>
  <c r="GCA72" i="9"/>
  <c r="GCC72" i="9"/>
  <c r="GCE72" i="9"/>
  <c r="GCG72" i="9"/>
  <c r="GCI72" i="9"/>
  <c r="GCK72" i="9"/>
  <c r="GCM72" i="9"/>
  <c r="GCO72" i="9"/>
  <c r="GCQ72" i="9"/>
  <c r="GCS72" i="9"/>
  <c r="GCU72" i="9"/>
  <c r="GCW72" i="9"/>
  <c r="GCY72" i="9"/>
  <c r="GDA72" i="9"/>
  <c r="GDC72" i="9"/>
  <c r="GDE72" i="9"/>
  <c r="GDG72" i="9"/>
  <c r="GDI72" i="9"/>
  <c r="GDK72" i="9"/>
  <c r="GDM72" i="9"/>
  <c r="GDO72" i="9"/>
  <c r="GDQ72" i="9"/>
  <c r="GDS72" i="9"/>
  <c r="GDU72" i="9"/>
  <c r="GDW72" i="9"/>
  <c r="GDY72" i="9"/>
  <c r="GEA72" i="9"/>
  <c r="GEC72" i="9"/>
  <c r="GEE72" i="9"/>
  <c r="GEG72" i="9"/>
  <c r="GEI72" i="9"/>
  <c r="GEK72" i="9"/>
  <c r="GEM72" i="9"/>
  <c r="GEO72" i="9"/>
  <c r="GEQ72" i="9"/>
  <c r="GES72" i="9"/>
  <c r="GEU72" i="9"/>
  <c r="GEW72" i="9"/>
  <c r="GEY72" i="9"/>
  <c r="GFA72" i="9"/>
  <c r="GFC72" i="9"/>
  <c r="GFE72" i="9"/>
  <c r="GFG72" i="9"/>
  <c r="GFI72" i="9"/>
  <c r="GFK72" i="9"/>
  <c r="GFM72" i="9"/>
  <c r="GFO72" i="9"/>
  <c r="GFQ72" i="9"/>
  <c r="GFS72" i="9"/>
  <c r="GFU72" i="9"/>
  <c r="GFW72" i="9"/>
  <c r="GFY72" i="9"/>
  <c r="GGA72" i="9"/>
  <c r="GGC72" i="9"/>
  <c r="GGE72" i="9"/>
  <c r="GGG72" i="9"/>
  <c r="GGI72" i="9"/>
  <c r="GGK72" i="9"/>
  <c r="GGM72" i="9"/>
  <c r="GGO72" i="9"/>
  <c r="GGQ72" i="9"/>
  <c r="GGS72" i="9"/>
  <c r="GGU72" i="9"/>
  <c r="GGW72" i="9"/>
  <c r="GGY72" i="9"/>
  <c r="GHA72" i="9"/>
  <c r="GHC72" i="9"/>
  <c r="GHE72" i="9"/>
  <c r="GHG72" i="9"/>
  <c r="GHI72" i="9"/>
  <c r="GHK72" i="9"/>
  <c r="GHM72" i="9"/>
  <c r="GHO72" i="9"/>
  <c r="GHQ72" i="9"/>
  <c r="GHS72" i="9"/>
  <c r="GHU72" i="9"/>
  <c r="GHW72" i="9"/>
  <c r="GHY72" i="9"/>
  <c r="GIA72" i="9"/>
  <c r="GIC72" i="9"/>
  <c r="GIE72" i="9"/>
  <c r="GIG72" i="9"/>
  <c r="GII72" i="9"/>
  <c r="GIK72" i="9"/>
  <c r="GIM72" i="9"/>
  <c r="GIO72" i="9"/>
  <c r="GIQ72" i="9"/>
  <c r="GIS72" i="9"/>
  <c r="GIU72" i="9"/>
  <c r="GIW72" i="9"/>
  <c r="GIY72" i="9"/>
  <c r="GJA72" i="9"/>
  <c r="GJC72" i="9"/>
  <c r="GJE72" i="9"/>
  <c r="GJG72" i="9"/>
  <c r="GJI72" i="9"/>
  <c r="GJK72" i="9"/>
  <c r="GJM72" i="9"/>
  <c r="GJO72" i="9"/>
  <c r="GJQ72" i="9"/>
  <c r="GJS72" i="9"/>
  <c r="GJU72" i="9"/>
  <c r="GJW72" i="9"/>
  <c r="GJY72" i="9"/>
  <c r="GKA72" i="9"/>
  <c r="GKC72" i="9"/>
  <c r="GKE72" i="9"/>
  <c r="GKG72" i="9"/>
  <c r="GKI72" i="9"/>
  <c r="GKK72" i="9"/>
  <c r="GKM72" i="9"/>
  <c r="GKO72" i="9"/>
  <c r="GKQ72" i="9"/>
  <c r="GKS72" i="9"/>
  <c r="GKU72" i="9"/>
  <c r="GKW72" i="9"/>
  <c r="GKY72" i="9"/>
  <c r="GLA72" i="9"/>
  <c r="GLC72" i="9"/>
  <c r="GLE72" i="9"/>
  <c r="GLG72" i="9"/>
  <c r="GLI72" i="9"/>
  <c r="GLK72" i="9"/>
  <c r="GLM72" i="9"/>
  <c r="GLO72" i="9"/>
  <c r="GLQ72" i="9"/>
  <c r="GLS72" i="9"/>
  <c r="GLU72" i="9"/>
  <c r="GLW72" i="9"/>
  <c r="GLY72" i="9"/>
  <c r="GMA72" i="9"/>
  <c r="GMC72" i="9"/>
  <c r="GME72" i="9"/>
  <c r="GMG72" i="9"/>
  <c r="GMI72" i="9"/>
  <c r="GMK72" i="9"/>
  <c r="GMM72" i="9"/>
  <c r="GMO72" i="9"/>
  <c r="GMQ72" i="9"/>
  <c r="GMS72" i="9"/>
  <c r="GMU72" i="9"/>
  <c r="GMW72" i="9"/>
  <c r="GMY72" i="9"/>
  <c r="GNA72" i="9"/>
  <c r="GNC72" i="9"/>
  <c r="GNE72" i="9"/>
  <c r="GNG72" i="9"/>
  <c r="GNI72" i="9"/>
  <c r="GNK72" i="9"/>
  <c r="GNM72" i="9"/>
  <c r="GNO72" i="9"/>
  <c r="GNQ72" i="9"/>
  <c r="GNS72" i="9"/>
  <c r="GNU72" i="9"/>
  <c r="GNW72" i="9"/>
  <c r="GNY72" i="9"/>
  <c r="GOA72" i="9"/>
  <c r="GOC72" i="9"/>
  <c r="GOE72" i="9"/>
  <c r="GOG72" i="9"/>
  <c r="GOI72" i="9"/>
  <c r="GOK72" i="9"/>
  <c r="GOM72" i="9"/>
  <c r="GOO72" i="9"/>
  <c r="GOQ72" i="9"/>
  <c r="GOS72" i="9"/>
  <c r="GOU72" i="9"/>
  <c r="GOW72" i="9"/>
  <c r="GOY72" i="9"/>
  <c r="GPA72" i="9"/>
  <c r="GPC72" i="9"/>
  <c r="GPE72" i="9"/>
  <c r="GPG72" i="9"/>
  <c r="GPI72" i="9"/>
  <c r="GPK72" i="9"/>
  <c r="GPM72" i="9"/>
  <c r="GPO72" i="9"/>
  <c r="GPQ72" i="9"/>
  <c r="GPS72" i="9"/>
  <c r="GPU72" i="9"/>
  <c r="GPW72" i="9"/>
  <c r="GPY72" i="9"/>
  <c r="GQA72" i="9"/>
  <c r="GQC72" i="9"/>
  <c r="GQE72" i="9"/>
  <c r="GQG72" i="9"/>
  <c r="GQI72" i="9"/>
  <c r="GQK72" i="9"/>
  <c r="GQM72" i="9"/>
  <c r="GQO72" i="9"/>
  <c r="GQQ72" i="9"/>
  <c r="GQS72" i="9"/>
  <c r="GQU72" i="9"/>
  <c r="GQW72" i="9"/>
  <c r="GQY72" i="9"/>
  <c r="GRA72" i="9"/>
  <c r="GRC72" i="9"/>
  <c r="GRE72" i="9"/>
  <c r="GRG72" i="9"/>
  <c r="GRI72" i="9"/>
  <c r="GRK72" i="9"/>
  <c r="GRM72" i="9"/>
  <c r="GRO72" i="9"/>
  <c r="GRQ72" i="9"/>
  <c r="GRS72" i="9"/>
  <c r="GRU72" i="9"/>
  <c r="GRW72" i="9"/>
  <c r="GRY72" i="9"/>
  <c r="GSA72" i="9"/>
  <c r="GSC72" i="9"/>
  <c r="GSE72" i="9"/>
  <c r="GSG72" i="9"/>
  <c r="GSI72" i="9"/>
  <c r="GSK72" i="9"/>
  <c r="GSM72" i="9"/>
  <c r="GSO72" i="9"/>
  <c r="GSQ72" i="9"/>
  <c r="GSS72" i="9"/>
  <c r="GSU72" i="9"/>
  <c r="GSW72" i="9"/>
  <c r="GSY72" i="9"/>
  <c r="GTA72" i="9"/>
  <c r="GTC72" i="9"/>
  <c r="GTE72" i="9"/>
  <c r="GTG72" i="9"/>
  <c r="GTI72" i="9"/>
  <c r="GTK72" i="9"/>
  <c r="GTM72" i="9"/>
  <c r="GTO72" i="9"/>
  <c r="GTQ72" i="9"/>
  <c r="GTS72" i="9"/>
  <c r="GTU72" i="9"/>
  <c r="GTW72" i="9"/>
  <c r="GTY72" i="9"/>
  <c r="GUA72" i="9"/>
  <c r="GUC72" i="9"/>
  <c r="GUE72" i="9"/>
  <c r="GUG72" i="9"/>
  <c r="GUI72" i="9"/>
  <c r="GUK72" i="9"/>
  <c r="GUM72" i="9"/>
  <c r="GUO72" i="9"/>
  <c r="GUQ72" i="9"/>
  <c r="GUS72" i="9"/>
  <c r="GUU72" i="9"/>
  <c r="GUW72" i="9"/>
  <c r="GUY72" i="9"/>
  <c r="GVA72" i="9"/>
  <c r="GVC72" i="9"/>
  <c r="GVE72" i="9"/>
  <c r="GVG72" i="9"/>
  <c r="GVI72" i="9"/>
  <c r="GVK72" i="9"/>
  <c r="GVM72" i="9"/>
  <c r="GVO72" i="9"/>
  <c r="GVQ72" i="9"/>
  <c r="GVS72" i="9"/>
  <c r="GVU72" i="9"/>
  <c r="GVW72" i="9"/>
  <c r="GVY72" i="9"/>
  <c r="GWA72" i="9"/>
  <c r="GWC72" i="9"/>
  <c r="GWE72" i="9"/>
  <c r="GWG72" i="9"/>
  <c r="GWI72" i="9"/>
  <c r="GWK72" i="9"/>
  <c r="GWM72" i="9"/>
  <c r="GWO72" i="9"/>
  <c r="GWQ72" i="9"/>
  <c r="GWS72" i="9"/>
  <c r="GWU72" i="9"/>
  <c r="GWW72" i="9"/>
  <c r="GWY72" i="9"/>
  <c r="GXA72" i="9"/>
  <c r="GXC72" i="9"/>
  <c r="GXE72" i="9"/>
  <c r="GXG72" i="9"/>
  <c r="GXI72" i="9"/>
  <c r="GXK72" i="9"/>
  <c r="GXM72" i="9"/>
  <c r="GXO72" i="9"/>
  <c r="GXQ72" i="9"/>
  <c r="GXS72" i="9"/>
  <c r="GXU72" i="9"/>
  <c r="GXW72" i="9"/>
  <c r="GXY72" i="9"/>
  <c r="GYA72" i="9"/>
  <c r="GYC72" i="9"/>
  <c r="GYE72" i="9"/>
  <c r="GYG72" i="9"/>
  <c r="GYI72" i="9"/>
  <c r="GYK72" i="9"/>
  <c r="GYM72" i="9"/>
  <c r="GYO72" i="9"/>
  <c r="GYQ72" i="9"/>
  <c r="GYS72" i="9"/>
  <c r="GYU72" i="9"/>
  <c r="GYW72" i="9"/>
  <c r="GYY72" i="9"/>
  <c r="GZA72" i="9"/>
  <c r="GZC72" i="9"/>
  <c r="GZE72" i="9"/>
  <c r="GZG72" i="9"/>
  <c r="GZI72" i="9"/>
  <c r="GZK72" i="9"/>
  <c r="GZM72" i="9"/>
  <c r="GZO72" i="9"/>
  <c r="GZQ72" i="9"/>
  <c r="GZS72" i="9"/>
  <c r="GZU72" i="9"/>
  <c r="GZW72" i="9"/>
  <c r="GZY72" i="9"/>
  <c r="HAA72" i="9"/>
  <c r="HAC72" i="9"/>
  <c r="HAE72" i="9"/>
  <c r="HAG72" i="9"/>
  <c r="HAI72" i="9"/>
  <c r="HAK72" i="9"/>
  <c r="HAM72" i="9"/>
  <c r="HAO72" i="9"/>
  <c r="HAQ72" i="9"/>
  <c r="HAS72" i="9"/>
  <c r="HAU72" i="9"/>
  <c r="HAW72" i="9"/>
  <c r="HAY72" i="9"/>
  <c r="HBA72" i="9"/>
  <c r="HBC72" i="9"/>
  <c r="HBE72" i="9"/>
  <c r="HBG72" i="9"/>
  <c r="HBI72" i="9"/>
  <c r="HBK72" i="9"/>
  <c r="HBM72" i="9"/>
  <c r="HBO72" i="9"/>
  <c r="HBQ72" i="9"/>
  <c r="HBS72" i="9"/>
  <c r="HBU72" i="9"/>
  <c r="HBW72" i="9"/>
  <c r="HBY72" i="9"/>
  <c r="HCA72" i="9"/>
  <c r="HCC72" i="9"/>
  <c r="HCE72" i="9"/>
  <c r="HCG72" i="9"/>
  <c r="HCI72" i="9"/>
  <c r="HCK72" i="9"/>
  <c r="HCM72" i="9"/>
  <c r="HCO72" i="9"/>
  <c r="HCQ72" i="9"/>
  <c r="HCS72" i="9"/>
  <c r="HCU72" i="9"/>
  <c r="HCW72" i="9"/>
  <c r="HCY72" i="9"/>
  <c r="HDA72" i="9"/>
  <c r="HDC72" i="9"/>
  <c r="HDE72" i="9"/>
  <c r="HDG72" i="9"/>
  <c r="HDI72" i="9"/>
  <c r="HDK72" i="9"/>
  <c r="HDM72" i="9"/>
  <c r="HDO72" i="9"/>
  <c r="HDQ72" i="9"/>
  <c r="HDS72" i="9"/>
  <c r="HDU72" i="9"/>
  <c r="HDW72" i="9"/>
  <c r="HDY72" i="9"/>
  <c r="HEA72" i="9"/>
  <c r="HEC72" i="9"/>
  <c r="HEE72" i="9"/>
  <c r="HEG72" i="9"/>
  <c r="HEI72" i="9"/>
  <c r="HEK72" i="9"/>
  <c r="HEM72" i="9"/>
  <c r="HEO72" i="9"/>
  <c r="HEQ72" i="9"/>
  <c r="HES72" i="9"/>
  <c r="HEU72" i="9"/>
  <c r="HEW72" i="9"/>
  <c r="HEY72" i="9"/>
  <c r="HFA72" i="9"/>
  <c r="HFC72" i="9"/>
  <c r="HFE72" i="9"/>
  <c r="HFG72" i="9"/>
  <c r="HFI72" i="9"/>
  <c r="HFK72" i="9"/>
  <c r="HFM72" i="9"/>
  <c r="HFO72" i="9"/>
  <c r="HFQ72" i="9"/>
  <c r="HFS72" i="9"/>
  <c r="HFU72" i="9"/>
  <c r="HFW72" i="9"/>
  <c r="HFY72" i="9"/>
  <c r="HGA72" i="9"/>
  <c r="HGC72" i="9"/>
  <c r="HGE72" i="9"/>
  <c r="HGG72" i="9"/>
  <c r="HGI72" i="9"/>
  <c r="HGK72" i="9"/>
  <c r="HGM72" i="9"/>
  <c r="HGO72" i="9"/>
  <c r="HGQ72" i="9"/>
  <c r="HGS72" i="9"/>
  <c r="HGU72" i="9"/>
  <c r="HGW72" i="9"/>
  <c r="HGY72" i="9"/>
  <c r="HHA72" i="9"/>
  <c r="HHC72" i="9"/>
  <c r="HHE72" i="9"/>
  <c r="HHG72" i="9"/>
  <c r="HHI72" i="9"/>
  <c r="HHK72" i="9"/>
  <c r="HHM72" i="9"/>
  <c r="HHO72" i="9"/>
  <c r="HHQ72" i="9"/>
  <c r="HHS72" i="9"/>
  <c r="HHU72" i="9"/>
  <c r="HHW72" i="9"/>
  <c r="HHY72" i="9"/>
  <c r="HIA72" i="9"/>
  <c r="HIC72" i="9"/>
  <c r="HIE72" i="9"/>
  <c r="HIG72" i="9"/>
  <c r="HII72" i="9"/>
  <c r="HIK72" i="9"/>
  <c r="HIM72" i="9"/>
  <c r="HIO72" i="9"/>
  <c r="HIQ72" i="9"/>
  <c r="HIS72" i="9"/>
  <c r="HIU72" i="9"/>
  <c r="HIW72" i="9"/>
  <c r="HIY72" i="9"/>
  <c r="HJA72" i="9"/>
  <c r="HJC72" i="9"/>
  <c r="HJE72" i="9"/>
  <c r="HJG72" i="9"/>
  <c r="HJI72" i="9"/>
  <c r="HJK72" i="9"/>
  <c r="HJM72" i="9"/>
  <c r="HJO72" i="9"/>
  <c r="HJQ72" i="9"/>
  <c r="HJS72" i="9"/>
  <c r="HJU72" i="9"/>
  <c r="HJW72" i="9"/>
  <c r="HJY72" i="9"/>
  <c r="HKA72" i="9"/>
  <c r="HKC72" i="9"/>
  <c r="HKE72" i="9"/>
  <c r="HKG72" i="9"/>
  <c r="HKI72" i="9"/>
  <c r="HKK72" i="9"/>
  <c r="HKM72" i="9"/>
  <c r="HKO72" i="9"/>
  <c r="HKQ72" i="9"/>
  <c r="HKS72" i="9"/>
  <c r="HKU72" i="9"/>
  <c r="HKW72" i="9"/>
  <c r="HKY72" i="9"/>
  <c r="HLA72" i="9"/>
  <c r="HLC72" i="9"/>
  <c r="HLE72" i="9"/>
  <c r="HLG72" i="9"/>
  <c r="HLI72" i="9"/>
  <c r="HLK72" i="9"/>
  <c r="HLM72" i="9"/>
  <c r="HLO72" i="9"/>
  <c r="HLQ72" i="9"/>
  <c r="HLS72" i="9"/>
  <c r="HLU72" i="9"/>
  <c r="HLW72" i="9"/>
  <c r="HLY72" i="9"/>
  <c r="HMA72" i="9"/>
  <c r="HMC72" i="9"/>
  <c r="HME72" i="9"/>
  <c r="HMG72" i="9"/>
  <c r="HMI72" i="9"/>
  <c r="HMK72" i="9"/>
  <c r="HMM72" i="9"/>
  <c r="HMO72" i="9"/>
  <c r="HMQ72" i="9"/>
  <c r="HMS72" i="9"/>
  <c r="HMU72" i="9"/>
  <c r="HMW72" i="9"/>
  <c r="HMY72" i="9"/>
  <c r="HNA72" i="9"/>
  <c r="HNC72" i="9"/>
  <c r="HNE72" i="9"/>
  <c r="HNG72" i="9"/>
  <c r="HNI72" i="9"/>
  <c r="HNK72" i="9"/>
  <c r="HNM72" i="9"/>
  <c r="HNO72" i="9"/>
  <c r="HNQ72" i="9"/>
  <c r="HNS72" i="9"/>
  <c r="HNU72" i="9"/>
  <c r="HNW72" i="9"/>
  <c r="HNY72" i="9"/>
  <c r="HOA72" i="9"/>
  <c r="HOC72" i="9"/>
  <c r="HOE72" i="9"/>
  <c r="HOG72" i="9"/>
  <c r="HOI72" i="9"/>
  <c r="HOK72" i="9"/>
  <c r="HOM72" i="9"/>
  <c r="HOO72" i="9"/>
  <c r="HOQ72" i="9"/>
  <c r="HOS72" i="9"/>
  <c r="HOU72" i="9"/>
  <c r="HOW72" i="9"/>
  <c r="HOY72" i="9"/>
  <c r="HPA72" i="9"/>
  <c r="HPC72" i="9"/>
  <c r="HPE72" i="9"/>
  <c r="HPG72" i="9"/>
  <c r="HPI72" i="9"/>
  <c r="HPK72" i="9"/>
  <c r="HPM72" i="9"/>
  <c r="HPO72" i="9"/>
  <c r="HPQ72" i="9"/>
  <c r="HPS72" i="9"/>
  <c r="HPU72" i="9"/>
  <c r="HPW72" i="9"/>
  <c r="HPY72" i="9"/>
  <c r="HQA72" i="9"/>
  <c r="HQC72" i="9"/>
  <c r="HQE72" i="9"/>
  <c r="HQG72" i="9"/>
  <c r="HQI72" i="9"/>
  <c r="HQK72" i="9"/>
  <c r="HQM72" i="9"/>
  <c r="HQO72" i="9"/>
  <c r="HQQ72" i="9"/>
  <c r="HQS72" i="9"/>
  <c r="HQU72" i="9"/>
  <c r="HQW72" i="9"/>
  <c r="HQY72" i="9"/>
  <c r="HRA72" i="9"/>
  <c r="HRC72" i="9"/>
  <c r="HRE72" i="9"/>
  <c r="HRG72" i="9"/>
  <c r="HRI72" i="9"/>
  <c r="HRK72" i="9"/>
  <c r="HRM72" i="9"/>
  <c r="HRO72" i="9"/>
  <c r="HRQ72" i="9"/>
  <c r="HRS72" i="9"/>
  <c r="HRU72" i="9"/>
  <c r="HRW72" i="9"/>
  <c r="HRY72" i="9"/>
  <c r="HSA72" i="9"/>
  <c r="HSC72" i="9"/>
  <c r="HSE72" i="9"/>
  <c r="HSG72" i="9"/>
  <c r="HSI72" i="9"/>
  <c r="HSK72" i="9"/>
  <c r="HSM72" i="9"/>
  <c r="HSO72" i="9"/>
  <c r="HSQ72" i="9"/>
  <c r="HSS72" i="9"/>
  <c r="HSU72" i="9"/>
  <c r="HSW72" i="9"/>
  <c r="HSY72" i="9"/>
  <c r="HTA72" i="9"/>
  <c r="HTC72" i="9"/>
  <c r="HTE72" i="9"/>
  <c r="HTG72" i="9"/>
  <c r="HTI72" i="9"/>
  <c r="HTK72" i="9"/>
  <c r="HTM72" i="9"/>
  <c r="HTO72" i="9"/>
  <c r="HTQ72" i="9"/>
  <c r="HTS72" i="9"/>
  <c r="HTU72" i="9"/>
  <c r="HTW72" i="9"/>
  <c r="HTY72" i="9"/>
  <c r="HUA72" i="9"/>
  <c r="HUC72" i="9"/>
  <c r="HUE72" i="9"/>
  <c r="HUG72" i="9"/>
  <c r="HUI72" i="9"/>
  <c r="HUK72" i="9"/>
  <c r="HUM72" i="9"/>
  <c r="HUO72" i="9"/>
  <c r="HUQ72" i="9"/>
  <c r="HUS72" i="9"/>
  <c r="HUU72" i="9"/>
  <c r="HUW72" i="9"/>
  <c r="HUY72" i="9"/>
  <c r="HVA72" i="9"/>
  <c r="HVC72" i="9"/>
  <c r="HVE72" i="9"/>
  <c r="HVG72" i="9"/>
  <c r="HVI72" i="9"/>
  <c r="HVK72" i="9"/>
  <c r="HVM72" i="9"/>
  <c r="HVO72" i="9"/>
  <c r="HVQ72" i="9"/>
  <c r="HVS72" i="9"/>
  <c r="HVU72" i="9"/>
  <c r="HVW72" i="9"/>
  <c r="HVY72" i="9"/>
  <c r="HWA72" i="9"/>
  <c r="HWC72" i="9"/>
  <c r="HWE72" i="9"/>
  <c r="HWG72" i="9"/>
  <c r="HWI72" i="9"/>
  <c r="HWK72" i="9"/>
  <c r="HWM72" i="9"/>
  <c r="HWO72" i="9"/>
  <c r="HWQ72" i="9"/>
  <c r="HWS72" i="9"/>
  <c r="HWU72" i="9"/>
  <c r="HWW72" i="9"/>
  <c r="HWY72" i="9"/>
  <c r="HXA72" i="9"/>
  <c r="HXC72" i="9"/>
  <c r="HXE72" i="9"/>
  <c r="HXG72" i="9"/>
  <c r="HXI72" i="9"/>
  <c r="HXK72" i="9"/>
  <c r="HXM72" i="9"/>
  <c r="HXO72" i="9"/>
  <c r="HXQ72" i="9"/>
  <c r="HXS72" i="9"/>
  <c r="HXU72" i="9"/>
  <c r="HXW72" i="9"/>
  <c r="HXY72" i="9"/>
  <c r="HYA72" i="9"/>
  <c r="HYC72" i="9"/>
  <c r="HYE72" i="9"/>
  <c r="HYG72" i="9"/>
  <c r="HYI72" i="9"/>
  <c r="HYK72" i="9"/>
  <c r="HYM72" i="9"/>
  <c r="HYO72" i="9"/>
  <c r="HYQ72" i="9"/>
  <c r="HYS72" i="9"/>
  <c r="HYU72" i="9"/>
  <c r="HYW72" i="9"/>
  <c r="HYY72" i="9"/>
  <c r="HZA72" i="9"/>
  <c r="HZC72" i="9"/>
  <c r="HZE72" i="9"/>
  <c r="HZG72" i="9"/>
  <c r="HZI72" i="9"/>
  <c r="HZK72" i="9"/>
  <c r="HZM72" i="9"/>
  <c r="HZO72" i="9"/>
  <c r="HZQ72" i="9"/>
  <c r="HZS72" i="9"/>
  <c r="HZU72" i="9"/>
  <c r="HZW72" i="9"/>
  <c r="HZY72" i="9"/>
  <c r="IAA72" i="9"/>
  <c r="IAC72" i="9"/>
  <c r="IAE72" i="9"/>
  <c r="IAG72" i="9"/>
  <c r="IAI72" i="9"/>
  <c r="IAK72" i="9"/>
  <c r="IAM72" i="9"/>
  <c r="IAO72" i="9"/>
  <c r="IAQ72" i="9"/>
  <c r="IAS72" i="9"/>
  <c r="IAU72" i="9"/>
  <c r="IAW72" i="9"/>
  <c r="IAY72" i="9"/>
  <c r="IBA72" i="9"/>
  <c r="IBC72" i="9"/>
  <c r="IBE72" i="9"/>
  <c r="IBG72" i="9"/>
  <c r="IBI72" i="9"/>
  <c r="IBK72" i="9"/>
  <c r="IBM72" i="9"/>
  <c r="IBO72" i="9"/>
  <c r="IBQ72" i="9"/>
  <c r="IBS72" i="9"/>
  <c r="IBU72" i="9"/>
  <c r="IBW72" i="9"/>
  <c r="IBY72" i="9"/>
  <c r="ICA72" i="9"/>
  <c r="ICC72" i="9"/>
  <c r="ICE72" i="9"/>
  <c r="ICG72" i="9"/>
  <c r="ICI72" i="9"/>
  <c r="ICK72" i="9"/>
  <c r="ICM72" i="9"/>
  <c r="ICO72" i="9"/>
  <c r="ICQ72" i="9"/>
  <c r="ICS72" i="9"/>
  <c r="ICU72" i="9"/>
  <c r="ICW72" i="9"/>
  <c r="ICY72" i="9"/>
  <c r="IDA72" i="9"/>
  <c r="IDC72" i="9"/>
  <c r="IDE72" i="9"/>
  <c r="IDG72" i="9"/>
  <c r="IDI72" i="9"/>
  <c r="IDK72" i="9"/>
  <c r="IDM72" i="9"/>
  <c r="IDO72" i="9"/>
  <c r="IDQ72" i="9"/>
  <c r="IDS72" i="9"/>
  <c r="IDU72" i="9"/>
  <c r="IDW72" i="9"/>
  <c r="IDY72" i="9"/>
  <c r="IEA72" i="9"/>
  <c r="IEC72" i="9"/>
  <c r="IEE72" i="9"/>
  <c r="IEG72" i="9"/>
  <c r="IEI72" i="9"/>
  <c r="IEK72" i="9"/>
  <c r="IEM72" i="9"/>
  <c r="IEO72" i="9"/>
  <c r="IEQ72" i="9"/>
  <c r="IES72" i="9"/>
  <c r="IEU72" i="9"/>
  <c r="IEW72" i="9"/>
  <c r="IEY72" i="9"/>
  <c r="IFA72" i="9"/>
  <c r="IFC72" i="9"/>
  <c r="IFE72" i="9"/>
  <c r="IFG72" i="9"/>
  <c r="IFI72" i="9"/>
  <c r="IFK72" i="9"/>
  <c r="IFM72" i="9"/>
  <c r="IFO72" i="9"/>
  <c r="IFQ72" i="9"/>
  <c r="IFS72" i="9"/>
  <c r="IFU72" i="9"/>
  <c r="IFW72" i="9"/>
  <c r="IFY72" i="9"/>
  <c r="IGA72" i="9"/>
  <c r="IGC72" i="9"/>
  <c r="IGE72" i="9"/>
  <c r="IGG72" i="9"/>
  <c r="IGI72" i="9"/>
  <c r="IGK72" i="9"/>
  <c r="IGM72" i="9"/>
  <c r="IGO72" i="9"/>
  <c r="IGQ72" i="9"/>
  <c r="IGS72" i="9"/>
  <c r="IGU72" i="9"/>
  <c r="IGW72" i="9"/>
  <c r="IGY72" i="9"/>
  <c r="IHA72" i="9"/>
  <c r="IHC72" i="9"/>
  <c r="IHE72" i="9"/>
  <c r="IHG72" i="9"/>
  <c r="IHI72" i="9"/>
  <c r="IHK72" i="9"/>
  <c r="IHM72" i="9"/>
  <c r="IHO72" i="9"/>
  <c r="IHQ72" i="9"/>
  <c r="IHS72" i="9"/>
  <c r="IHU72" i="9"/>
  <c r="IHW72" i="9"/>
  <c r="IHY72" i="9"/>
  <c r="IIA72" i="9"/>
  <c r="IIC72" i="9"/>
  <c r="IIE72" i="9"/>
  <c r="IIG72" i="9"/>
  <c r="III72" i="9"/>
  <c r="IIK72" i="9"/>
  <c r="IIM72" i="9"/>
  <c r="IIO72" i="9"/>
  <c r="IIQ72" i="9"/>
  <c r="IIS72" i="9"/>
  <c r="IIU72" i="9"/>
  <c r="IIW72" i="9"/>
  <c r="IIY72" i="9"/>
  <c r="IJA72" i="9"/>
  <c r="IJC72" i="9"/>
  <c r="IJE72" i="9"/>
  <c r="IJG72" i="9"/>
  <c r="IJI72" i="9"/>
  <c r="IJK72" i="9"/>
  <c r="IJM72" i="9"/>
  <c r="IJO72" i="9"/>
  <c r="IJQ72" i="9"/>
  <c r="IJS72" i="9"/>
  <c r="IJU72" i="9"/>
  <c r="IJW72" i="9"/>
  <c r="IJY72" i="9"/>
  <c r="IKA72" i="9"/>
  <c r="IKC72" i="9"/>
  <c r="IKE72" i="9"/>
  <c r="IKG72" i="9"/>
  <c r="IKI72" i="9"/>
  <c r="IKK72" i="9"/>
  <c r="IKM72" i="9"/>
  <c r="IKO72" i="9"/>
  <c r="IKQ72" i="9"/>
  <c r="IKS72" i="9"/>
  <c r="IKU72" i="9"/>
  <c r="IKW72" i="9"/>
  <c r="IKY72" i="9"/>
  <c r="ILA72" i="9"/>
  <c r="ILC72" i="9"/>
  <c r="ILE72" i="9"/>
  <c r="ILG72" i="9"/>
  <c r="ILI72" i="9"/>
  <c r="ILK72" i="9"/>
  <c r="ILM72" i="9"/>
  <c r="ILO72" i="9"/>
  <c r="ILQ72" i="9"/>
  <c r="ILS72" i="9"/>
  <c r="ILU72" i="9"/>
  <c r="ILW72" i="9"/>
  <c r="ILY72" i="9"/>
  <c r="IMA72" i="9"/>
  <c r="IMC72" i="9"/>
  <c r="IME72" i="9"/>
  <c r="IMG72" i="9"/>
  <c r="IMI72" i="9"/>
  <c r="IMK72" i="9"/>
  <c r="IMM72" i="9"/>
  <c r="IMO72" i="9"/>
  <c r="IMQ72" i="9"/>
  <c r="IMS72" i="9"/>
  <c r="IMU72" i="9"/>
  <c r="IMW72" i="9"/>
  <c r="IMY72" i="9"/>
  <c r="INA72" i="9"/>
  <c r="INC72" i="9"/>
  <c r="INE72" i="9"/>
  <c r="ING72" i="9"/>
  <c r="INI72" i="9"/>
  <c r="INK72" i="9"/>
  <c r="INM72" i="9"/>
  <c r="INO72" i="9"/>
  <c r="INQ72" i="9"/>
  <c r="INS72" i="9"/>
  <c r="INU72" i="9"/>
  <c r="INW72" i="9"/>
  <c r="INY72" i="9"/>
  <c r="IOA72" i="9"/>
  <c r="IOC72" i="9"/>
  <c r="IOE72" i="9"/>
  <c r="IOG72" i="9"/>
  <c r="IOI72" i="9"/>
  <c r="IOK72" i="9"/>
  <c r="IOM72" i="9"/>
  <c r="IOO72" i="9"/>
  <c r="IOQ72" i="9"/>
  <c r="IOS72" i="9"/>
  <c r="IOU72" i="9"/>
  <c r="IOW72" i="9"/>
  <c r="IOY72" i="9"/>
  <c r="IPA72" i="9"/>
  <c r="IPC72" i="9"/>
  <c r="IPE72" i="9"/>
  <c r="IPG72" i="9"/>
  <c r="IPI72" i="9"/>
  <c r="IPK72" i="9"/>
  <c r="IPM72" i="9"/>
  <c r="IPO72" i="9"/>
  <c r="IPQ72" i="9"/>
  <c r="IPS72" i="9"/>
  <c r="IPU72" i="9"/>
  <c r="IPW72" i="9"/>
  <c r="IPY72" i="9"/>
  <c r="IQA72" i="9"/>
  <c r="IQC72" i="9"/>
  <c r="IQE72" i="9"/>
  <c r="IQG72" i="9"/>
  <c r="IQI72" i="9"/>
  <c r="IQK72" i="9"/>
  <c r="IQM72" i="9"/>
  <c r="IQO72" i="9"/>
  <c r="IQQ72" i="9"/>
  <c r="IQS72" i="9"/>
  <c r="IQU72" i="9"/>
  <c r="IQW72" i="9"/>
  <c r="IQY72" i="9"/>
  <c r="IRA72" i="9"/>
  <c r="IRC72" i="9"/>
  <c r="IRE72" i="9"/>
  <c r="IRG72" i="9"/>
  <c r="IRI72" i="9"/>
  <c r="IRK72" i="9"/>
  <c r="IRM72" i="9"/>
  <c r="IRO72" i="9"/>
  <c r="IRQ72" i="9"/>
  <c r="IRS72" i="9"/>
  <c r="IRU72" i="9"/>
  <c r="IRW72" i="9"/>
  <c r="IRY72" i="9"/>
  <c r="ISA72" i="9"/>
  <c r="ISC72" i="9"/>
  <c r="ISE72" i="9"/>
  <c r="ISG72" i="9"/>
  <c r="ISI72" i="9"/>
  <c r="ISK72" i="9"/>
  <c r="ISM72" i="9"/>
  <c r="ISO72" i="9"/>
  <c r="ISQ72" i="9"/>
  <c r="ISS72" i="9"/>
  <c r="ISU72" i="9"/>
  <c r="ISW72" i="9"/>
  <c r="ISY72" i="9"/>
  <c r="ITA72" i="9"/>
  <c r="ITC72" i="9"/>
  <c r="ITE72" i="9"/>
  <c r="ITG72" i="9"/>
  <c r="ITI72" i="9"/>
  <c r="ITK72" i="9"/>
  <c r="ITM72" i="9"/>
  <c r="ITO72" i="9"/>
  <c r="ITQ72" i="9"/>
  <c r="ITS72" i="9"/>
  <c r="ITU72" i="9"/>
  <c r="ITW72" i="9"/>
  <c r="ITY72" i="9"/>
  <c r="IUA72" i="9"/>
  <c r="IUC72" i="9"/>
  <c r="IUE72" i="9"/>
  <c r="IUG72" i="9"/>
  <c r="IUI72" i="9"/>
  <c r="IUK72" i="9"/>
  <c r="IUM72" i="9"/>
  <c r="IUO72" i="9"/>
  <c r="IUQ72" i="9"/>
  <c r="IUS72" i="9"/>
  <c r="IUU72" i="9"/>
  <c r="IUW72" i="9"/>
  <c r="IUY72" i="9"/>
  <c r="IVA72" i="9"/>
  <c r="IVC72" i="9"/>
  <c r="IVE72" i="9"/>
  <c r="IVG72" i="9"/>
  <c r="IVI72" i="9"/>
  <c r="IVK72" i="9"/>
  <c r="IVM72" i="9"/>
  <c r="IVO72" i="9"/>
  <c r="IVQ72" i="9"/>
  <c r="IVS72" i="9"/>
  <c r="IVU72" i="9"/>
  <c r="IVW72" i="9"/>
  <c r="IVY72" i="9"/>
  <c r="IWA72" i="9"/>
  <c r="IWC72" i="9"/>
  <c r="IWE72" i="9"/>
  <c r="IWG72" i="9"/>
  <c r="IWI72" i="9"/>
  <c r="IWK72" i="9"/>
  <c r="IWM72" i="9"/>
  <c r="IWO72" i="9"/>
  <c r="IWQ72" i="9"/>
  <c r="IWS72" i="9"/>
  <c r="IWU72" i="9"/>
  <c r="IWW72" i="9"/>
  <c r="IWY72" i="9"/>
  <c r="IXA72" i="9"/>
  <c r="IXC72" i="9"/>
  <c r="IXE72" i="9"/>
  <c r="IXG72" i="9"/>
  <c r="IXI72" i="9"/>
  <c r="IXK72" i="9"/>
  <c r="IXM72" i="9"/>
  <c r="IXO72" i="9"/>
  <c r="IXQ72" i="9"/>
  <c r="IXS72" i="9"/>
  <c r="IXU72" i="9"/>
  <c r="IXW72" i="9"/>
  <c r="IXY72" i="9"/>
  <c r="IYA72" i="9"/>
  <c r="IYC72" i="9"/>
  <c r="IYE72" i="9"/>
  <c r="IYG72" i="9"/>
  <c r="IYI72" i="9"/>
  <c r="IYK72" i="9"/>
  <c r="IYM72" i="9"/>
  <c r="IYO72" i="9"/>
  <c r="IYQ72" i="9"/>
  <c r="IYS72" i="9"/>
  <c r="IYU72" i="9"/>
  <c r="IYW72" i="9"/>
  <c r="IYY72" i="9"/>
  <c r="IZA72" i="9"/>
  <c r="IZC72" i="9"/>
  <c r="IZE72" i="9"/>
  <c r="IZG72" i="9"/>
  <c r="IZI72" i="9"/>
  <c r="IZK72" i="9"/>
  <c r="IZM72" i="9"/>
  <c r="IZO72" i="9"/>
  <c r="IZQ72" i="9"/>
  <c r="IZS72" i="9"/>
  <c r="IZU72" i="9"/>
  <c r="IZW72" i="9"/>
  <c r="IZY72" i="9"/>
  <c r="JAA72" i="9"/>
  <c r="JAC72" i="9"/>
  <c r="JAE72" i="9"/>
  <c r="JAG72" i="9"/>
  <c r="JAI72" i="9"/>
  <c r="JAK72" i="9"/>
  <c r="JAM72" i="9"/>
  <c r="JAO72" i="9"/>
  <c r="JAQ72" i="9"/>
  <c r="JAS72" i="9"/>
  <c r="JAU72" i="9"/>
  <c r="JAW72" i="9"/>
  <c r="JAY72" i="9"/>
  <c r="JBA72" i="9"/>
  <c r="JBC72" i="9"/>
  <c r="JBE72" i="9"/>
  <c r="JBG72" i="9"/>
  <c r="JBI72" i="9"/>
  <c r="JBK72" i="9"/>
  <c r="JBM72" i="9"/>
  <c r="JBO72" i="9"/>
  <c r="JBQ72" i="9"/>
  <c r="JBS72" i="9"/>
  <c r="JBU72" i="9"/>
  <c r="JBW72" i="9"/>
  <c r="JBY72" i="9"/>
  <c r="JCA72" i="9"/>
  <c r="JCC72" i="9"/>
  <c r="JCE72" i="9"/>
  <c r="JCG72" i="9"/>
  <c r="JCI72" i="9"/>
  <c r="JCK72" i="9"/>
  <c r="JCM72" i="9"/>
  <c r="JCO72" i="9"/>
  <c r="JCQ72" i="9"/>
  <c r="JCS72" i="9"/>
  <c r="JCU72" i="9"/>
  <c r="JCW72" i="9"/>
  <c r="JCY72" i="9"/>
  <c r="JDA72" i="9"/>
  <c r="JDC72" i="9"/>
  <c r="JDE72" i="9"/>
  <c r="JDG72" i="9"/>
  <c r="JDI72" i="9"/>
  <c r="JDK72" i="9"/>
  <c r="JDM72" i="9"/>
  <c r="JDO72" i="9"/>
  <c r="JDQ72" i="9"/>
  <c r="JDS72" i="9"/>
  <c r="JDU72" i="9"/>
  <c r="JDW72" i="9"/>
  <c r="JDY72" i="9"/>
  <c r="JEA72" i="9"/>
  <c r="JEC72" i="9"/>
  <c r="JEE72" i="9"/>
  <c r="JEG72" i="9"/>
  <c r="JEI72" i="9"/>
  <c r="JEK72" i="9"/>
  <c r="JEM72" i="9"/>
  <c r="JEO72" i="9"/>
  <c r="JEQ72" i="9"/>
  <c r="JES72" i="9"/>
  <c r="JEU72" i="9"/>
  <c r="JEW72" i="9"/>
  <c r="JEY72" i="9"/>
  <c r="JFA72" i="9"/>
  <c r="JFC72" i="9"/>
  <c r="JFE72" i="9"/>
  <c r="JFG72" i="9"/>
  <c r="JFI72" i="9"/>
  <c r="JFK72" i="9"/>
  <c r="JFM72" i="9"/>
  <c r="JFO72" i="9"/>
  <c r="JFQ72" i="9"/>
  <c r="JFS72" i="9"/>
  <c r="JFU72" i="9"/>
  <c r="JFW72" i="9"/>
  <c r="JFY72" i="9"/>
  <c r="JGA72" i="9"/>
  <c r="JGC72" i="9"/>
  <c r="JGE72" i="9"/>
  <c r="JGG72" i="9"/>
  <c r="JGI72" i="9"/>
  <c r="JGK72" i="9"/>
  <c r="JGM72" i="9"/>
  <c r="JGO72" i="9"/>
  <c r="JGQ72" i="9"/>
  <c r="JGS72" i="9"/>
  <c r="JGU72" i="9"/>
  <c r="JGW72" i="9"/>
  <c r="JGY72" i="9"/>
  <c r="JHA72" i="9"/>
  <c r="JHC72" i="9"/>
  <c r="JHE72" i="9"/>
  <c r="JHG72" i="9"/>
  <c r="JHI72" i="9"/>
  <c r="JHK72" i="9"/>
  <c r="JHM72" i="9"/>
  <c r="JHO72" i="9"/>
  <c r="JHQ72" i="9"/>
  <c r="JHS72" i="9"/>
  <c r="JHU72" i="9"/>
  <c r="JHW72" i="9"/>
  <c r="JHY72" i="9"/>
  <c r="JIA72" i="9"/>
  <c r="JIC72" i="9"/>
  <c r="JIE72" i="9"/>
  <c r="JIG72" i="9"/>
  <c r="JII72" i="9"/>
  <c r="JIK72" i="9"/>
  <c r="JIM72" i="9"/>
  <c r="JIO72" i="9"/>
  <c r="JIQ72" i="9"/>
  <c r="JIS72" i="9"/>
  <c r="JIU72" i="9"/>
  <c r="JIW72" i="9"/>
  <c r="JIY72" i="9"/>
  <c r="JJA72" i="9"/>
  <c r="JJC72" i="9"/>
  <c r="JJE72" i="9"/>
  <c r="JJG72" i="9"/>
  <c r="JJI72" i="9"/>
  <c r="JJK72" i="9"/>
  <c r="JJM72" i="9"/>
  <c r="JJO72" i="9"/>
  <c r="JJQ72" i="9"/>
  <c r="JJS72" i="9"/>
  <c r="JJU72" i="9"/>
  <c r="JJW72" i="9"/>
  <c r="JJY72" i="9"/>
  <c r="JKA72" i="9"/>
  <c r="JKC72" i="9"/>
  <c r="JKE72" i="9"/>
  <c r="JKG72" i="9"/>
  <c r="JKI72" i="9"/>
  <c r="JKK72" i="9"/>
  <c r="JKM72" i="9"/>
  <c r="JKO72" i="9"/>
  <c r="JKQ72" i="9"/>
  <c r="JKS72" i="9"/>
  <c r="JKU72" i="9"/>
  <c r="JKW72" i="9"/>
  <c r="JKY72" i="9"/>
  <c r="JLA72" i="9"/>
  <c r="JLC72" i="9"/>
  <c r="JLE72" i="9"/>
  <c r="JLG72" i="9"/>
  <c r="JLI72" i="9"/>
  <c r="JLK72" i="9"/>
  <c r="JLM72" i="9"/>
  <c r="JLO72" i="9"/>
  <c r="JLQ72" i="9"/>
  <c r="JLS72" i="9"/>
  <c r="JLU72" i="9"/>
  <c r="JLW72" i="9"/>
  <c r="JLY72" i="9"/>
  <c r="JMA72" i="9"/>
  <c r="JMC72" i="9"/>
  <c r="JME72" i="9"/>
  <c r="JMG72" i="9"/>
  <c r="JMI72" i="9"/>
  <c r="JMK72" i="9"/>
  <c r="JMM72" i="9"/>
  <c r="JMO72" i="9"/>
  <c r="JMQ72" i="9"/>
  <c r="JMS72" i="9"/>
  <c r="JMU72" i="9"/>
  <c r="JMW72" i="9"/>
  <c r="JMY72" i="9"/>
  <c r="JNA72" i="9"/>
  <c r="JNC72" i="9"/>
  <c r="JNE72" i="9"/>
  <c r="JNG72" i="9"/>
  <c r="JNI72" i="9"/>
  <c r="JNK72" i="9"/>
  <c r="JNM72" i="9"/>
  <c r="JNO72" i="9"/>
  <c r="JNQ72" i="9"/>
  <c r="JNS72" i="9"/>
  <c r="JNU72" i="9"/>
  <c r="JNW72" i="9"/>
  <c r="JNY72" i="9"/>
  <c r="JOA72" i="9"/>
  <c r="JOC72" i="9"/>
  <c r="JOE72" i="9"/>
  <c r="JOG72" i="9"/>
  <c r="JOI72" i="9"/>
  <c r="JOK72" i="9"/>
  <c r="JOM72" i="9"/>
  <c r="JOO72" i="9"/>
  <c r="JOQ72" i="9"/>
  <c r="JOS72" i="9"/>
  <c r="JOU72" i="9"/>
  <c r="JOW72" i="9"/>
  <c r="JOY72" i="9"/>
  <c r="JPA72" i="9"/>
  <c r="JPC72" i="9"/>
  <c r="JPE72" i="9"/>
  <c r="JPG72" i="9"/>
  <c r="JPI72" i="9"/>
  <c r="JPK72" i="9"/>
  <c r="JPM72" i="9"/>
  <c r="JPO72" i="9"/>
  <c r="JPQ72" i="9"/>
  <c r="JPS72" i="9"/>
  <c r="JPU72" i="9"/>
  <c r="JPW72" i="9"/>
  <c r="JPY72" i="9"/>
  <c r="JQA72" i="9"/>
  <c r="JQC72" i="9"/>
  <c r="JQE72" i="9"/>
  <c r="JQG72" i="9"/>
  <c r="JQI72" i="9"/>
  <c r="JQK72" i="9"/>
  <c r="JQM72" i="9"/>
  <c r="JQO72" i="9"/>
  <c r="JQQ72" i="9"/>
  <c r="JQS72" i="9"/>
  <c r="JQU72" i="9"/>
  <c r="JQW72" i="9"/>
  <c r="JQY72" i="9"/>
  <c r="JRA72" i="9"/>
  <c r="JRC72" i="9"/>
  <c r="JRE72" i="9"/>
  <c r="JRG72" i="9"/>
  <c r="JRI72" i="9"/>
  <c r="JRK72" i="9"/>
  <c r="JRM72" i="9"/>
  <c r="JRO72" i="9"/>
  <c r="JRQ72" i="9"/>
  <c r="JRS72" i="9"/>
  <c r="JRU72" i="9"/>
  <c r="JRW72" i="9"/>
  <c r="JRY72" i="9"/>
  <c r="JSA72" i="9"/>
  <c r="JSC72" i="9"/>
  <c r="JSE72" i="9"/>
  <c r="JSG72" i="9"/>
  <c r="JSI72" i="9"/>
  <c r="JSK72" i="9"/>
  <c r="JSM72" i="9"/>
  <c r="JSO72" i="9"/>
  <c r="JSQ72" i="9"/>
  <c r="JSS72" i="9"/>
  <c r="JSU72" i="9"/>
  <c r="JSW72" i="9"/>
  <c r="JSY72" i="9"/>
  <c r="JTA72" i="9"/>
  <c r="JTC72" i="9"/>
  <c r="JTE72" i="9"/>
  <c r="JTG72" i="9"/>
  <c r="JTI72" i="9"/>
  <c r="JTK72" i="9"/>
  <c r="JTM72" i="9"/>
  <c r="JTO72" i="9"/>
  <c r="JTQ72" i="9"/>
  <c r="JTS72" i="9"/>
  <c r="JTU72" i="9"/>
  <c r="JTW72" i="9"/>
  <c r="JTY72" i="9"/>
  <c r="JUA72" i="9"/>
  <c r="JUC72" i="9"/>
  <c r="JUE72" i="9"/>
  <c r="JUG72" i="9"/>
  <c r="JUI72" i="9"/>
  <c r="JUK72" i="9"/>
  <c r="JUM72" i="9"/>
  <c r="JUO72" i="9"/>
  <c r="JUQ72" i="9"/>
  <c r="JUS72" i="9"/>
  <c r="JUU72" i="9"/>
  <c r="JUW72" i="9"/>
  <c r="JUY72" i="9"/>
  <c r="JVA72" i="9"/>
  <c r="JVC72" i="9"/>
  <c r="JVE72" i="9"/>
  <c r="JVG72" i="9"/>
  <c r="JVI72" i="9"/>
  <c r="JVK72" i="9"/>
  <c r="JVM72" i="9"/>
  <c r="JVO72" i="9"/>
  <c r="JVQ72" i="9"/>
  <c r="JVS72" i="9"/>
  <c r="JVU72" i="9"/>
  <c r="JVW72" i="9"/>
  <c r="JVY72" i="9"/>
  <c r="JWA72" i="9"/>
  <c r="JWC72" i="9"/>
  <c r="JWE72" i="9"/>
  <c r="JWG72" i="9"/>
  <c r="JWI72" i="9"/>
  <c r="JWK72" i="9"/>
  <c r="JWM72" i="9"/>
  <c r="JWO72" i="9"/>
  <c r="JWQ72" i="9"/>
  <c r="JWS72" i="9"/>
  <c r="JWU72" i="9"/>
  <c r="JWW72" i="9"/>
  <c r="JWY72" i="9"/>
  <c r="JXA72" i="9"/>
  <c r="JXC72" i="9"/>
  <c r="JXE72" i="9"/>
  <c r="JXG72" i="9"/>
  <c r="JXI72" i="9"/>
  <c r="JXK72" i="9"/>
  <c r="JXM72" i="9"/>
  <c r="JXO72" i="9"/>
  <c r="JXQ72" i="9"/>
  <c r="JXS72" i="9"/>
  <c r="JXU72" i="9"/>
  <c r="JXW72" i="9"/>
  <c r="JXY72" i="9"/>
  <c r="JYA72" i="9"/>
  <c r="JYC72" i="9"/>
  <c r="JYE72" i="9"/>
  <c r="JYG72" i="9"/>
  <c r="JYI72" i="9"/>
  <c r="JYK72" i="9"/>
  <c r="JYM72" i="9"/>
  <c r="JYO72" i="9"/>
  <c r="JYQ72" i="9"/>
  <c r="JYS72" i="9"/>
  <c r="JYU72" i="9"/>
  <c r="JYW72" i="9"/>
  <c r="JYY72" i="9"/>
  <c r="JZA72" i="9"/>
  <c r="JZC72" i="9"/>
  <c r="JZE72" i="9"/>
  <c r="JZG72" i="9"/>
  <c r="JZI72" i="9"/>
  <c r="JZK72" i="9"/>
  <c r="JZM72" i="9"/>
  <c r="JZO72" i="9"/>
  <c r="JZQ72" i="9"/>
  <c r="JZS72" i="9"/>
  <c r="JZU72" i="9"/>
  <c r="JZW72" i="9"/>
  <c r="JZY72" i="9"/>
  <c r="KAA72" i="9"/>
  <c r="KAC72" i="9"/>
  <c r="KAE72" i="9"/>
  <c r="KAG72" i="9"/>
  <c r="KAI72" i="9"/>
  <c r="KAK72" i="9"/>
  <c r="KAM72" i="9"/>
  <c r="KAO72" i="9"/>
  <c r="KAQ72" i="9"/>
  <c r="KAS72" i="9"/>
  <c r="KAU72" i="9"/>
  <c r="KAW72" i="9"/>
  <c r="KAY72" i="9"/>
  <c r="KBA72" i="9"/>
  <c r="KBC72" i="9"/>
  <c r="KBE72" i="9"/>
  <c r="KBG72" i="9"/>
  <c r="KBI72" i="9"/>
  <c r="KBK72" i="9"/>
  <c r="KBM72" i="9"/>
  <c r="KBO72" i="9"/>
  <c r="KBQ72" i="9"/>
  <c r="KBS72" i="9"/>
  <c r="KBU72" i="9"/>
  <c r="KBW72" i="9"/>
  <c r="KBY72" i="9"/>
  <c r="KCA72" i="9"/>
  <c r="KCC72" i="9"/>
  <c r="KCE72" i="9"/>
  <c r="KCG72" i="9"/>
  <c r="KCI72" i="9"/>
  <c r="KCK72" i="9"/>
  <c r="KCM72" i="9"/>
  <c r="KCO72" i="9"/>
  <c r="KCQ72" i="9"/>
  <c r="KCS72" i="9"/>
  <c r="KCU72" i="9"/>
  <c r="KCW72" i="9"/>
  <c r="KCY72" i="9"/>
  <c r="KDA72" i="9"/>
  <c r="KDC72" i="9"/>
  <c r="KDE72" i="9"/>
  <c r="KDG72" i="9"/>
  <c r="KDI72" i="9"/>
  <c r="KDK72" i="9"/>
  <c r="KDM72" i="9"/>
  <c r="KDO72" i="9"/>
  <c r="KDQ72" i="9"/>
  <c r="KDS72" i="9"/>
  <c r="KDU72" i="9"/>
  <c r="KDW72" i="9"/>
  <c r="KDY72" i="9"/>
  <c r="KEA72" i="9"/>
  <c r="KEC72" i="9"/>
  <c r="KEE72" i="9"/>
  <c r="KEG72" i="9"/>
  <c r="KEI72" i="9"/>
  <c r="KEK72" i="9"/>
  <c r="KEM72" i="9"/>
  <c r="KEO72" i="9"/>
  <c r="KEQ72" i="9"/>
  <c r="KES72" i="9"/>
  <c r="KEU72" i="9"/>
  <c r="KEW72" i="9"/>
  <c r="KEY72" i="9"/>
  <c r="KFA72" i="9"/>
  <c r="KFC72" i="9"/>
  <c r="KFE72" i="9"/>
  <c r="KFG72" i="9"/>
  <c r="KFI72" i="9"/>
  <c r="KFK72" i="9"/>
  <c r="KFM72" i="9"/>
  <c r="KFO72" i="9"/>
  <c r="KFQ72" i="9"/>
  <c r="KFS72" i="9"/>
  <c r="KFU72" i="9"/>
  <c r="KFW72" i="9"/>
  <c r="KFY72" i="9"/>
  <c r="KGA72" i="9"/>
  <c r="KGC72" i="9"/>
  <c r="KGE72" i="9"/>
  <c r="KGG72" i="9"/>
  <c r="KGI72" i="9"/>
  <c r="KGK72" i="9"/>
  <c r="KGM72" i="9"/>
  <c r="KGO72" i="9"/>
  <c r="KGQ72" i="9"/>
  <c r="KGS72" i="9"/>
  <c r="KGU72" i="9"/>
  <c r="KGW72" i="9"/>
  <c r="KGY72" i="9"/>
  <c r="KHA72" i="9"/>
  <c r="KHC72" i="9"/>
  <c r="KHE72" i="9"/>
  <c r="KHG72" i="9"/>
  <c r="KHI72" i="9"/>
  <c r="KHK72" i="9"/>
  <c r="KHM72" i="9"/>
  <c r="KHO72" i="9"/>
  <c r="KHQ72" i="9"/>
  <c r="KHS72" i="9"/>
  <c r="KHU72" i="9"/>
  <c r="KHW72" i="9"/>
  <c r="KHY72" i="9"/>
  <c r="KIA72" i="9"/>
  <c r="KIC72" i="9"/>
  <c r="KIE72" i="9"/>
  <c r="KIG72" i="9"/>
  <c r="KII72" i="9"/>
  <c r="KIK72" i="9"/>
  <c r="KIM72" i="9"/>
  <c r="KIO72" i="9"/>
  <c r="KIQ72" i="9"/>
  <c r="KIS72" i="9"/>
  <c r="KIU72" i="9"/>
  <c r="KIW72" i="9"/>
  <c r="KIY72" i="9"/>
  <c r="KJA72" i="9"/>
  <c r="KJC72" i="9"/>
  <c r="KJE72" i="9"/>
  <c r="KJG72" i="9"/>
  <c r="KJI72" i="9"/>
  <c r="KJK72" i="9"/>
  <c r="KJM72" i="9"/>
  <c r="KJO72" i="9"/>
  <c r="KJQ72" i="9"/>
  <c r="KJS72" i="9"/>
  <c r="KJU72" i="9"/>
  <c r="KJW72" i="9"/>
  <c r="KJY72" i="9"/>
  <c r="KKA72" i="9"/>
  <c r="KKC72" i="9"/>
  <c r="KKE72" i="9"/>
  <c r="KKG72" i="9"/>
  <c r="KKI72" i="9"/>
  <c r="KKK72" i="9"/>
  <c r="KKM72" i="9"/>
  <c r="KKO72" i="9"/>
  <c r="KKQ72" i="9"/>
  <c r="KKS72" i="9"/>
  <c r="KKU72" i="9"/>
  <c r="KKW72" i="9"/>
  <c r="KKY72" i="9"/>
  <c r="KLA72" i="9"/>
  <c r="KLC72" i="9"/>
  <c r="KLE72" i="9"/>
  <c r="KLG72" i="9"/>
  <c r="KLI72" i="9"/>
  <c r="KLK72" i="9"/>
  <c r="KLM72" i="9"/>
  <c r="KLO72" i="9"/>
  <c r="KLQ72" i="9"/>
  <c r="KLS72" i="9"/>
  <c r="KLU72" i="9"/>
  <c r="KLW72" i="9"/>
  <c r="KLY72" i="9"/>
  <c r="KMA72" i="9"/>
  <c r="KMC72" i="9"/>
  <c r="KME72" i="9"/>
  <c r="KMG72" i="9"/>
  <c r="KMI72" i="9"/>
  <c r="KMK72" i="9"/>
  <c r="KMM72" i="9"/>
  <c r="KMO72" i="9"/>
  <c r="KMQ72" i="9"/>
  <c r="KMS72" i="9"/>
  <c r="KMU72" i="9"/>
  <c r="KMW72" i="9"/>
  <c r="KMY72" i="9"/>
  <c r="KNA72" i="9"/>
  <c r="KNC72" i="9"/>
  <c r="KNE72" i="9"/>
  <c r="KNG72" i="9"/>
  <c r="KNI72" i="9"/>
  <c r="KNK72" i="9"/>
  <c r="KNM72" i="9"/>
  <c r="KNO72" i="9"/>
  <c r="KNQ72" i="9"/>
  <c r="KNS72" i="9"/>
  <c r="KNU72" i="9"/>
  <c r="KNW72" i="9"/>
  <c r="KNY72" i="9"/>
  <c r="KOA72" i="9"/>
  <c r="KOC72" i="9"/>
  <c r="KOE72" i="9"/>
  <c r="KOG72" i="9"/>
  <c r="KOI72" i="9"/>
  <c r="KOK72" i="9"/>
  <c r="KOM72" i="9"/>
  <c r="KOO72" i="9"/>
  <c r="KOQ72" i="9"/>
  <c r="KOS72" i="9"/>
  <c r="KOU72" i="9"/>
  <c r="KOW72" i="9"/>
  <c r="KOY72" i="9"/>
  <c r="KPA72" i="9"/>
  <c r="KPC72" i="9"/>
  <c r="KPE72" i="9"/>
  <c r="KPG72" i="9"/>
  <c r="KPI72" i="9"/>
  <c r="KPK72" i="9"/>
  <c r="KPM72" i="9"/>
  <c r="KPO72" i="9"/>
  <c r="KPQ72" i="9"/>
  <c r="KPS72" i="9"/>
  <c r="KPU72" i="9"/>
  <c r="KPW72" i="9"/>
  <c r="KPY72" i="9"/>
  <c r="KQA72" i="9"/>
  <c r="KQC72" i="9"/>
  <c r="KQE72" i="9"/>
  <c r="KQG72" i="9"/>
  <c r="KQI72" i="9"/>
  <c r="KQK72" i="9"/>
  <c r="KQM72" i="9"/>
  <c r="KQO72" i="9"/>
  <c r="KQQ72" i="9"/>
  <c r="KQS72" i="9"/>
  <c r="KQU72" i="9"/>
  <c r="KQW72" i="9"/>
  <c r="KQY72" i="9"/>
  <c r="KRA72" i="9"/>
  <c r="KRC72" i="9"/>
  <c r="KRE72" i="9"/>
  <c r="KRG72" i="9"/>
  <c r="KRI72" i="9"/>
  <c r="KRK72" i="9"/>
  <c r="KRM72" i="9"/>
  <c r="KRO72" i="9"/>
  <c r="KRQ72" i="9"/>
  <c r="KRS72" i="9"/>
  <c r="KRU72" i="9"/>
  <c r="KRW72" i="9"/>
  <c r="KRY72" i="9"/>
  <c r="KSA72" i="9"/>
  <c r="KSC72" i="9"/>
  <c r="KSE72" i="9"/>
  <c r="KSG72" i="9"/>
  <c r="KSI72" i="9"/>
  <c r="KSK72" i="9"/>
  <c r="KSM72" i="9"/>
  <c r="KSO72" i="9"/>
  <c r="KSQ72" i="9"/>
  <c r="KSS72" i="9"/>
  <c r="KSU72" i="9"/>
  <c r="KSW72" i="9"/>
  <c r="KSY72" i="9"/>
  <c r="KTA72" i="9"/>
  <c r="KTC72" i="9"/>
  <c r="KTE72" i="9"/>
  <c r="KTG72" i="9"/>
  <c r="KTI72" i="9"/>
  <c r="KTK72" i="9"/>
  <c r="KTM72" i="9"/>
  <c r="KTO72" i="9"/>
  <c r="KTQ72" i="9"/>
  <c r="KTS72" i="9"/>
  <c r="KTU72" i="9"/>
  <c r="KTW72" i="9"/>
  <c r="KTY72" i="9"/>
  <c r="KUA72" i="9"/>
  <c r="KUC72" i="9"/>
  <c r="KUE72" i="9"/>
  <c r="KUG72" i="9"/>
  <c r="KUI72" i="9"/>
  <c r="KUK72" i="9"/>
  <c r="KUM72" i="9"/>
  <c r="KUO72" i="9"/>
  <c r="KUQ72" i="9"/>
  <c r="KUS72" i="9"/>
  <c r="KUU72" i="9"/>
  <c r="KUW72" i="9"/>
  <c r="KUY72" i="9"/>
  <c r="KVA72" i="9"/>
  <c r="KVC72" i="9"/>
  <c r="KVE72" i="9"/>
  <c r="KVG72" i="9"/>
  <c r="KVI72" i="9"/>
  <c r="KVK72" i="9"/>
  <c r="KVM72" i="9"/>
  <c r="KVO72" i="9"/>
  <c r="KVQ72" i="9"/>
  <c r="KVS72" i="9"/>
  <c r="KVU72" i="9"/>
  <c r="KVW72" i="9"/>
  <c r="KVY72" i="9"/>
  <c r="KWA72" i="9"/>
  <c r="KWC72" i="9"/>
  <c r="KWE72" i="9"/>
  <c r="KWG72" i="9"/>
  <c r="KWI72" i="9"/>
  <c r="KWK72" i="9"/>
  <c r="KWM72" i="9"/>
  <c r="KWO72" i="9"/>
  <c r="KWQ72" i="9"/>
  <c r="KWS72" i="9"/>
  <c r="KWU72" i="9"/>
  <c r="KWW72" i="9"/>
  <c r="KWY72" i="9"/>
  <c r="KXA72" i="9"/>
  <c r="KXC72" i="9"/>
  <c r="KXE72" i="9"/>
  <c r="KXG72" i="9"/>
  <c r="KXI72" i="9"/>
  <c r="KXK72" i="9"/>
  <c r="KXM72" i="9"/>
  <c r="KXO72" i="9"/>
  <c r="KXQ72" i="9"/>
  <c r="KXS72" i="9"/>
  <c r="KXU72" i="9"/>
  <c r="KXW72" i="9"/>
  <c r="KXY72" i="9"/>
  <c r="KYA72" i="9"/>
  <c r="KYC72" i="9"/>
  <c r="KYE72" i="9"/>
  <c r="KYG72" i="9"/>
  <c r="KYI72" i="9"/>
  <c r="KYK72" i="9"/>
  <c r="KYM72" i="9"/>
  <c r="KYO72" i="9"/>
  <c r="KYQ72" i="9"/>
  <c r="KYS72" i="9"/>
  <c r="KYU72" i="9"/>
  <c r="KYW72" i="9"/>
  <c r="KYY72" i="9"/>
  <c r="KZA72" i="9"/>
  <c r="KZC72" i="9"/>
  <c r="KZE72" i="9"/>
  <c r="KZG72" i="9"/>
  <c r="KZI72" i="9"/>
  <c r="KZK72" i="9"/>
  <c r="KZM72" i="9"/>
  <c r="KZO72" i="9"/>
  <c r="KZQ72" i="9"/>
  <c r="KZS72" i="9"/>
  <c r="KZU72" i="9"/>
  <c r="KZW72" i="9"/>
  <c r="KZY72" i="9"/>
  <c r="LAA72" i="9"/>
  <c r="LAC72" i="9"/>
  <c r="LAE72" i="9"/>
  <c r="LAG72" i="9"/>
  <c r="LAI72" i="9"/>
  <c r="LAK72" i="9"/>
  <c r="LAM72" i="9"/>
  <c r="LAO72" i="9"/>
  <c r="LAQ72" i="9"/>
  <c r="LAS72" i="9"/>
  <c r="LAU72" i="9"/>
  <c r="LAW72" i="9"/>
  <c r="LAY72" i="9"/>
  <c r="LBA72" i="9"/>
  <c r="LBC72" i="9"/>
  <c r="LBE72" i="9"/>
  <c r="LBG72" i="9"/>
  <c r="LBI72" i="9"/>
  <c r="LBK72" i="9"/>
  <c r="LBM72" i="9"/>
  <c r="LBO72" i="9"/>
  <c r="LBQ72" i="9"/>
  <c r="LBS72" i="9"/>
  <c r="LBU72" i="9"/>
  <c r="LBW72" i="9"/>
  <c r="LBY72" i="9"/>
  <c r="LCA72" i="9"/>
  <c r="LCC72" i="9"/>
  <c r="LCE72" i="9"/>
  <c r="LCG72" i="9"/>
  <c r="LCI72" i="9"/>
  <c r="LCK72" i="9"/>
  <c r="LCM72" i="9"/>
  <c r="LCO72" i="9"/>
  <c r="LCQ72" i="9"/>
  <c r="LCS72" i="9"/>
  <c r="LCU72" i="9"/>
  <c r="LCW72" i="9"/>
  <c r="LCY72" i="9"/>
  <c r="LDA72" i="9"/>
  <c r="LDC72" i="9"/>
  <c r="LDE72" i="9"/>
  <c r="LDG72" i="9"/>
  <c r="LDI72" i="9"/>
  <c r="LDK72" i="9"/>
  <c r="LDM72" i="9"/>
  <c r="LDO72" i="9"/>
  <c r="LDQ72" i="9"/>
  <c r="LDS72" i="9"/>
  <c r="LDU72" i="9"/>
  <c r="LDW72" i="9"/>
  <c r="LDY72" i="9"/>
  <c r="LEA72" i="9"/>
  <c r="LEC72" i="9"/>
  <c r="LEE72" i="9"/>
  <c r="LEG72" i="9"/>
  <c r="LEI72" i="9"/>
  <c r="LEK72" i="9"/>
  <c r="LEM72" i="9"/>
  <c r="LEO72" i="9"/>
  <c r="LEQ72" i="9"/>
  <c r="LES72" i="9"/>
  <c r="LEU72" i="9"/>
  <c r="LEW72" i="9"/>
  <c r="LEY72" i="9"/>
  <c r="LFA72" i="9"/>
  <c r="LFC72" i="9"/>
  <c r="LFE72" i="9"/>
  <c r="LFG72" i="9"/>
  <c r="LFI72" i="9"/>
  <c r="LFK72" i="9"/>
  <c r="LFM72" i="9"/>
  <c r="LFO72" i="9"/>
  <c r="LFQ72" i="9"/>
  <c r="LFS72" i="9"/>
  <c r="LFU72" i="9"/>
  <c r="LFW72" i="9"/>
  <c r="LFY72" i="9"/>
  <c r="LGA72" i="9"/>
  <c r="LGC72" i="9"/>
  <c r="LGE72" i="9"/>
  <c r="LGG72" i="9"/>
  <c r="LGI72" i="9"/>
  <c r="LGK72" i="9"/>
  <c r="LGM72" i="9"/>
  <c r="LGO72" i="9"/>
  <c r="LGQ72" i="9"/>
  <c r="LGS72" i="9"/>
  <c r="LGU72" i="9"/>
  <c r="LGW72" i="9"/>
  <c r="LGY72" i="9"/>
  <c r="LHA72" i="9"/>
  <c r="LHC72" i="9"/>
  <c r="LHE72" i="9"/>
  <c r="LHG72" i="9"/>
  <c r="LHI72" i="9"/>
  <c r="LHK72" i="9"/>
  <c r="LHM72" i="9"/>
  <c r="LHO72" i="9"/>
  <c r="LHQ72" i="9"/>
  <c r="LHS72" i="9"/>
  <c r="LHU72" i="9"/>
  <c r="LHW72" i="9"/>
  <c r="LHY72" i="9"/>
  <c r="LIA72" i="9"/>
  <c r="LIC72" i="9"/>
  <c r="LIE72" i="9"/>
  <c r="LIG72" i="9"/>
  <c r="LII72" i="9"/>
  <c r="LIK72" i="9"/>
  <c r="LIM72" i="9"/>
  <c r="LIO72" i="9"/>
  <c r="LIQ72" i="9"/>
  <c r="LIS72" i="9"/>
  <c r="LIU72" i="9"/>
  <c r="LIW72" i="9"/>
  <c r="LIY72" i="9"/>
  <c r="LJA72" i="9"/>
  <c r="LJC72" i="9"/>
  <c r="LJE72" i="9"/>
  <c r="LJG72" i="9"/>
  <c r="LJI72" i="9"/>
  <c r="LJK72" i="9"/>
  <c r="LJM72" i="9"/>
  <c r="LJO72" i="9"/>
  <c r="LJQ72" i="9"/>
  <c r="LJS72" i="9"/>
  <c r="LJU72" i="9"/>
  <c r="LJW72" i="9"/>
  <c r="LJY72" i="9"/>
  <c r="LKA72" i="9"/>
  <c r="LKC72" i="9"/>
  <c r="LKE72" i="9"/>
  <c r="LKG72" i="9"/>
  <c r="LKI72" i="9"/>
  <c r="LKK72" i="9"/>
  <c r="LKM72" i="9"/>
  <c r="LKO72" i="9"/>
  <c r="LKQ72" i="9"/>
  <c r="LKS72" i="9"/>
  <c r="LKU72" i="9"/>
  <c r="LKW72" i="9"/>
  <c r="LKY72" i="9"/>
  <c r="LLA72" i="9"/>
  <c r="LLC72" i="9"/>
  <c r="LLE72" i="9"/>
  <c r="LLG72" i="9"/>
  <c r="LLI72" i="9"/>
  <c r="LLK72" i="9"/>
  <c r="LLM72" i="9"/>
  <c r="LLO72" i="9"/>
  <c r="LLQ72" i="9"/>
  <c r="LLS72" i="9"/>
  <c r="LLU72" i="9"/>
  <c r="LLW72" i="9"/>
  <c r="LLY72" i="9"/>
  <c r="LMA72" i="9"/>
  <c r="LMC72" i="9"/>
  <c r="LME72" i="9"/>
  <c r="LMG72" i="9"/>
  <c r="LMI72" i="9"/>
  <c r="LMK72" i="9"/>
  <c r="LMM72" i="9"/>
  <c r="LMO72" i="9"/>
  <c r="LMQ72" i="9"/>
  <c r="LMS72" i="9"/>
  <c r="LMU72" i="9"/>
  <c r="LMW72" i="9"/>
  <c r="LMY72" i="9"/>
  <c r="LNA72" i="9"/>
  <c r="LNC72" i="9"/>
  <c r="LNE72" i="9"/>
  <c r="LNG72" i="9"/>
  <c r="LNI72" i="9"/>
  <c r="LNK72" i="9"/>
  <c r="LNM72" i="9"/>
  <c r="LNO72" i="9"/>
  <c r="LNQ72" i="9"/>
  <c r="LNS72" i="9"/>
  <c r="LNU72" i="9"/>
  <c r="LNW72" i="9"/>
  <c r="LNY72" i="9"/>
  <c r="LOA72" i="9"/>
  <c r="LOC72" i="9"/>
  <c r="LOE72" i="9"/>
  <c r="LOG72" i="9"/>
  <c r="LOI72" i="9"/>
  <c r="LOK72" i="9"/>
  <c r="LOM72" i="9"/>
  <c r="LOO72" i="9"/>
  <c r="LOQ72" i="9"/>
  <c r="LOS72" i="9"/>
  <c r="LOU72" i="9"/>
  <c r="LOW72" i="9"/>
  <c r="LOY72" i="9"/>
  <c r="LPA72" i="9"/>
  <c r="LPC72" i="9"/>
  <c r="LPE72" i="9"/>
  <c r="LPG72" i="9"/>
  <c r="LPI72" i="9"/>
  <c r="LPK72" i="9"/>
  <c r="LPM72" i="9"/>
  <c r="LPO72" i="9"/>
  <c r="LPQ72" i="9"/>
  <c r="LPS72" i="9"/>
  <c r="LPU72" i="9"/>
  <c r="LPW72" i="9"/>
  <c r="LPY72" i="9"/>
  <c r="LQA72" i="9"/>
  <c r="LQC72" i="9"/>
  <c r="LQE72" i="9"/>
  <c r="LQG72" i="9"/>
  <c r="LQI72" i="9"/>
  <c r="LQK72" i="9"/>
  <c r="LQM72" i="9"/>
  <c r="LQO72" i="9"/>
  <c r="LQQ72" i="9"/>
  <c r="LQS72" i="9"/>
  <c r="LQU72" i="9"/>
  <c r="LQW72" i="9"/>
  <c r="LQY72" i="9"/>
  <c r="LRA72" i="9"/>
  <c r="LRC72" i="9"/>
  <c r="LRE72" i="9"/>
  <c r="LRG72" i="9"/>
  <c r="LRI72" i="9"/>
  <c r="LRK72" i="9"/>
  <c r="LRM72" i="9"/>
  <c r="LRO72" i="9"/>
  <c r="LRQ72" i="9"/>
  <c r="LRS72" i="9"/>
  <c r="LRU72" i="9"/>
  <c r="LRW72" i="9"/>
  <c r="LRY72" i="9"/>
  <c r="LSA72" i="9"/>
  <c r="LSC72" i="9"/>
  <c r="LSE72" i="9"/>
  <c r="LSG72" i="9"/>
  <c r="LSI72" i="9"/>
  <c r="LSK72" i="9"/>
  <c r="LSM72" i="9"/>
  <c r="LSO72" i="9"/>
  <c r="LSQ72" i="9"/>
  <c r="LSS72" i="9"/>
  <c r="LSU72" i="9"/>
  <c r="LSW72" i="9"/>
  <c r="LSY72" i="9"/>
  <c r="LTA72" i="9"/>
  <c r="LTC72" i="9"/>
  <c r="LTE72" i="9"/>
  <c r="LTG72" i="9"/>
  <c r="LTI72" i="9"/>
  <c r="LTK72" i="9"/>
  <c r="LTM72" i="9"/>
  <c r="LTO72" i="9"/>
  <c r="LTQ72" i="9"/>
  <c r="LTS72" i="9"/>
  <c r="LTU72" i="9"/>
  <c r="LTW72" i="9"/>
  <c r="LTY72" i="9"/>
  <c r="LUA72" i="9"/>
  <c r="LUC72" i="9"/>
  <c r="LUE72" i="9"/>
  <c r="LUG72" i="9"/>
  <c r="LUI72" i="9"/>
  <c r="LUK72" i="9"/>
  <c r="LUM72" i="9"/>
  <c r="LUO72" i="9"/>
  <c r="LUQ72" i="9"/>
  <c r="LUS72" i="9"/>
  <c r="LUU72" i="9"/>
  <c r="LUW72" i="9"/>
  <c r="LUY72" i="9"/>
  <c r="LVA72" i="9"/>
  <c r="LVC72" i="9"/>
  <c r="LVE72" i="9"/>
  <c r="LVG72" i="9"/>
  <c r="LVI72" i="9"/>
  <c r="LVK72" i="9"/>
  <c r="LVM72" i="9"/>
  <c r="LVO72" i="9"/>
  <c r="LVQ72" i="9"/>
  <c r="LVS72" i="9"/>
  <c r="LVU72" i="9"/>
  <c r="LVW72" i="9"/>
  <c r="LVY72" i="9"/>
  <c r="LWA72" i="9"/>
  <c r="LWC72" i="9"/>
  <c r="LWE72" i="9"/>
  <c r="LWG72" i="9"/>
  <c r="LWI72" i="9"/>
  <c r="LWK72" i="9"/>
  <c r="LWM72" i="9"/>
  <c r="LWO72" i="9"/>
  <c r="LWQ72" i="9"/>
  <c r="LWS72" i="9"/>
  <c r="LWU72" i="9"/>
  <c r="LWW72" i="9"/>
  <c r="LWY72" i="9"/>
  <c r="LXA72" i="9"/>
  <c r="LXC72" i="9"/>
  <c r="LXE72" i="9"/>
  <c r="LXG72" i="9"/>
  <c r="LXI72" i="9"/>
  <c r="LXK72" i="9"/>
  <c r="LXM72" i="9"/>
  <c r="LXO72" i="9"/>
  <c r="LXQ72" i="9"/>
  <c r="LXS72" i="9"/>
  <c r="LXU72" i="9"/>
  <c r="LXW72" i="9"/>
  <c r="LXY72" i="9"/>
  <c r="LYA72" i="9"/>
  <c r="LYC72" i="9"/>
  <c r="LYE72" i="9"/>
  <c r="LYG72" i="9"/>
  <c r="LYI72" i="9"/>
  <c r="LYK72" i="9"/>
  <c r="LYM72" i="9"/>
  <c r="LYO72" i="9"/>
  <c r="LYQ72" i="9"/>
  <c r="LYS72" i="9"/>
  <c r="LYU72" i="9"/>
  <c r="LYW72" i="9"/>
  <c r="LYY72" i="9"/>
  <c r="LZA72" i="9"/>
  <c r="LZC72" i="9"/>
  <c r="LZE72" i="9"/>
  <c r="LZG72" i="9"/>
  <c r="LZI72" i="9"/>
  <c r="LZK72" i="9"/>
  <c r="LZM72" i="9"/>
  <c r="LZO72" i="9"/>
  <c r="LZQ72" i="9"/>
  <c r="LZS72" i="9"/>
  <c r="LZU72" i="9"/>
  <c r="LZW72" i="9"/>
  <c r="LZY72" i="9"/>
  <c r="MAA72" i="9"/>
  <c r="MAC72" i="9"/>
  <c r="MAE72" i="9"/>
  <c r="MAG72" i="9"/>
  <c r="MAI72" i="9"/>
  <c r="MAK72" i="9"/>
  <c r="MAM72" i="9"/>
  <c r="MAO72" i="9"/>
  <c r="MAQ72" i="9"/>
  <c r="MAS72" i="9"/>
  <c r="MAU72" i="9"/>
  <c r="MAW72" i="9"/>
  <c r="MAY72" i="9"/>
  <c r="MBA72" i="9"/>
  <c r="MBC72" i="9"/>
  <c r="MBE72" i="9"/>
  <c r="MBG72" i="9"/>
  <c r="MBI72" i="9"/>
  <c r="MBK72" i="9"/>
  <c r="MBM72" i="9"/>
  <c r="MBO72" i="9"/>
  <c r="MBQ72" i="9"/>
  <c r="MBS72" i="9"/>
  <c r="MBU72" i="9"/>
  <c r="MBW72" i="9"/>
  <c r="MBY72" i="9"/>
  <c r="MCA72" i="9"/>
  <c r="MCC72" i="9"/>
  <c r="MCE72" i="9"/>
  <c r="MCG72" i="9"/>
  <c r="MCI72" i="9"/>
  <c r="MCK72" i="9"/>
  <c r="MCM72" i="9"/>
  <c r="MCO72" i="9"/>
  <c r="MCQ72" i="9"/>
  <c r="MCS72" i="9"/>
  <c r="MCU72" i="9"/>
  <c r="MCW72" i="9"/>
  <c r="MCY72" i="9"/>
  <c r="MDA72" i="9"/>
  <c r="MDC72" i="9"/>
  <c r="MDE72" i="9"/>
  <c r="MDG72" i="9"/>
  <c r="MDI72" i="9"/>
  <c r="MDK72" i="9"/>
  <c r="MDM72" i="9"/>
  <c r="MDO72" i="9"/>
  <c r="MDQ72" i="9"/>
  <c r="MDS72" i="9"/>
  <c r="MDU72" i="9"/>
  <c r="MDW72" i="9"/>
  <c r="MDY72" i="9"/>
  <c r="MEA72" i="9"/>
  <c r="MEC72" i="9"/>
  <c r="MEE72" i="9"/>
  <c r="MEG72" i="9"/>
  <c r="MEI72" i="9"/>
  <c r="MEK72" i="9"/>
  <c r="MEM72" i="9"/>
  <c r="MEO72" i="9"/>
  <c r="MEQ72" i="9"/>
  <c r="MES72" i="9"/>
  <c r="MEU72" i="9"/>
  <c r="MEW72" i="9"/>
  <c r="MEY72" i="9"/>
  <c r="MFA72" i="9"/>
  <c r="MFC72" i="9"/>
  <c r="MFE72" i="9"/>
  <c r="MFG72" i="9"/>
  <c r="MFI72" i="9"/>
  <c r="MFK72" i="9"/>
  <c r="MFM72" i="9"/>
  <c r="MFO72" i="9"/>
  <c r="MFQ72" i="9"/>
  <c r="MFS72" i="9"/>
  <c r="MFU72" i="9"/>
  <c r="MFW72" i="9"/>
  <c r="MFY72" i="9"/>
  <c r="MGA72" i="9"/>
  <c r="MGC72" i="9"/>
  <c r="MGE72" i="9"/>
  <c r="MGG72" i="9"/>
  <c r="MGI72" i="9"/>
  <c r="MGK72" i="9"/>
  <c r="MGM72" i="9"/>
  <c r="MGO72" i="9"/>
  <c r="MGQ72" i="9"/>
  <c r="MGS72" i="9"/>
  <c r="MGU72" i="9"/>
  <c r="MGW72" i="9"/>
  <c r="MGY72" i="9"/>
  <c r="MHA72" i="9"/>
  <c r="MHC72" i="9"/>
  <c r="MHE72" i="9"/>
  <c r="MHG72" i="9"/>
  <c r="MHI72" i="9"/>
  <c r="MHK72" i="9"/>
  <c r="MHM72" i="9"/>
  <c r="MHO72" i="9"/>
  <c r="MHQ72" i="9"/>
  <c r="MHS72" i="9"/>
  <c r="MHU72" i="9"/>
  <c r="MHW72" i="9"/>
  <c r="MHY72" i="9"/>
  <c r="MIA72" i="9"/>
  <c r="MIC72" i="9"/>
  <c r="MIE72" i="9"/>
  <c r="MIG72" i="9"/>
  <c r="MII72" i="9"/>
  <c r="MIK72" i="9"/>
  <c r="MIM72" i="9"/>
  <c r="MIO72" i="9"/>
  <c r="MIQ72" i="9"/>
  <c r="MIS72" i="9"/>
  <c r="MIU72" i="9"/>
  <c r="MIW72" i="9"/>
  <c r="MIY72" i="9"/>
  <c r="MJA72" i="9"/>
  <c r="MJC72" i="9"/>
  <c r="MJE72" i="9"/>
  <c r="MJG72" i="9"/>
  <c r="MJI72" i="9"/>
  <c r="MJK72" i="9"/>
  <c r="MJM72" i="9"/>
  <c r="MJO72" i="9"/>
  <c r="MJQ72" i="9"/>
  <c r="MJS72" i="9"/>
  <c r="MJU72" i="9"/>
  <c r="MJW72" i="9"/>
  <c r="MJY72" i="9"/>
  <c r="MKA72" i="9"/>
  <c r="MKC72" i="9"/>
  <c r="MKE72" i="9"/>
  <c r="MKG72" i="9"/>
  <c r="MKI72" i="9"/>
  <c r="MKK72" i="9"/>
  <c r="MKM72" i="9"/>
  <c r="MKO72" i="9"/>
  <c r="MKQ72" i="9"/>
  <c r="MKS72" i="9"/>
  <c r="MKU72" i="9"/>
  <c r="MKW72" i="9"/>
  <c r="MKY72" i="9"/>
  <c r="MLA72" i="9"/>
  <c r="MLC72" i="9"/>
  <c r="MLE72" i="9"/>
  <c r="MLG72" i="9"/>
  <c r="MLI72" i="9"/>
  <c r="MLK72" i="9"/>
  <c r="MLM72" i="9"/>
  <c r="MLO72" i="9"/>
  <c r="MLQ72" i="9"/>
  <c r="MLS72" i="9"/>
  <c r="MLU72" i="9"/>
  <c r="MLW72" i="9"/>
  <c r="MLY72" i="9"/>
  <c r="MMA72" i="9"/>
  <c r="MMC72" i="9"/>
  <c r="MME72" i="9"/>
  <c r="MMG72" i="9"/>
  <c r="MMI72" i="9"/>
  <c r="MMK72" i="9"/>
  <c r="MMM72" i="9"/>
  <c r="MMO72" i="9"/>
  <c r="MMQ72" i="9"/>
  <c r="MMS72" i="9"/>
  <c r="MMU72" i="9"/>
  <c r="MMW72" i="9"/>
  <c r="MMY72" i="9"/>
  <c r="MNA72" i="9"/>
  <c r="MNC72" i="9"/>
  <c r="MNE72" i="9"/>
  <c r="MNG72" i="9"/>
  <c r="MNI72" i="9"/>
  <c r="MNK72" i="9"/>
  <c r="MNM72" i="9"/>
  <c r="MNO72" i="9"/>
  <c r="MNQ72" i="9"/>
  <c r="MNS72" i="9"/>
  <c r="MNU72" i="9"/>
  <c r="MNW72" i="9"/>
  <c r="MNY72" i="9"/>
  <c r="MOA72" i="9"/>
  <c r="MOC72" i="9"/>
  <c r="MOE72" i="9"/>
  <c r="MOG72" i="9"/>
  <c r="MOI72" i="9"/>
  <c r="MOK72" i="9"/>
  <c r="MOM72" i="9"/>
  <c r="MOO72" i="9"/>
  <c r="MOQ72" i="9"/>
  <c r="MOS72" i="9"/>
  <c r="MOU72" i="9"/>
  <c r="MOW72" i="9"/>
  <c r="MOY72" i="9"/>
  <c r="MPA72" i="9"/>
  <c r="MPC72" i="9"/>
  <c r="MPE72" i="9"/>
  <c r="MPG72" i="9"/>
  <c r="MPI72" i="9"/>
  <c r="MPK72" i="9"/>
  <c r="MPM72" i="9"/>
  <c r="MPO72" i="9"/>
  <c r="MPQ72" i="9"/>
  <c r="MPS72" i="9"/>
  <c r="MPU72" i="9"/>
  <c r="MPW72" i="9"/>
  <c r="MPY72" i="9"/>
  <c r="MQA72" i="9"/>
  <c r="MQC72" i="9"/>
  <c r="MQE72" i="9"/>
  <c r="MQG72" i="9"/>
  <c r="MQI72" i="9"/>
  <c r="MQK72" i="9"/>
  <c r="MQM72" i="9"/>
  <c r="MQO72" i="9"/>
  <c r="MQQ72" i="9"/>
  <c r="MQS72" i="9"/>
  <c r="MQU72" i="9"/>
  <c r="MQW72" i="9"/>
  <c r="MQY72" i="9"/>
  <c r="MRA72" i="9"/>
  <c r="MRC72" i="9"/>
  <c r="MRE72" i="9"/>
  <c r="MRG72" i="9"/>
  <c r="MRI72" i="9"/>
  <c r="MRK72" i="9"/>
  <c r="MRM72" i="9"/>
  <c r="MRO72" i="9"/>
  <c r="MRQ72" i="9"/>
  <c r="MRS72" i="9"/>
  <c r="MRU72" i="9"/>
  <c r="MRW72" i="9"/>
  <c r="MRY72" i="9"/>
  <c r="MSA72" i="9"/>
  <c r="MSC72" i="9"/>
  <c r="MSE72" i="9"/>
  <c r="MSG72" i="9"/>
  <c r="MSI72" i="9"/>
  <c r="MSK72" i="9"/>
  <c r="MSM72" i="9"/>
  <c r="MSO72" i="9"/>
  <c r="MSQ72" i="9"/>
  <c r="MSS72" i="9"/>
  <c r="MSU72" i="9"/>
  <c r="MSW72" i="9"/>
  <c r="MSY72" i="9"/>
  <c r="MTA72" i="9"/>
  <c r="MTC72" i="9"/>
  <c r="MTE72" i="9"/>
  <c r="MTG72" i="9"/>
  <c r="MTI72" i="9"/>
  <c r="MTK72" i="9"/>
  <c r="MTM72" i="9"/>
  <c r="MTO72" i="9"/>
  <c r="MTQ72" i="9"/>
  <c r="MTS72" i="9"/>
  <c r="MTU72" i="9"/>
  <c r="MTW72" i="9"/>
  <c r="MTY72" i="9"/>
  <c r="MUA72" i="9"/>
  <c r="MUC72" i="9"/>
  <c r="MUE72" i="9"/>
  <c r="MUG72" i="9"/>
  <c r="MUI72" i="9"/>
  <c r="MUK72" i="9"/>
  <c r="MUM72" i="9"/>
  <c r="MUO72" i="9"/>
  <c r="MUQ72" i="9"/>
  <c r="MUS72" i="9"/>
  <c r="MUU72" i="9"/>
  <c r="MUW72" i="9"/>
  <c r="MUY72" i="9"/>
  <c r="MVA72" i="9"/>
  <c r="MVC72" i="9"/>
  <c r="MVE72" i="9"/>
  <c r="MVG72" i="9"/>
  <c r="MVI72" i="9"/>
  <c r="MVK72" i="9"/>
  <c r="MVM72" i="9"/>
  <c r="MVO72" i="9"/>
  <c r="MVQ72" i="9"/>
  <c r="MVS72" i="9"/>
  <c r="MVU72" i="9"/>
  <c r="MVW72" i="9"/>
  <c r="MVY72" i="9"/>
  <c r="MWA72" i="9"/>
  <c r="MWC72" i="9"/>
  <c r="MWE72" i="9"/>
  <c r="MWG72" i="9"/>
  <c r="MWI72" i="9"/>
  <c r="MWK72" i="9"/>
  <c r="MWM72" i="9"/>
  <c r="MWO72" i="9"/>
  <c r="MWQ72" i="9"/>
  <c r="MWS72" i="9"/>
  <c r="MWU72" i="9"/>
  <c r="MWW72" i="9"/>
  <c r="MWY72" i="9"/>
  <c r="MXA72" i="9"/>
  <c r="MXC72" i="9"/>
  <c r="MXE72" i="9"/>
  <c r="MXG72" i="9"/>
  <c r="MXI72" i="9"/>
  <c r="MXK72" i="9"/>
  <c r="MXM72" i="9"/>
  <c r="MXO72" i="9"/>
  <c r="MXQ72" i="9"/>
  <c r="MXS72" i="9"/>
  <c r="MXU72" i="9"/>
  <c r="MXW72" i="9"/>
  <c r="MXY72" i="9"/>
  <c r="MYA72" i="9"/>
  <c r="MYC72" i="9"/>
  <c r="MYE72" i="9"/>
  <c r="MYG72" i="9"/>
  <c r="MYI72" i="9"/>
  <c r="MYK72" i="9"/>
  <c r="MYM72" i="9"/>
  <c r="MYO72" i="9"/>
  <c r="MYQ72" i="9"/>
  <c r="MYS72" i="9"/>
  <c r="MYU72" i="9"/>
  <c r="MYW72" i="9"/>
  <c r="MYY72" i="9"/>
  <c r="MZA72" i="9"/>
  <c r="MZC72" i="9"/>
  <c r="MZE72" i="9"/>
  <c r="MZG72" i="9"/>
  <c r="MZI72" i="9"/>
  <c r="MZK72" i="9"/>
  <c r="MZM72" i="9"/>
  <c r="MZO72" i="9"/>
  <c r="MZQ72" i="9"/>
  <c r="MZS72" i="9"/>
  <c r="MZU72" i="9"/>
  <c r="MZW72" i="9"/>
  <c r="MZY72" i="9"/>
  <c r="NAA72" i="9"/>
  <c r="NAC72" i="9"/>
  <c r="NAE72" i="9"/>
  <c r="NAG72" i="9"/>
  <c r="NAI72" i="9"/>
  <c r="NAK72" i="9"/>
  <c r="NAM72" i="9"/>
  <c r="NAO72" i="9"/>
  <c r="NAQ72" i="9"/>
  <c r="NAS72" i="9"/>
  <c r="NAU72" i="9"/>
  <c r="NAW72" i="9"/>
  <c r="NAY72" i="9"/>
  <c r="NBA72" i="9"/>
  <c r="NBC72" i="9"/>
  <c r="NBE72" i="9"/>
  <c r="NBG72" i="9"/>
  <c r="NBI72" i="9"/>
  <c r="NBK72" i="9"/>
  <c r="NBM72" i="9"/>
  <c r="NBO72" i="9"/>
  <c r="NBQ72" i="9"/>
  <c r="NBS72" i="9"/>
  <c r="NBU72" i="9"/>
  <c r="NBW72" i="9"/>
  <c r="NBY72" i="9"/>
  <c r="NCA72" i="9"/>
  <c r="NCC72" i="9"/>
  <c r="NCE72" i="9"/>
  <c r="NCG72" i="9"/>
  <c r="NCI72" i="9"/>
  <c r="NCK72" i="9"/>
  <c r="NCM72" i="9"/>
  <c r="NCO72" i="9"/>
  <c r="NCQ72" i="9"/>
  <c r="NCS72" i="9"/>
  <c r="NCU72" i="9"/>
  <c r="NCW72" i="9"/>
  <c r="NCY72" i="9"/>
  <c r="NDA72" i="9"/>
  <c r="NDC72" i="9"/>
  <c r="NDE72" i="9"/>
  <c r="NDG72" i="9"/>
  <c r="NDI72" i="9"/>
  <c r="NDK72" i="9"/>
  <c r="NDM72" i="9"/>
  <c r="NDO72" i="9"/>
  <c r="NDQ72" i="9"/>
  <c r="NDS72" i="9"/>
  <c r="NDU72" i="9"/>
  <c r="NDW72" i="9"/>
  <c r="NDY72" i="9"/>
  <c r="NEA72" i="9"/>
  <c r="NEC72" i="9"/>
  <c r="NEE72" i="9"/>
  <c r="NEG72" i="9"/>
  <c r="NEI72" i="9"/>
  <c r="NEK72" i="9"/>
  <c r="NEM72" i="9"/>
  <c r="NEO72" i="9"/>
  <c r="NEQ72" i="9"/>
  <c r="NES72" i="9"/>
  <c r="NEU72" i="9"/>
  <c r="NEW72" i="9"/>
  <c r="NEY72" i="9"/>
  <c r="NFA72" i="9"/>
  <c r="NFC72" i="9"/>
  <c r="NFE72" i="9"/>
  <c r="NFG72" i="9"/>
  <c r="NFI72" i="9"/>
  <c r="NFK72" i="9"/>
  <c r="NFM72" i="9"/>
  <c r="NFO72" i="9"/>
  <c r="NFQ72" i="9"/>
  <c r="NFS72" i="9"/>
  <c r="NFU72" i="9"/>
  <c r="NFW72" i="9"/>
  <c r="NFY72" i="9"/>
  <c r="NGA72" i="9"/>
  <c r="NGC72" i="9"/>
  <c r="NGE72" i="9"/>
  <c r="NGG72" i="9"/>
  <c r="NGI72" i="9"/>
  <c r="NGK72" i="9"/>
  <c r="NGM72" i="9"/>
  <c r="NGO72" i="9"/>
  <c r="NGQ72" i="9"/>
  <c r="NGS72" i="9"/>
  <c r="NGU72" i="9"/>
  <c r="NGW72" i="9"/>
  <c r="NGY72" i="9"/>
  <c r="NHA72" i="9"/>
  <c r="NHC72" i="9"/>
  <c r="NHE72" i="9"/>
  <c r="NHG72" i="9"/>
  <c r="NHI72" i="9"/>
  <c r="NHK72" i="9"/>
  <c r="NHM72" i="9"/>
  <c r="NHO72" i="9"/>
  <c r="NHQ72" i="9"/>
  <c r="NHS72" i="9"/>
  <c r="NHU72" i="9"/>
  <c r="NHW72" i="9"/>
  <c r="NHY72" i="9"/>
  <c r="NIA72" i="9"/>
  <c r="NIC72" i="9"/>
  <c r="NIE72" i="9"/>
  <c r="NIG72" i="9"/>
  <c r="NII72" i="9"/>
  <c r="NIK72" i="9"/>
  <c r="NIM72" i="9"/>
  <c r="NIO72" i="9"/>
  <c r="NIQ72" i="9"/>
  <c r="NIS72" i="9"/>
  <c r="NIU72" i="9"/>
  <c r="NIW72" i="9"/>
  <c r="NIY72" i="9"/>
  <c r="NJA72" i="9"/>
  <c r="NJC72" i="9"/>
  <c r="NJE72" i="9"/>
  <c r="NJG72" i="9"/>
  <c r="NJI72" i="9"/>
  <c r="NJK72" i="9"/>
  <c r="NJM72" i="9"/>
  <c r="NJO72" i="9"/>
  <c r="NJQ72" i="9"/>
  <c r="NJS72" i="9"/>
  <c r="NJU72" i="9"/>
  <c r="NJW72" i="9"/>
  <c r="NJY72" i="9"/>
  <c r="NKA72" i="9"/>
  <c r="NKC72" i="9"/>
  <c r="NKE72" i="9"/>
  <c r="NKG72" i="9"/>
  <c r="NKI72" i="9"/>
  <c r="NKK72" i="9"/>
  <c r="NKM72" i="9"/>
  <c r="NKO72" i="9"/>
  <c r="NKQ72" i="9"/>
  <c r="NKS72" i="9"/>
  <c r="NKU72" i="9"/>
  <c r="NKW72" i="9"/>
  <c r="NKY72" i="9"/>
  <c r="NLA72" i="9"/>
  <c r="NLC72" i="9"/>
  <c r="NLE72" i="9"/>
  <c r="NLG72" i="9"/>
  <c r="NLI72" i="9"/>
  <c r="NLK72" i="9"/>
  <c r="NLM72" i="9"/>
  <c r="NLO72" i="9"/>
  <c r="NLQ72" i="9"/>
  <c r="NLS72" i="9"/>
  <c r="NLU72" i="9"/>
  <c r="NLW72" i="9"/>
  <c r="NLY72" i="9"/>
  <c r="NMA72" i="9"/>
  <c r="NMC72" i="9"/>
  <c r="NME72" i="9"/>
  <c r="NMG72" i="9"/>
  <c r="NMI72" i="9"/>
  <c r="NMK72" i="9"/>
  <c r="NMM72" i="9"/>
  <c r="NMO72" i="9"/>
  <c r="NMQ72" i="9"/>
  <c r="NMS72" i="9"/>
  <c r="NMU72" i="9"/>
  <c r="NMW72" i="9"/>
  <c r="NMY72" i="9"/>
  <c r="NNA72" i="9"/>
  <c r="NNC72" i="9"/>
  <c r="NNE72" i="9"/>
  <c r="NNG72" i="9"/>
  <c r="NNI72" i="9"/>
  <c r="NNK72" i="9"/>
  <c r="NNM72" i="9"/>
  <c r="NNO72" i="9"/>
  <c r="NNQ72" i="9"/>
  <c r="NNS72" i="9"/>
  <c r="NNU72" i="9"/>
  <c r="NNW72" i="9"/>
  <c r="NNY72" i="9"/>
  <c r="NOA72" i="9"/>
  <c r="NOC72" i="9"/>
  <c r="NOE72" i="9"/>
  <c r="NOG72" i="9"/>
  <c r="NOI72" i="9"/>
  <c r="NOK72" i="9"/>
  <c r="NOM72" i="9"/>
  <c r="NOO72" i="9"/>
  <c r="NOQ72" i="9"/>
  <c r="NOS72" i="9"/>
  <c r="NOU72" i="9"/>
  <c r="NOW72" i="9"/>
  <c r="NOY72" i="9"/>
  <c r="NPA72" i="9"/>
  <c r="NPC72" i="9"/>
  <c r="NPE72" i="9"/>
  <c r="NPG72" i="9"/>
  <c r="NPI72" i="9"/>
  <c r="NPK72" i="9"/>
  <c r="NPM72" i="9"/>
  <c r="NPO72" i="9"/>
  <c r="NPQ72" i="9"/>
  <c r="NPS72" i="9"/>
  <c r="NPU72" i="9"/>
  <c r="NPW72" i="9"/>
  <c r="NPY72" i="9"/>
  <c r="NQA72" i="9"/>
  <c r="NQC72" i="9"/>
  <c r="NQE72" i="9"/>
  <c r="NQG72" i="9"/>
  <c r="NQI72" i="9"/>
  <c r="NQK72" i="9"/>
  <c r="NQM72" i="9"/>
  <c r="NQO72" i="9"/>
  <c r="NQQ72" i="9"/>
  <c r="NQS72" i="9"/>
  <c r="NQU72" i="9"/>
  <c r="NQW72" i="9"/>
  <c r="NQY72" i="9"/>
  <c r="NRA72" i="9"/>
  <c r="NRC72" i="9"/>
  <c r="NRE72" i="9"/>
  <c r="NRG72" i="9"/>
  <c r="NRI72" i="9"/>
  <c r="NRK72" i="9"/>
  <c r="NRM72" i="9"/>
  <c r="NRO72" i="9"/>
  <c r="NRQ72" i="9"/>
  <c r="NRS72" i="9"/>
  <c r="NRU72" i="9"/>
  <c r="NRW72" i="9"/>
  <c r="NRY72" i="9"/>
  <c r="NSA72" i="9"/>
  <c r="NSC72" i="9"/>
  <c r="NSE72" i="9"/>
  <c r="NSG72" i="9"/>
  <c r="NSI72" i="9"/>
  <c r="NSK72" i="9"/>
  <c r="NSM72" i="9"/>
  <c r="NSO72" i="9"/>
  <c r="NSQ72" i="9"/>
  <c r="NSS72" i="9"/>
  <c r="NSU72" i="9"/>
  <c r="NSW72" i="9"/>
  <c r="NSY72" i="9"/>
  <c r="NTA72" i="9"/>
  <c r="NTC72" i="9"/>
  <c r="NTE72" i="9"/>
  <c r="NTG72" i="9"/>
  <c r="NTI72" i="9"/>
  <c r="NTK72" i="9"/>
  <c r="NTM72" i="9"/>
  <c r="NTO72" i="9"/>
  <c r="NTQ72" i="9"/>
  <c r="NTS72" i="9"/>
  <c r="NTU72" i="9"/>
  <c r="NTW72" i="9"/>
  <c r="NTY72" i="9"/>
  <c r="NUA72" i="9"/>
  <c r="NUC72" i="9"/>
  <c r="NUE72" i="9"/>
  <c r="NUG72" i="9"/>
  <c r="NUI72" i="9"/>
  <c r="NUK72" i="9"/>
  <c r="NUM72" i="9"/>
  <c r="NUO72" i="9"/>
  <c r="NUQ72" i="9"/>
  <c r="NUS72" i="9"/>
  <c r="NUU72" i="9"/>
  <c r="NUW72" i="9"/>
  <c r="NUY72" i="9"/>
  <c r="NVA72" i="9"/>
  <c r="NVC72" i="9"/>
  <c r="NVE72" i="9"/>
  <c r="NVG72" i="9"/>
  <c r="NVI72" i="9"/>
  <c r="NVK72" i="9"/>
  <c r="NVM72" i="9"/>
  <c r="NVO72" i="9"/>
  <c r="NVQ72" i="9"/>
  <c r="NVS72" i="9"/>
  <c r="NVU72" i="9"/>
  <c r="NVW72" i="9"/>
  <c r="NVY72" i="9"/>
  <c r="NWA72" i="9"/>
  <c r="NWC72" i="9"/>
  <c r="NWE72" i="9"/>
  <c r="NWG72" i="9"/>
  <c r="NWI72" i="9"/>
  <c r="NWK72" i="9"/>
  <c r="NWM72" i="9"/>
  <c r="NWO72" i="9"/>
  <c r="NWQ72" i="9"/>
  <c r="NWS72" i="9"/>
  <c r="NWU72" i="9"/>
  <c r="NWW72" i="9"/>
  <c r="NWY72" i="9"/>
  <c r="NXA72" i="9"/>
  <c r="NXC72" i="9"/>
  <c r="NXE72" i="9"/>
  <c r="NXG72" i="9"/>
  <c r="NXI72" i="9"/>
  <c r="NXK72" i="9"/>
  <c r="NXM72" i="9"/>
  <c r="NXO72" i="9"/>
  <c r="NXQ72" i="9"/>
  <c r="NXS72" i="9"/>
  <c r="NXU72" i="9"/>
  <c r="NXW72" i="9"/>
  <c r="NXY72" i="9"/>
  <c r="NYA72" i="9"/>
  <c r="NYC72" i="9"/>
  <c r="NYE72" i="9"/>
  <c r="NYG72" i="9"/>
  <c r="NYI72" i="9"/>
  <c r="NYK72" i="9"/>
  <c r="NYM72" i="9"/>
  <c r="NYO72" i="9"/>
  <c r="NYQ72" i="9"/>
  <c r="NYS72" i="9"/>
  <c r="NYU72" i="9"/>
  <c r="NYW72" i="9"/>
  <c r="NYY72" i="9"/>
  <c r="NZA72" i="9"/>
  <c r="NZC72" i="9"/>
  <c r="NZE72" i="9"/>
  <c r="NZG72" i="9"/>
  <c r="NZI72" i="9"/>
  <c r="NZK72" i="9"/>
  <c r="NZM72" i="9"/>
  <c r="NZO72" i="9"/>
  <c r="NZQ72" i="9"/>
  <c r="NZS72" i="9"/>
  <c r="NZU72" i="9"/>
  <c r="NZW72" i="9"/>
  <c r="NZY72" i="9"/>
  <c r="OAA72" i="9"/>
  <c r="OAC72" i="9"/>
  <c r="OAE72" i="9"/>
  <c r="OAG72" i="9"/>
  <c r="OAI72" i="9"/>
  <c r="OAK72" i="9"/>
  <c r="OAM72" i="9"/>
  <c r="OAO72" i="9"/>
  <c r="OAQ72" i="9"/>
  <c r="OAS72" i="9"/>
  <c r="OAU72" i="9"/>
  <c r="OAW72" i="9"/>
  <c r="OAY72" i="9"/>
  <c r="OBA72" i="9"/>
  <c r="OBC72" i="9"/>
  <c r="OBE72" i="9"/>
  <c r="OBG72" i="9"/>
  <c r="OBI72" i="9"/>
  <c r="OBK72" i="9"/>
  <c r="OBM72" i="9"/>
  <c r="OBO72" i="9"/>
  <c r="OBQ72" i="9"/>
  <c r="OBS72" i="9"/>
  <c r="OBU72" i="9"/>
  <c r="OBW72" i="9"/>
  <c r="OBY72" i="9"/>
  <c r="OCA72" i="9"/>
  <c r="OCC72" i="9"/>
  <c r="OCE72" i="9"/>
  <c r="OCG72" i="9"/>
  <c r="OCI72" i="9"/>
  <c r="OCK72" i="9"/>
  <c r="OCM72" i="9"/>
  <c r="OCO72" i="9"/>
  <c r="OCQ72" i="9"/>
  <c r="OCS72" i="9"/>
  <c r="OCU72" i="9"/>
  <c r="OCW72" i="9"/>
  <c r="OCY72" i="9"/>
  <c r="ODA72" i="9"/>
  <c r="ODC72" i="9"/>
  <c r="ODE72" i="9"/>
  <c r="ODG72" i="9"/>
  <c r="ODI72" i="9"/>
  <c r="ODK72" i="9"/>
  <c r="ODM72" i="9"/>
  <c r="ODO72" i="9"/>
  <c r="ODQ72" i="9"/>
  <c r="ODS72" i="9"/>
  <c r="ODU72" i="9"/>
  <c r="ODW72" i="9"/>
  <c r="ODY72" i="9"/>
  <c r="OEA72" i="9"/>
  <c r="OEC72" i="9"/>
  <c r="OEE72" i="9"/>
  <c r="OEG72" i="9"/>
  <c r="OEI72" i="9"/>
  <c r="OEK72" i="9"/>
  <c r="OEM72" i="9"/>
  <c r="OEO72" i="9"/>
  <c r="OEQ72" i="9"/>
  <c r="OES72" i="9"/>
  <c r="OEU72" i="9"/>
  <c r="OEW72" i="9"/>
  <c r="OEY72" i="9"/>
  <c r="OFA72" i="9"/>
  <c r="OFC72" i="9"/>
  <c r="OFE72" i="9"/>
  <c r="OFG72" i="9"/>
  <c r="OFI72" i="9"/>
  <c r="OFK72" i="9"/>
  <c r="OFM72" i="9"/>
  <c r="OFO72" i="9"/>
  <c r="OFQ72" i="9"/>
  <c r="OFS72" i="9"/>
  <c r="OFU72" i="9"/>
  <c r="OFW72" i="9"/>
  <c r="OFY72" i="9"/>
  <c r="OGA72" i="9"/>
  <c r="OGC72" i="9"/>
  <c r="OGE72" i="9"/>
  <c r="OGG72" i="9"/>
  <c r="OGI72" i="9"/>
  <c r="OGK72" i="9"/>
  <c r="OGM72" i="9"/>
  <c r="OGO72" i="9"/>
  <c r="OGQ72" i="9"/>
  <c r="OGS72" i="9"/>
  <c r="OGU72" i="9"/>
  <c r="OGW72" i="9"/>
  <c r="OGY72" i="9"/>
  <c r="OHA72" i="9"/>
  <c r="OHC72" i="9"/>
  <c r="OHE72" i="9"/>
  <c r="OHG72" i="9"/>
  <c r="OHI72" i="9"/>
  <c r="OHK72" i="9"/>
  <c r="OHM72" i="9"/>
  <c r="OHO72" i="9"/>
  <c r="OHQ72" i="9"/>
  <c r="OHS72" i="9"/>
  <c r="OHU72" i="9"/>
  <c r="OHW72" i="9"/>
  <c r="OHY72" i="9"/>
  <c r="OIA72" i="9"/>
  <c r="OIC72" i="9"/>
  <c r="OIE72" i="9"/>
  <c r="OIG72" i="9"/>
  <c r="OII72" i="9"/>
  <c r="OIK72" i="9"/>
  <c r="OIM72" i="9"/>
  <c r="OIO72" i="9"/>
  <c r="OIQ72" i="9"/>
  <c r="OIS72" i="9"/>
  <c r="OIU72" i="9"/>
  <c r="OIW72" i="9"/>
  <c r="OIY72" i="9"/>
  <c r="OJA72" i="9"/>
  <c r="OJC72" i="9"/>
  <c r="OJE72" i="9"/>
  <c r="OJG72" i="9"/>
  <c r="OJI72" i="9"/>
  <c r="OJK72" i="9"/>
  <c r="OJM72" i="9"/>
  <c r="OJO72" i="9"/>
  <c r="OJQ72" i="9"/>
  <c r="OJS72" i="9"/>
  <c r="OJU72" i="9"/>
  <c r="OJW72" i="9"/>
  <c r="OJY72" i="9"/>
  <c r="OKA72" i="9"/>
  <c r="OKC72" i="9"/>
  <c r="OKE72" i="9"/>
  <c r="OKG72" i="9"/>
  <c r="OKI72" i="9"/>
  <c r="OKK72" i="9"/>
  <c r="OKM72" i="9"/>
  <c r="OKO72" i="9"/>
  <c r="OKQ72" i="9"/>
  <c r="OKS72" i="9"/>
  <c r="OKU72" i="9"/>
  <c r="OKW72" i="9"/>
  <c r="OKY72" i="9"/>
  <c r="OLA72" i="9"/>
  <c r="OLC72" i="9"/>
  <c r="OLE72" i="9"/>
  <c r="OLG72" i="9"/>
  <c r="OLI72" i="9"/>
  <c r="OLK72" i="9"/>
  <c r="OLM72" i="9"/>
  <c r="OLO72" i="9"/>
  <c r="OLQ72" i="9"/>
  <c r="OLS72" i="9"/>
  <c r="OLU72" i="9"/>
  <c r="OLW72" i="9"/>
  <c r="OLY72" i="9"/>
  <c r="OMA72" i="9"/>
  <c r="OMC72" i="9"/>
  <c r="OME72" i="9"/>
  <c r="OMG72" i="9"/>
  <c r="OMI72" i="9"/>
  <c r="OMK72" i="9"/>
  <c r="OMM72" i="9"/>
  <c r="OMO72" i="9"/>
  <c r="OMQ72" i="9"/>
  <c r="OMS72" i="9"/>
  <c r="OMU72" i="9"/>
  <c r="OMW72" i="9"/>
  <c r="OMY72" i="9"/>
  <c r="ONA72" i="9"/>
  <c r="ONC72" i="9"/>
  <c r="ONE72" i="9"/>
  <c r="ONG72" i="9"/>
  <c r="ONI72" i="9"/>
  <c r="ONK72" i="9"/>
  <c r="ONM72" i="9"/>
  <c r="ONO72" i="9"/>
  <c r="ONQ72" i="9"/>
  <c r="ONS72" i="9"/>
  <c r="ONU72" i="9"/>
  <c r="ONW72" i="9"/>
  <c r="ONY72" i="9"/>
  <c r="OOA72" i="9"/>
  <c r="OOC72" i="9"/>
  <c r="OOE72" i="9"/>
  <c r="OOG72" i="9"/>
  <c r="OOI72" i="9"/>
  <c r="OOK72" i="9"/>
  <c r="OOM72" i="9"/>
  <c r="OOO72" i="9"/>
  <c r="OOQ72" i="9"/>
  <c r="OOS72" i="9"/>
  <c r="OOU72" i="9"/>
  <c r="OOW72" i="9"/>
  <c r="OOY72" i="9"/>
  <c r="OPA72" i="9"/>
  <c r="OPC72" i="9"/>
  <c r="OPE72" i="9"/>
  <c r="OPG72" i="9"/>
  <c r="OPI72" i="9"/>
  <c r="OPK72" i="9"/>
  <c r="OPM72" i="9"/>
  <c r="OPO72" i="9"/>
  <c r="OPQ72" i="9"/>
  <c r="OPS72" i="9"/>
  <c r="OPU72" i="9"/>
  <c r="OPW72" i="9"/>
  <c r="OPY72" i="9"/>
  <c r="OQA72" i="9"/>
  <c r="OQC72" i="9"/>
  <c r="OQE72" i="9"/>
  <c r="OQG72" i="9"/>
  <c r="OQI72" i="9"/>
  <c r="OQK72" i="9"/>
  <c r="OQM72" i="9"/>
  <c r="OQO72" i="9"/>
  <c r="OQQ72" i="9"/>
  <c r="OQS72" i="9"/>
  <c r="OQU72" i="9"/>
  <c r="OQW72" i="9"/>
  <c r="OQY72" i="9"/>
  <c r="ORA72" i="9"/>
  <c r="ORC72" i="9"/>
  <c r="ORE72" i="9"/>
  <c r="ORG72" i="9"/>
  <c r="ORI72" i="9"/>
  <c r="ORK72" i="9"/>
  <c r="ORM72" i="9"/>
  <c r="ORO72" i="9"/>
  <c r="ORQ72" i="9"/>
  <c r="ORS72" i="9"/>
  <c r="ORU72" i="9"/>
  <c r="ORW72" i="9"/>
  <c r="ORY72" i="9"/>
  <c r="OSA72" i="9"/>
  <c r="OSC72" i="9"/>
  <c r="OSE72" i="9"/>
  <c r="OSG72" i="9"/>
  <c r="OSI72" i="9"/>
  <c r="OSK72" i="9"/>
  <c r="OSM72" i="9"/>
  <c r="OSO72" i="9"/>
  <c r="OSQ72" i="9"/>
  <c r="OSS72" i="9"/>
  <c r="OSU72" i="9"/>
  <c r="OSW72" i="9"/>
  <c r="OSY72" i="9"/>
  <c r="OTA72" i="9"/>
  <c r="OTC72" i="9"/>
  <c r="OTE72" i="9"/>
  <c r="OTG72" i="9"/>
  <c r="OTI72" i="9"/>
  <c r="OTK72" i="9"/>
  <c r="OTM72" i="9"/>
  <c r="OTO72" i="9"/>
  <c r="OTQ72" i="9"/>
  <c r="OTS72" i="9"/>
  <c r="OTU72" i="9"/>
  <c r="OTW72" i="9"/>
  <c r="OTY72" i="9"/>
  <c r="OUA72" i="9"/>
  <c r="OUC72" i="9"/>
  <c r="OUE72" i="9"/>
  <c r="OUG72" i="9"/>
  <c r="OUI72" i="9"/>
  <c r="OUK72" i="9"/>
  <c r="OUM72" i="9"/>
  <c r="OUO72" i="9"/>
  <c r="OUQ72" i="9"/>
  <c r="OUS72" i="9"/>
  <c r="OUU72" i="9"/>
  <c r="OUW72" i="9"/>
  <c r="OUY72" i="9"/>
  <c r="OVA72" i="9"/>
  <c r="OVC72" i="9"/>
  <c r="OVE72" i="9"/>
  <c r="OVG72" i="9"/>
  <c r="OVI72" i="9"/>
  <c r="OVK72" i="9"/>
  <c r="OVM72" i="9"/>
  <c r="OVO72" i="9"/>
  <c r="OVQ72" i="9"/>
  <c r="OVS72" i="9"/>
  <c r="OVU72" i="9"/>
  <c r="OVW72" i="9"/>
  <c r="OVY72" i="9"/>
  <c r="OWA72" i="9"/>
  <c r="OWC72" i="9"/>
  <c r="OWE72" i="9"/>
  <c r="OWG72" i="9"/>
  <c r="OWI72" i="9"/>
  <c r="OWK72" i="9"/>
  <c r="OWM72" i="9"/>
  <c r="OWO72" i="9"/>
  <c r="OWQ72" i="9"/>
  <c r="OWS72" i="9"/>
  <c r="OWU72" i="9"/>
  <c r="OWW72" i="9"/>
  <c r="OWY72" i="9"/>
  <c r="OXA72" i="9"/>
  <c r="OXC72" i="9"/>
  <c r="OXE72" i="9"/>
  <c r="OXG72" i="9"/>
  <c r="OXI72" i="9"/>
  <c r="OXK72" i="9"/>
  <c r="OXM72" i="9"/>
  <c r="OXO72" i="9"/>
  <c r="OXQ72" i="9"/>
  <c r="OXS72" i="9"/>
  <c r="OXU72" i="9"/>
  <c r="OXW72" i="9"/>
  <c r="OXY72" i="9"/>
  <c r="OYA72" i="9"/>
  <c r="OYC72" i="9"/>
  <c r="OYE72" i="9"/>
  <c r="OYG72" i="9"/>
  <c r="OYI72" i="9"/>
  <c r="OYK72" i="9"/>
  <c r="OYM72" i="9"/>
  <c r="OYO72" i="9"/>
  <c r="OYQ72" i="9"/>
  <c r="OYS72" i="9"/>
  <c r="OYU72" i="9"/>
  <c r="OYW72" i="9"/>
  <c r="OYY72" i="9"/>
  <c r="OZA72" i="9"/>
  <c r="OZC72" i="9"/>
  <c r="OZE72" i="9"/>
  <c r="OZG72" i="9"/>
  <c r="OZI72" i="9"/>
  <c r="OZK72" i="9"/>
  <c r="OZM72" i="9"/>
  <c r="OZO72" i="9"/>
  <c r="OZQ72" i="9"/>
  <c r="OZS72" i="9"/>
  <c r="OZU72" i="9"/>
  <c r="OZW72" i="9"/>
  <c r="OZY72" i="9"/>
  <c r="PAA72" i="9"/>
  <c r="PAC72" i="9"/>
  <c r="PAE72" i="9"/>
  <c r="PAG72" i="9"/>
  <c r="PAI72" i="9"/>
  <c r="PAK72" i="9"/>
  <c r="PAM72" i="9"/>
  <c r="PAO72" i="9"/>
  <c r="PAQ72" i="9"/>
  <c r="PAS72" i="9"/>
  <c r="PAU72" i="9"/>
  <c r="PAW72" i="9"/>
  <c r="PAY72" i="9"/>
  <c r="PBA72" i="9"/>
  <c r="PBC72" i="9"/>
  <c r="PBE72" i="9"/>
  <c r="PBG72" i="9"/>
  <c r="PBI72" i="9"/>
  <c r="PBK72" i="9"/>
  <c r="PBM72" i="9"/>
  <c r="PBO72" i="9"/>
  <c r="PBQ72" i="9"/>
  <c r="PBS72" i="9"/>
  <c r="PBU72" i="9"/>
  <c r="PBW72" i="9"/>
  <c r="PBY72" i="9"/>
  <c r="PCA72" i="9"/>
  <c r="PCC72" i="9"/>
  <c r="PCE72" i="9"/>
  <c r="PCG72" i="9"/>
  <c r="PCI72" i="9"/>
  <c r="PCK72" i="9"/>
  <c r="PCM72" i="9"/>
  <c r="PCO72" i="9"/>
  <c r="PCQ72" i="9"/>
  <c r="PCS72" i="9"/>
  <c r="PCU72" i="9"/>
  <c r="PCW72" i="9"/>
  <c r="PCY72" i="9"/>
  <c r="PDA72" i="9"/>
  <c r="PDC72" i="9"/>
  <c r="PDE72" i="9"/>
  <c r="PDG72" i="9"/>
  <c r="PDI72" i="9"/>
  <c r="PDK72" i="9"/>
  <c r="PDM72" i="9"/>
  <c r="PDO72" i="9"/>
  <c r="PDQ72" i="9"/>
  <c r="PDS72" i="9"/>
  <c r="PDU72" i="9"/>
  <c r="PDW72" i="9"/>
  <c r="PDY72" i="9"/>
  <c r="PEA72" i="9"/>
  <c r="PEC72" i="9"/>
  <c r="PEE72" i="9"/>
  <c r="PEG72" i="9"/>
  <c r="PEI72" i="9"/>
  <c r="PEK72" i="9"/>
  <c r="PEM72" i="9"/>
  <c r="PEO72" i="9"/>
  <c r="PEQ72" i="9"/>
  <c r="PES72" i="9"/>
  <c r="PEU72" i="9"/>
  <c r="PEW72" i="9"/>
  <c r="PEY72" i="9"/>
  <c r="PFA72" i="9"/>
  <c r="PFC72" i="9"/>
  <c r="PFE72" i="9"/>
  <c r="PFG72" i="9"/>
  <c r="PFI72" i="9"/>
  <c r="PFK72" i="9"/>
  <c r="PFM72" i="9"/>
  <c r="PFO72" i="9"/>
  <c r="PFQ72" i="9"/>
  <c r="PFS72" i="9"/>
  <c r="PFU72" i="9"/>
  <c r="PFW72" i="9"/>
  <c r="PFY72" i="9"/>
  <c r="PGA72" i="9"/>
  <c r="PGC72" i="9"/>
  <c r="PGE72" i="9"/>
  <c r="PGG72" i="9"/>
  <c r="PGI72" i="9"/>
  <c r="PGK72" i="9"/>
  <c r="PGM72" i="9"/>
  <c r="PGO72" i="9"/>
  <c r="PGQ72" i="9"/>
  <c r="PGS72" i="9"/>
  <c r="PGU72" i="9"/>
  <c r="PGW72" i="9"/>
  <c r="PGY72" i="9"/>
  <c r="PHA72" i="9"/>
  <c r="PHC72" i="9"/>
  <c r="PHE72" i="9"/>
  <c r="PHG72" i="9"/>
  <c r="PHI72" i="9"/>
  <c r="PHK72" i="9"/>
  <c r="PHM72" i="9"/>
  <c r="PHO72" i="9"/>
  <c r="PHQ72" i="9"/>
  <c r="PHS72" i="9"/>
  <c r="PHU72" i="9"/>
  <c r="PHW72" i="9"/>
  <c r="PHY72" i="9"/>
  <c r="PIA72" i="9"/>
  <c r="PIC72" i="9"/>
  <c r="PIE72" i="9"/>
  <c r="PIG72" i="9"/>
  <c r="PII72" i="9"/>
  <c r="PIK72" i="9"/>
  <c r="PIM72" i="9"/>
  <c r="PIO72" i="9"/>
  <c r="PIQ72" i="9"/>
  <c r="PIS72" i="9"/>
  <c r="PIU72" i="9"/>
  <c r="PIW72" i="9"/>
  <c r="PIY72" i="9"/>
  <c r="PJA72" i="9"/>
  <c r="PJC72" i="9"/>
  <c r="PJE72" i="9"/>
  <c r="PJG72" i="9"/>
  <c r="PJI72" i="9"/>
  <c r="PJK72" i="9"/>
  <c r="PJM72" i="9"/>
  <c r="PJO72" i="9"/>
  <c r="PJQ72" i="9"/>
  <c r="PJS72" i="9"/>
  <c r="PJU72" i="9"/>
  <c r="PJW72" i="9"/>
  <c r="PJY72" i="9"/>
  <c r="PKA72" i="9"/>
  <c r="PKC72" i="9"/>
  <c r="PKE72" i="9"/>
  <c r="PKG72" i="9"/>
  <c r="PKI72" i="9"/>
  <c r="PKK72" i="9"/>
  <c r="PKM72" i="9"/>
  <c r="PKO72" i="9"/>
  <c r="PKQ72" i="9"/>
  <c r="PKS72" i="9"/>
  <c r="PKU72" i="9"/>
  <c r="PKW72" i="9"/>
  <c r="PKY72" i="9"/>
  <c r="PLA72" i="9"/>
  <c r="PLC72" i="9"/>
  <c r="PLE72" i="9"/>
  <c r="PLG72" i="9"/>
  <c r="PLI72" i="9"/>
  <c r="PLK72" i="9"/>
  <c r="PLM72" i="9"/>
  <c r="PLO72" i="9"/>
  <c r="PLQ72" i="9"/>
  <c r="PLS72" i="9"/>
  <c r="PLU72" i="9"/>
  <c r="PLW72" i="9"/>
  <c r="PLY72" i="9"/>
  <c r="PMA72" i="9"/>
  <c r="PMC72" i="9"/>
  <c r="PME72" i="9"/>
  <c r="PMG72" i="9"/>
  <c r="PMI72" i="9"/>
  <c r="PMK72" i="9"/>
  <c r="PMM72" i="9"/>
  <c r="PMO72" i="9"/>
  <c r="PMQ72" i="9"/>
  <c r="PMS72" i="9"/>
  <c r="PMU72" i="9"/>
  <c r="PMW72" i="9"/>
  <c r="PMY72" i="9"/>
  <c r="PNA72" i="9"/>
  <c r="PNC72" i="9"/>
  <c r="PNE72" i="9"/>
  <c r="PNG72" i="9"/>
  <c r="PNI72" i="9"/>
  <c r="PNK72" i="9"/>
  <c r="PNM72" i="9"/>
  <c r="PNO72" i="9"/>
  <c r="PNQ72" i="9"/>
  <c r="PNS72" i="9"/>
  <c r="PNU72" i="9"/>
  <c r="PNW72" i="9"/>
  <c r="PNY72" i="9"/>
  <c r="POA72" i="9"/>
  <c r="POC72" i="9"/>
  <c r="POE72" i="9"/>
  <c r="POG72" i="9"/>
  <c r="POI72" i="9"/>
  <c r="POK72" i="9"/>
  <c r="POM72" i="9"/>
  <c r="POO72" i="9"/>
  <c r="POQ72" i="9"/>
  <c r="POS72" i="9"/>
  <c r="POU72" i="9"/>
  <c r="POW72" i="9"/>
  <c r="POY72" i="9"/>
  <c r="PPA72" i="9"/>
  <c r="PPC72" i="9"/>
  <c r="PPE72" i="9"/>
  <c r="PPG72" i="9"/>
  <c r="PPI72" i="9"/>
  <c r="PPK72" i="9"/>
  <c r="PPM72" i="9"/>
  <c r="PPO72" i="9"/>
  <c r="PPQ72" i="9"/>
  <c r="PPS72" i="9"/>
  <c r="PPU72" i="9"/>
  <c r="PPW72" i="9"/>
  <c r="PPY72" i="9"/>
  <c r="PQA72" i="9"/>
  <c r="PQC72" i="9"/>
  <c r="PQE72" i="9"/>
  <c r="PQG72" i="9"/>
  <c r="PQI72" i="9"/>
  <c r="PQK72" i="9"/>
  <c r="PQM72" i="9"/>
  <c r="PQO72" i="9"/>
  <c r="PQQ72" i="9"/>
  <c r="PQS72" i="9"/>
  <c r="PQU72" i="9"/>
  <c r="PQW72" i="9"/>
  <c r="PQY72" i="9"/>
  <c r="PRA72" i="9"/>
  <c r="PRC72" i="9"/>
  <c r="PRE72" i="9"/>
  <c r="PRG72" i="9"/>
  <c r="PRI72" i="9"/>
  <c r="PRK72" i="9"/>
  <c r="PRM72" i="9"/>
  <c r="PRO72" i="9"/>
  <c r="PRQ72" i="9"/>
  <c r="PRS72" i="9"/>
  <c r="PRU72" i="9"/>
  <c r="PRW72" i="9"/>
  <c r="PRY72" i="9"/>
  <c r="PSA72" i="9"/>
  <c r="PSC72" i="9"/>
  <c r="PSE72" i="9"/>
  <c r="PSG72" i="9"/>
  <c r="PSI72" i="9"/>
  <c r="PSK72" i="9"/>
  <c r="PSM72" i="9"/>
  <c r="PSO72" i="9"/>
  <c r="PSQ72" i="9"/>
  <c r="PSS72" i="9"/>
  <c r="PSU72" i="9"/>
  <c r="PSW72" i="9"/>
  <c r="PSY72" i="9"/>
  <c r="PTA72" i="9"/>
  <c r="PTC72" i="9"/>
  <c r="PTE72" i="9"/>
  <c r="PTG72" i="9"/>
  <c r="PTI72" i="9"/>
  <c r="PTK72" i="9"/>
  <c r="PTM72" i="9"/>
  <c r="PTO72" i="9"/>
  <c r="PTQ72" i="9"/>
  <c r="PTS72" i="9"/>
  <c r="PTU72" i="9"/>
  <c r="PTW72" i="9"/>
  <c r="PTY72" i="9"/>
  <c r="PUA72" i="9"/>
  <c r="PUC72" i="9"/>
  <c r="PUE72" i="9"/>
  <c r="PUG72" i="9"/>
  <c r="PUI72" i="9"/>
  <c r="PUK72" i="9"/>
  <c r="PUM72" i="9"/>
  <c r="PUO72" i="9"/>
  <c r="PUQ72" i="9"/>
  <c r="PUS72" i="9"/>
  <c r="PUU72" i="9"/>
  <c r="PUW72" i="9"/>
  <c r="PUY72" i="9"/>
  <c r="PVA72" i="9"/>
  <c r="PVC72" i="9"/>
  <c r="PVE72" i="9"/>
  <c r="PVG72" i="9"/>
  <c r="PVI72" i="9"/>
  <c r="PVK72" i="9"/>
  <c r="PVM72" i="9"/>
  <c r="PVO72" i="9"/>
  <c r="PVQ72" i="9"/>
  <c r="PVS72" i="9"/>
  <c r="PVU72" i="9"/>
  <c r="PVW72" i="9"/>
  <c r="PVY72" i="9"/>
  <c r="PWA72" i="9"/>
  <c r="PWC72" i="9"/>
  <c r="PWE72" i="9"/>
  <c r="PWG72" i="9"/>
  <c r="PWI72" i="9"/>
  <c r="PWK72" i="9"/>
  <c r="PWM72" i="9"/>
  <c r="PWO72" i="9"/>
  <c r="PWQ72" i="9"/>
  <c r="PWS72" i="9"/>
  <c r="PWU72" i="9"/>
  <c r="PWW72" i="9"/>
  <c r="PWY72" i="9"/>
  <c r="PXA72" i="9"/>
  <c r="PXC72" i="9"/>
  <c r="PXE72" i="9"/>
  <c r="PXG72" i="9"/>
  <c r="PXI72" i="9"/>
  <c r="PXK72" i="9"/>
  <c r="PXM72" i="9"/>
  <c r="PXO72" i="9"/>
  <c r="PXQ72" i="9"/>
  <c r="PXS72" i="9"/>
  <c r="PXU72" i="9"/>
  <c r="PXW72" i="9"/>
  <c r="PXY72" i="9"/>
  <c r="PYA72" i="9"/>
  <c r="PYC72" i="9"/>
  <c r="PYE72" i="9"/>
  <c r="PYG72" i="9"/>
  <c r="PYI72" i="9"/>
  <c r="PYK72" i="9"/>
  <c r="PYM72" i="9"/>
  <c r="PYO72" i="9"/>
  <c r="PYQ72" i="9"/>
  <c r="PYS72" i="9"/>
  <c r="PYU72" i="9"/>
  <c r="PYW72" i="9"/>
  <c r="PYY72" i="9"/>
  <c r="PZA72" i="9"/>
  <c r="PZC72" i="9"/>
  <c r="PZE72" i="9"/>
  <c r="PZG72" i="9"/>
  <c r="PZI72" i="9"/>
  <c r="PZK72" i="9"/>
  <c r="PZM72" i="9"/>
  <c r="PZO72" i="9"/>
  <c r="PZQ72" i="9"/>
  <c r="PZS72" i="9"/>
  <c r="PZU72" i="9"/>
  <c r="PZW72" i="9"/>
  <c r="PZY72" i="9"/>
  <c r="QAA72" i="9"/>
  <c r="QAC72" i="9"/>
  <c r="QAE72" i="9"/>
  <c r="QAG72" i="9"/>
  <c r="QAI72" i="9"/>
  <c r="QAK72" i="9"/>
  <c r="QAM72" i="9"/>
  <c r="QAO72" i="9"/>
  <c r="QAQ72" i="9"/>
  <c r="QAS72" i="9"/>
  <c r="QAU72" i="9"/>
  <c r="QAW72" i="9"/>
  <c r="QAY72" i="9"/>
  <c r="QBA72" i="9"/>
  <c r="QBC72" i="9"/>
  <c r="QBE72" i="9"/>
  <c r="QBG72" i="9"/>
  <c r="QBI72" i="9"/>
  <c r="QBK72" i="9"/>
  <c r="QBM72" i="9"/>
  <c r="QBO72" i="9"/>
  <c r="QBQ72" i="9"/>
  <c r="QBS72" i="9"/>
  <c r="QBU72" i="9"/>
  <c r="QBW72" i="9"/>
  <c r="QBY72" i="9"/>
  <c r="QCA72" i="9"/>
  <c r="QCC72" i="9"/>
  <c r="QCE72" i="9"/>
  <c r="QCG72" i="9"/>
  <c r="QCI72" i="9"/>
  <c r="QCK72" i="9"/>
  <c r="QCM72" i="9"/>
  <c r="QCO72" i="9"/>
  <c r="QCQ72" i="9"/>
  <c r="QCS72" i="9"/>
  <c r="QCU72" i="9"/>
  <c r="QCW72" i="9"/>
  <c r="QCY72" i="9"/>
  <c r="QDA72" i="9"/>
  <c r="QDC72" i="9"/>
  <c r="QDE72" i="9"/>
  <c r="QDG72" i="9"/>
  <c r="QDI72" i="9"/>
  <c r="QDK72" i="9"/>
  <c r="QDM72" i="9"/>
  <c r="QDO72" i="9"/>
  <c r="QDQ72" i="9"/>
  <c r="QDS72" i="9"/>
  <c r="QDU72" i="9"/>
  <c r="QDW72" i="9"/>
  <c r="QDY72" i="9"/>
  <c r="QEA72" i="9"/>
  <c r="QEC72" i="9"/>
  <c r="QEE72" i="9"/>
  <c r="QEG72" i="9"/>
  <c r="QEI72" i="9"/>
  <c r="QEK72" i="9"/>
  <c r="QEM72" i="9"/>
  <c r="QEO72" i="9"/>
  <c r="QEQ72" i="9"/>
  <c r="QES72" i="9"/>
  <c r="QEU72" i="9"/>
  <c r="QEW72" i="9"/>
  <c r="QEY72" i="9"/>
  <c r="QFA72" i="9"/>
  <c r="QFC72" i="9"/>
  <c r="QFE72" i="9"/>
  <c r="QFG72" i="9"/>
  <c r="QFI72" i="9"/>
  <c r="QFK72" i="9"/>
  <c r="QFM72" i="9"/>
  <c r="QFO72" i="9"/>
  <c r="QFQ72" i="9"/>
  <c r="QFS72" i="9"/>
  <c r="QFU72" i="9"/>
  <c r="QFW72" i="9"/>
  <c r="QFY72" i="9"/>
  <c r="QGA72" i="9"/>
  <c r="QGC72" i="9"/>
  <c r="QGE72" i="9"/>
  <c r="QGG72" i="9"/>
  <c r="QGI72" i="9"/>
  <c r="QGK72" i="9"/>
  <c r="QGM72" i="9"/>
  <c r="QGO72" i="9"/>
  <c r="QGQ72" i="9"/>
  <c r="QGS72" i="9"/>
  <c r="QGU72" i="9"/>
  <c r="QGW72" i="9"/>
  <c r="QGY72" i="9"/>
  <c r="QHA72" i="9"/>
  <c r="QHC72" i="9"/>
  <c r="QHE72" i="9"/>
  <c r="QHG72" i="9"/>
  <c r="QHI72" i="9"/>
  <c r="QHK72" i="9"/>
  <c r="QHM72" i="9"/>
  <c r="QHO72" i="9"/>
  <c r="QHQ72" i="9"/>
  <c r="QHS72" i="9"/>
  <c r="QHU72" i="9"/>
  <c r="QHW72" i="9"/>
  <c r="QHY72" i="9"/>
  <c r="QIA72" i="9"/>
  <c r="QIC72" i="9"/>
  <c r="QIE72" i="9"/>
  <c r="QIG72" i="9"/>
  <c r="QII72" i="9"/>
  <c r="QIK72" i="9"/>
  <c r="QIM72" i="9"/>
  <c r="QIO72" i="9"/>
  <c r="QIQ72" i="9"/>
  <c r="QIS72" i="9"/>
  <c r="QIU72" i="9"/>
  <c r="QIW72" i="9"/>
  <c r="QIY72" i="9"/>
  <c r="QJA72" i="9"/>
  <c r="QJC72" i="9"/>
  <c r="QJE72" i="9"/>
  <c r="QJG72" i="9"/>
  <c r="QJI72" i="9"/>
  <c r="QJK72" i="9"/>
  <c r="QJM72" i="9"/>
  <c r="QJO72" i="9"/>
  <c r="QJQ72" i="9"/>
  <c r="QJS72" i="9"/>
  <c r="QJU72" i="9"/>
  <c r="QJW72" i="9"/>
  <c r="QJY72" i="9"/>
  <c r="QKA72" i="9"/>
  <c r="QKC72" i="9"/>
  <c r="QKE72" i="9"/>
  <c r="QKG72" i="9"/>
  <c r="QKI72" i="9"/>
  <c r="QKK72" i="9"/>
  <c r="QKM72" i="9"/>
  <c r="QKO72" i="9"/>
  <c r="QKQ72" i="9"/>
  <c r="QKS72" i="9"/>
  <c r="QKU72" i="9"/>
  <c r="QKW72" i="9"/>
  <c r="QKY72" i="9"/>
  <c r="QLA72" i="9"/>
  <c r="QLC72" i="9"/>
  <c r="QLE72" i="9"/>
  <c r="QLG72" i="9"/>
  <c r="QLI72" i="9"/>
  <c r="QLK72" i="9"/>
  <c r="QLM72" i="9"/>
  <c r="QLO72" i="9"/>
  <c r="QLQ72" i="9"/>
  <c r="QLS72" i="9"/>
  <c r="QLU72" i="9"/>
  <c r="QLW72" i="9"/>
  <c r="QLY72" i="9"/>
  <c r="QMA72" i="9"/>
  <c r="QMC72" i="9"/>
  <c r="QME72" i="9"/>
  <c r="QMG72" i="9"/>
  <c r="QMI72" i="9"/>
  <c r="QMK72" i="9"/>
  <c r="QMM72" i="9"/>
  <c r="QMO72" i="9"/>
  <c r="QMQ72" i="9"/>
  <c r="QMS72" i="9"/>
  <c r="QMU72" i="9"/>
  <c r="QMW72" i="9"/>
  <c r="QMY72" i="9"/>
  <c r="QNA72" i="9"/>
  <c r="QNC72" i="9"/>
  <c r="QNE72" i="9"/>
  <c r="QNG72" i="9"/>
  <c r="QNI72" i="9"/>
  <c r="QNK72" i="9"/>
  <c r="QNM72" i="9"/>
  <c r="QNO72" i="9"/>
  <c r="QNQ72" i="9"/>
  <c r="QNS72" i="9"/>
  <c r="QNU72" i="9"/>
  <c r="QNW72" i="9"/>
  <c r="QNY72" i="9"/>
  <c r="QOA72" i="9"/>
  <c r="QOC72" i="9"/>
  <c r="QOE72" i="9"/>
  <c r="QOG72" i="9"/>
  <c r="QOI72" i="9"/>
  <c r="QOK72" i="9"/>
  <c r="QOM72" i="9"/>
  <c r="QOO72" i="9"/>
  <c r="QOQ72" i="9"/>
  <c r="QOS72" i="9"/>
  <c r="QOU72" i="9"/>
  <c r="QOW72" i="9"/>
  <c r="QOY72" i="9"/>
  <c r="QPA72" i="9"/>
  <c r="QPC72" i="9"/>
  <c r="QPE72" i="9"/>
  <c r="QPG72" i="9"/>
  <c r="QPI72" i="9"/>
  <c r="QPK72" i="9"/>
  <c r="QPM72" i="9"/>
  <c r="QPO72" i="9"/>
  <c r="QPQ72" i="9"/>
  <c r="QPS72" i="9"/>
  <c r="QPU72" i="9"/>
  <c r="QPW72" i="9"/>
  <c r="QPY72" i="9"/>
  <c r="QQA72" i="9"/>
  <c r="QQC72" i="9"/>
  <c r="QQE72" i="9"/>
  <c r="QQG72" i="9"/>
  <c r="QQI72" i="9"/>
  <c r="QQK72" i="9"/>
  <c r="QQM72" i="9"/>
  <c r="QQO72" i="9"/>
  <c r="QQQ72" i="9"/>
  <c r="QQS72" i="9"/>
  <c r="QQU72" i="9"/>
  <c r="QQW72" i="9"/>
  <c r="QQY72" i="9"/>
  <c r="QRA72" i="9"/>
  <c r="QRC72" i="9"/>
  <c r="QRE72" i="9"/>
  <c r="QRG72" i="9"/>
  <c r="QRI72" i="9"/>
  <c r="QRK72" i="9"/>
  <c r="QRM72" i="9"/>
  <c r="QRO72" i="9"/>
  <c r="QRQ72" i="9"/>
  <c r="QRS72" i="9"/>
  <c r="QRU72" i="9"/>
  <c r="QRW72" i="9"/>
  <c r="QRY72" i="9"/>
  <c r="QSA72" i="9"/>
  <c r="QSC72" i="9"/>
  <c r="QSE72" i="9"/>
  <c r="QSG72" i="9"/>
  <c r="QSI72" i="9"/>
  <c r="QSK72" i="9"/>
  <c r="QSM72" i="9"/>
  <c r="QSO72" i="9"/>
  <c r="QSQ72" i="9"/>
  <c r="QSS72" i="9"/>
  <c r="QSU72" i="9"/>
  <c r="QSW72" i="9"/>
  <c r="QSY72" i="9"/>
  <c r="QTA72" i="9"/>
  <c r="QTC72" i="9"/>
  <c r="QTE72" i="9"/>
  <c r="QTG72" i="9"/>
  <c r="QTI72" i="9"/>
  <c r="QTK72" i="9"/>
  <c r="QTM72" i="9"/>
  <c r="QTO72" i="9"/>
  <c r="QTQ72" i="9"/>
  <c r="QTS72" i="9"/>
  <c r="QTU72" i="9"/>
  <c r="QTW72" i="9"/>
  <c r="QTY72" i="9"/>
  <c r="QUA72" i="9"/>
  <c r="QUC72" i="9"/>
  <c r="QUE72" i="9"/>
  <c r="QUG72" i="9"/>
  <c r="QUI72" i="9"/>
  <c r="QUK72" i="9"/>
  <c r="QUM72" i="9"/>
  <c r="QUO72" i="9"/>
  <c r="QUQ72" i="9"/>
  <c r="QUS72" i="9"/>
  <c r="QUU72" i="9"/>
  <c r="QUW72" i="9"/>
  <c r="QUY72" i="9"/>
  <c r="QVA72" i="9"/>
  <c r="QVC72" i="9"/>
  <c r="QVE72" i="9"/>
  <c r="QVG72" i="9"/>
  <c r="QVI72" i="9"/>
  <c r="QVK72" i="9"/>
  <c r="QVM72" i="9"/>
  <c r="QVO72" i="9"/>
  <c r="QVQ72" i="9"/>
  <c r="QVS72" i="9"/>
  <c r="QVU72" i="9"/>
  <c r="QVW72" i="9"/>
  <c r="QVY72" i="9"/>
  <c r="QWA72" i="9"/>
  <c r="QWC72" i="9"/>
  <c r="QWE72" i="9"/>
  <c r="QWG72" i="9"/>
  <c r="QWI72" i="9"/>
  <c r="QWK72" i="9"/>
  <c r="QWM72" i="9"/>
  <c r="QWO72" i="9"/>
  <c r="QWQ72" i="9"/>
  <c r="QWS72" i="9"/>
  <c r="QWU72" i="9"/>
  <c r="QWW72" i="9"/>
  <c r="QWY72" i="9"/>
  <c r="QXA72" i="9"/>
  <c r="QXC72" i="9"/>
  <c r="QXE72" i="9"/>
  <c r="QXG72" i="9"/>
  <c r="QXI72" i="9"/>
  <c r="QXK72" i="9"/>
  <c r="QXM72" i="9"/>
  <c r="QXO72" i="9"/>
  <c r="QXQ72" i="9"/>
  <c r="QXS72" i="9"/>
  <c r="QXU72" i="9"/>
  <c r="QXW72" i="9"/>
  <c r="QXY72" i="9"/>
  <c r="QYA72" i="9"/>
  <c r="QYC72" i="9"/>
  <c r="QYE72" i="9"/>
  <c r="QYG72" i="9"/>
  <c r="QYI72" i="9"/>
  <c r="QYK72" i="9"/>
  <c r="QYM72" i="9"/>
  <c r="QYO72" i="9"/>
  <c r="QYQ72" i="9"/>
  <c r="QYS72" i="9"/>
  <c r="QYU72" i="9"/>
  <c r="QYW72" i="9"/>
  <c r="QYY72" i="9"/>
  <c r="QZA72" i="9"/>
  <c r="QZC72" i="9"/>
  <c r="QZE72" i="9"/>
  <c r="QZG72" i="9"/>
  <c r="QZI72" i="9"/>
  <c r="QZK72" i="9"/>
  <c r="QZM72" i="9"/>
  <c r="QZO72" i="9"/>
  <c r="QZQ72" i="9"/>
  <c r="QZS72" i="9"/>
  <c r="QZU72" i="9"/>
  <c r="QZW72" i="9"/>
  <c r="QZY72" i="9"/>
  <c r="RAA72" i="9"/>
  <c r="RAC72" i="9"/>
  <c r="RAE72" i="9"/>
  <c r="RAG72" i="9"/>
  <c r="RAI72" i="9"/>
  <c r="RAK72" i="9"/>
  <c r="RAM72" i="9"/>
  <c r="RAO72" i="9"/>
  <c r="RAQ72" i="9"/>
  <c r="RAS72" i="9"/>
  <c r="RAU72" i="9"/>
  <c r="RAW72" i="9"/>
  <c r="RAY72" i="9"/>
  <c r="RBA72" i="9"/>
  <c r="RBC72" i="9"/>
  <c r="RBE72" i="9"/>
  <c r="RBG72" i="9"/>
  <c r="RBI72" i="9"/>
  <c r="RBK72" i="9"/>
  <c r="RBM72" i="9"/>
  <c r="RBO72" i="9"/>
  <c r="RBQ72" i="9"/>
  <c r="RBS72" i="9"/>
  <c r="RBU72" i="9"/>
  <c r="RBW72" i="9"/>
  <c r="RBY72" i="9"/>
  <c r="RCA72" i="9"/>
  <c r="RCC72" i="9"/>
  <c r="RCE72" i="9"/>
  <c r="RCG72" i="9"/>
  <c r="RCI72" i="9"/>
  <c r="RCK72" i="9"/>
  <c r="RCM72" i="9"/>
  <c r="RCO72" i="9"/>
  <c r="RCQ72" i="9"/>
  <c r="RCS72" i="9"/>
  <c r="RCU72" i="9"/>
  <c r="RCW72" i="9"/>
  <c r="RCY72" i="9"/>
  <c r="RDA72" i="9"/>
  <c r="RDC72" i="9"/>
  <c r="RDE72" i="9"/>
  <c r="RDG72" i="9"/>
  <c r="RDI72" i="9"/>
  <c r="RDK72" i="9"/>
  <c r="RDM72" i="9"/>
  <c r="RDO72" i="9"/>
  <c r="RDQ72" i="9"/>
  <c r="RDS72" i="9"/>
  <c r="RDU72" i="9"/>
  <c r="RDW72" i="9"/>
  <c r="RDY72" i="9"/>
  <c r="REA72" i="9"/>
  <c r="REC72" i="9"/>
  <c r="REE72" i="9"/>
  <c r="REG72" i="9"/>
  <c r="REI72" i="9"/>
  <c r="REK72" i="9"/>
  <c r="REM72" i="9"/>
  <c r="REO72" i="9"/>
  <c r="REQ72" i="9"/>
  <c r="RES72" i="9"/>
  <c r="REU72" i="9"/>
  <c r="REW72" i="9"/>
  <c r="REY72" i="9"/>
  <c r="RFA72" i="9"/>
  <c r="RFC72" i="9"/>
  <c r="RFE72" i="9"/>
  <c r="RFG72" i="9"/>
  <c r="RFI72" i="9"/>
  <c r="RFK72" i="9"/>
  <c r="RFM72" i="9"/>
  <c r="RFO72" i="9"/>
  <c r="RFQ72" i="9"/>
  <c r="RFS72" i="9"/>
  <c r="RFU72" i="9"/>
  <c r="RFW72" i="9"/>
  <c r="RFY72" i="9"/>
  <c r="RGA72" i="9"/>
  <c r="RGC72" i="9"/>
  <c r="RGE72" i="9"/>
  <c r="RGG72" i="9"/>
  <c r="RGI72" i="9"/>
  <c r="RGK72" i="9"/>
  <c r="RGM72" i="9"/>
  <c r="RGO72" i="9"/>
  <c r="RGQ72" i="9"/>
  <c r="RGS72" i="9"/>
  <c r="RGU72" i="9"/>
  <c r="RGW72" i="9"/>
  <c r="RGY72" i="9"/>
  <c r="RHA72" i="9"/>
  <c r="RHC72" i="9"/>
  <c r="RHE72" i="9"/>
  <c r="RHG72" i="9"/>
  <c r="RHI72" i="9"/>
  <c r="RHK72" i="9"/>
  <c r="RHM72" i="9"/>
  <c r="RHO72" i="9"/>
  <c r="RHQ72" i="9"/>
  <c r="RHS72" i="9"/>
  <c r="RHU72" i="9"/>
  <c r="RHW72" i="9"/>
  <c r="RHY72" i="9"/>
  <c r="RIA72" i="9"/>
  <c r="RIC72" i="9"/>
  <c r="RIE72" i="9"/>
  <c r="RIG72" i="9"/>
  <c r="RII72" i="9"/>
  <c r="RIK72" i="9"/>
  <c r="RIM72" i="9"/>
  <c r="RIO72" i="9"/>
  <c r="RIQ72" i="9"/>
  <c r="RIS72" i="9"/>
  <c r="RIU72" i="9"/>
  <c r="RIW72" i="9"/>
  <c r="RIY72" i="9"/>
  <c r="RJA72" i="9"/>
  <c r="RJC72" i="9"/>
  <c r="RJE72" i="9"/>
  <c r="RJG72" i="9"/>
  <c r="RJI72" i="9"/>
  <c r="RJK72" i="9"/>
  <c r="RJM72" i="9"/>
  <c r="RJO72" i="9"/>
  <c r="RJQ72" i="9"/>
  <c r="RJS72" i="9"/>
  <c r="RJU72" i="9"/>
  <c r="RJW72" i="9"/>
  <c r="RJY72" i="9"/>
  <c r="RKA72" i="9"/>
  <c r="RKC72" i="9"/>
  <c r="RKE72" i="9"/>
  <c r="RKG72" i="9"/>
  <c r="RKI72" i="9"/>
  <c r="RKK72" i="9"/>
  <c r="RKM72" i="9"/>
  <c r="RKO72" i="9"/>
  <c r="RKQ72" i="9"/>
  <c r="RKS72" i="9"/>
  <c r="RKU72" i="9"/>
  <c r="RKW72" i="9"/>
  <c r="RKY72" i="9"/>
  <c r="RLA72" i="9"/>
  <c r="RLC72" i="9"/>
  <c r="RLE72" i="9"/>
  <c r="RLG72" i="9"/>
  <c r="RLI72" i="9"/>
  <c r="RLK72" i="9"/>
  <c r="RLM72" i="9"/>
  <c r="RLO72" i="9"/>
  <c r="RLQ72" i="9"/>
  <c r="RLS72" i="9"/>
  <c r="RLU72" i="9"/>
  <c r="RLW72" i="9"/>
  <c r="RLY72" i="9"/>
  <c r="RMA72" i="9"/>
  <c r="RMC72" i="9"/>
  <c r="RME72" i="9"/>
  <c r="RMG72" i="9"/>
  <c r="RMI72" i="9"/>
  <c r="RMK72" i="9"/>
  <c r="RMM72" i="9"/>
  <c r="RMO72" i="9"/>
  <c r="RMQ72" i="9"/>
  <c r="RMS72" i="9"/>
  <c r="RMU72" i="9"/>
  <c r="RMW72" i="9"/>
  <c r="RMY72" i="9"/>
  <c r="RNA72" i="9"/>
  <c r="RNC72" i="9"/>
  <c r="RNE72" i="9"/>
  <c r="RNG72" i="9"/>
  <c r="RNI72" i="9"/>
  <c r="RNK72" i="9"/>
  <c r="RNM72" i="9"/>
  <c r="RNO72" i="9"/>
  <c r="RNQ72" i="9"/>
  <c r="RNS72" i="9"/>
  <c r="RNU72" i="9"/>
  <c r="RNW72" i="9"/>
  <c r="RNY72" i="9"/>
  <c r="ROA72" i="9"/>
  <c r="ROC72" i="9"/>
  <c r="ROE72" i="9"/>
  <c r="ROG72" i="9"/>
  <c r="ROI72" i="9"/>
  <c r="ROK72" i="9"/>
  <c r="ROM72" i="9"/>
  <c r="ROO72" i="9"/>
  <c r="ROQ72" i="9"/>
  <c r="ROS72" i="9"/>
  <c r="ROU72" i="9"/>
  <c r="ROW72" i="9"/>
  <c r="ROY72" i="9"/>
  <c r="RPA72" i="9"/>
  <c r="RPC72" i="9"/>
  <c r="RPE72" i="9"/>
  <c r="RPG72" i="9"/>
  <c r="RPI72" i="9"/>
  <c r="RPK72" i="9"/>
  <c r="RPM72" i="9"/>
  <c r="RPO72" i="9"/>
  <c r="RPQ72" i="9"/>
  <c r="RPS72" i="9"/>
  <c r="RPU72" i="9"/>
  <c r="RPW72" i="9"/>
  <c r="RPY72" i="9"/>
  <c r="RQA72" i="9"/>
  <c r="RQC72" i="9"/>
  <c r="RQE72" i="9"/>
  <c r="RQG72" i="9"/>
  <c r="RQI72" i="9"/>
  <c r="RQK72" i="9"/>
  <c r="RQM72" i="9"/>
  <c r="RQO72" i="9"/>
  <c r="RQQ72" i="9"/>
  <c r="RQS72" i="9"/>
  <c r="RQU72" i="9"/>
  <c r="RQW72" i="9"/>
  <c r="RQY72" i="9"/>
  <c r="RRA72" i="9"/>
  <c r="RRC72" i="9"/>
  <c r="RRE72" i="9"/>
  <c r="RRG72" i="9"/>
  <c r="RRI72" i="9"/>
  <c r="RRK72" i="9"/>
  <c r="RRM72" i="9"/>
  <c r="RRO72" i="9"/>
  <c r="RRQ72" i="9"/>
  <c r="RRS72" i="9"/>
  <c r="RRU72" i="9"/>
  <c r="RRW72" i="9"/>
  <c r="RRY72" i="9"/>
  <c r="RSA72" i="9"/>
  <c r="RSC72" i="9"/>
  <c r="RSE72" i="9"/>
  <c r="RSG72" i="9"/>
  <c r="RSI72" i="9"/>
  <c r="RSK72" i="9"/>
  <c r="RSM72" i="9"/>
  <c r="RSO72" i="9"/>
  <c r="RSQ72" i="9"/>
  <c r="RSS72" i="9"/>
  <c r="RSU72" i="9"/>
  <c r="RSW72" i="9"/>
  <c r="RSY72" i="9"/>
  <c r="RTA72" i="9"/>
  <c r="RTC72" i="9"/>
  <c r="RTE72" i="9"/>
  <c r="RTG72" i="9"/>
  <c r="RTI72" i="9"/>
  <c r="RTK72" i="9"/>
  <c r="RTM72" i="9"/>
  <c r="RTO72" i="9"/>
  <c r="RTQ72" i="9"/>
  <c r="RTS72" i="9"/>
  <c r="RTU72" i="9"/>
  <c r="RTW72" i="9"/>
  <c r="RTY72" i="9"/>
  <c r="RUA72" i="9"/>
  <c r="RUC72" i="9"/>
  <c r="RUE72" i="9"/>
  <c r="RUG72" i="9"/>
  <c r="RUI72" i="9"/>
  <c r="RUK72" i="9"/>
  <c r="RUM72" i="9"/>
  <c r="RUO72" i="9"/>
  <c r="RUQ72" i="9"/>
  <c r="RUS72" i="9"/>
  <c r="RUU72" i="9"/>
  <c r="RUW72" i="9"/>
  <c r="RUY72" i="9"/>
  <c r="RVA72" i="9"/>
  <c r="RVC72" i="9"/>
  <c r="RVE72" i="9"/>
  <c r="RVG72" i="9"/>
  <c r="RVI72" i="9"/>
  <c r="RVK72" i="9"/>
  <c r="RVM72" i="9"/>
  <c r="RVO72" i="9"/>
  <c r="RVQ72" i="9"/>
  <c r="RVS72" i="9"/>
  <c r="RVU72" i="9"/>
  <c r="RVW72" i="9"/>
  <c r="RVY72" i="9"/>
  <c r="RWA72" i="9"/>
  <c r="RWC72" i="9"/>
  <c r="RWE72" i="9"/>
  <c r="RWG72" i="9"/>
  <c r="RWI72" i="9"/>
  <c r="RWK72" i="9"/>
  <c r="RWM72" i="9"/>
  <c r="RWO72" i="9"/>
  <c r="RWQ72" i="9"/>
  <c r="RWS72" i="9"/>
  <c r="RWU72" i="9"/>
  <c r="RWW72" i="9"/>
  <c r="RWY72" i="9"/>
  <c r="RXA72" i="9"/>
  <c r="RXC72" i="9"/>
  <c r="RXE72" i="9"/>
  <c r="RXG72" i="9"/>
  <c r="RXI72" i="9"/>
  <c r="RXK72" i="9"/>
  <c r="RXM72" i="9"/>
  <c r="RXO72" i="9"/>
  <c r="RXQ72" i="9"/>
  <c r="RXS72" i="9"/>
  <c r="RXU72" i="9"/>
  <c r="RXW72" i="9"/>
  <c r="RXY72" i="9"/>
  <c r="RYA72" i="9"/>
  <c r="RYC72" i="9"/>
  <c r="RYE72" i="9"/>
  <c r="RYG72" i="9"/>
  <c r="RYI72" i="9"/>
  <c r="RYK72" i="9"/>
  <c r="RYM72" i="9"/>
  <c r="RYO72" i="9"/>
  <c r="RYQ72" i="9"/>
  <c r="RYS72" i="9"/>
  <c r="RYU72" i="9"/>
  <c r="RYW72" i="9"/>
  <c r="RYY72" i="9"/>
  <c r="RZA72" i="9"/>
  <c r="RZC72" i="9"/>
  <c r="RZE72" i="9"/>
  <c r="RZG72" i="9"/>
  <c r="RZI72" i="9"/>
  <c r="RZK72" i="9"/>
  <c r="RZM72" i="9"/>
  <c r="RZO72" i="9"/>
  <c r="RZQ72" i="9"/>
  <c r="RZS72" i="9"/>
  <c r="RZU72" i="9"/>
  <c r="RZW72" i="9"/>
  <c r="RZY72" i="9"/>
  <c r="SAA72" i="9"/>
  <c r="SAC72" i="9"/>
  <c r="SAE72" i="9"/>
  <c r="SAG72" i="9"/>
  <c r="SAI72" i="9"/>
  <c r="SAK72" i="9"/>
  <c r="SAM72" i="9"/>
  <c r="SAO72" i="9"/>
  <c r="SAQ72" i="9"/>
  <c r="SAS72" i="9"/>
  <c r="SAU72" i="9"/>
  <c r="SAW72" i="9"/>
  <c r="SAY72" i="9"/>
  <c r="SBA72" i="9"/>
  <c r="SBC72" i="9"/>
  <c r="SBE72" i="9"/>
  <c r="SBG72" i="9"/>
  <c r="SBI72" i="9"/>
  <c r="SBK72" i="9"/>
  <c r="SBM72" i="9"/>
  <c r="SBO72" i="9"/>
  <c r="SBQ72" i="9"/>
  <c r="SBS72" i="9"/>
  <c r="SBU72" i="9"/>
  <c r="SBW72" i="9"/>
  <c r="SBY72" i="9"/>
  <c r="SCA72" i="9"/>
  <c r="SCC72" i="9"/>
  <c r="SCE72" i="9"/>
  <c r="SCG72" i="9"/>
  <c r="SCI72" i="9"/>
  <c r="SCK72" i="9"/>
  <c r="SCM72" i="9"/>
  <c r="SCO72" i="9"/>
  <c r="SCQ72" i="9"/>
  <c r="SCS72" i="9"/>
  <c r="SCU72" i="9"/>
  <c r="SCW72" i="9"/>
  <c r="SCY72" i="9"/>
  <c r="SDA72" i="9"/>
  <c r="SDC72" i="9"/>
  <c r="SDE72" i="9"/>
  <c r="SDG72" i="9"/>
  <c r="SDI72" i="9"/>
  <c r="SDK72" i="9"/>
  <c r="SDM72" i="9"/>
  <c r="SDO72" i="9"/>
  <c r="SDQ72" i="9"/>
  <c r="SDS72" i="9"/>
  <c r="SDU72" i="9"/>
  <c r="SDW72" i="9"/>
  <c r="SDY72" i="9"/>
  <c r="SEA72" i="9"/>
  <c r="SEC72" i="9"/>
  <c r="SEE72" i="9"/>
  <c r="SEG72" i="9"/>
  <c r="SEI72" i="9"/>
  <c r="SEK72" i="9"/>
  <c r="SEM72" i="9"/>
  <c r="SEO72" i="9"/>
  <c r="SEQ72" i="9"/>
  <c r="SES72" i="9"/>
  <c r="SEU72" i="9"/>
  <c r="SEW72" i="9"/>
  <c r="SEY72" i="9"/>
  <c r="SFA72" i="9"/>
  <c r="SFC72" i="9"/>
  <c r="SFE72" i="9"/>
  <c r="SFG72" i="9"/>
  <c r="SFI72" i="9"/>
  <c r="SFK72" i="9"/>
  <c r="SFM72" i="9"/>
  <c r="SFO72" i="9"/>
  <c r="SFQ72" i="9"/>
  <c r="SFS72" i="9"/>
  <c r="SFU72" i="9"/>
  <c r="SFW72" i="9"/>
  <c r="SFY72" i="9"/>
  <c r="SGA72" i="9"/>
  <c r="SGC72" i="9"/>
  <c r="SGE72" i="9"/>
  <c r="SGG72" i="9"/>
  <c r="SGI72" i="9"/>
  <c r="SGK72" i="9"/>
  <c r="SGM72" i="9"/>
  <c r="SGO72" i="9"/>
  <c r="SGQ72" i="9"/>
  <c r="SGS72" i="9"/>
  <c r="SGU72" i="9"/>
  <c r="SGW72" i="9"/>
  <c r="SGY72" i="9"/>
  <c r="SHA72" i="9"/>
  <c r="SHC72" i="9"/>
  <c r="SHE72" i="9"/>
  <c r="SHG72" i="9"/>
  <c r="SHI72" i="9"/>
  <c r="SHK72" i="9"/>
  <c r="SHM72" i="9"/>
  <c r="SHO72" i="9"/>
  <c r="SHQ72" i="9"/>
  <c r="SHS72" i="9"/>
  <c r="SHU72" i="9"/>
  <c r="SHW72" i="9"/>
  <c r="SHY72" i="9"/>
  <c r="SIA72" i="9"/>
  <c r="SIC72" i="9"/>
  <c r="SIE72" i="9"/>
  <c r="SIG72" i="9"/>
  <c r="SII72" i="9"/>
  <c r="SIK72" i="9"/>
  <c r="SIM72" i="9"/>
  <c r="SIO72" i="9"/>
  <c r="SIQ72" i="9"/>
  <c r="SIS72" i="9"/>
  <c r="SIU72" i="9"/>
  <c r="SIW72" i="9"/>
  <c r="SIY72" i="9"/>
  <c r="SJA72" i="9"/>
  <c r="SJC72" i="9"/>
  <c r="SJE72" i="9"/>
  <c r="SJG72" i="9"/>
  <c r="SJI72" i="9"/>
  <c r="SJK72" i="9"/>
  <c r="SJM72" i="9"/>
  <c r="SJO72" i="9"/>
  <c r="SJQ72" i="9"/>
  <c r="SJS72" i="9"/>
  <c r="SJU72" i="9"/>
  <c r="SJW72" i="9"/>
  <c r="SJY72" i="9"/>
  <c r="SKA72" i="9"/>
  <c r="SKC72" i="9"/>
  <c r="SKE72" i="9"/>
  <c r="SKG72" i="9"/>
  <c r="SKI72" i="9"/>
  <c r="SKK72" i="9"/>
  <c r="SKM72" i="9"/>
  <c r="SKO72" i="9"/>
  <c r="SKQ72" i="9"/>
  <c r="SKS72" i="9"/>
  <c r="SKU72" i="9"/>
  <c r="SKW72" i="9"/>
  <c r="SKY72" i="9"/>
  <c r="SLA72" i="9"/>
  <c r="SLC72" i="9"/>
  <c r="SLE72" i="9"/>
  <c r="SLG72" i="9"/>
  <c r="SLI72" i="9"/>
  <c r="SLK72" i="9"/>
  <c r="SLM72" i="9"/>
  <c r="SLO72" i="9"/>
  <c r="SLQ72" i="9"/>
  <c r="SLS72" i="9"/>
  <c r="SLU72" i="9"/>
  <c r="SLW72" i="9"/>
  <c r="SLY72" i="9"/>
  <c r="SMA72" i="9"/>
  <c r="SMC72" i="9"/>
  <c r="SME72" i="9"/>
  <c r="SMG72" i="9"/>
  <c r="SMI72" i="9"/>
  <c r="SMK72" i="9"/>
  <c r="SMM72" i="9"/>
  <c r="SMO72" i="9"/>
  <c r="SMQ72" i="9"/>
  <c r="SMS72" i="9"/>
  <c r="SMU72" i="9"/>
  <c r="SMW72" i="9"/>
  <c r="SMY72" i="9"/>
  <c r="SNA72" i="9"/>
  <c r="SNC72" i="9"/>
  <c r="SNE72" i="9"/>
  <c r="SNG72" i="9"/>
  <c r="SNI72" i="9"/>
  <c r="SNK72" i="9"/>
  <c r="SNM72" i="9"/>
  <c r="SNO72" i="9"/>
  <c r="SNQ72" i="9"/>
  <c r="SNS72" i="9"/>
  <c r="SNU72" i="9"/>
  <c r="SNW72" i="9"/>
  <c r="SNY72" i="9"/>
  <c r="SOA72" i="9"/>
  <c r="SOC72" i="9"/>
  <c r="SOE72" i="9"/>
  <c r="SOG72" i="9"/>
  <c r="SOI72" i="9"/>
  <c r="SOK72" i="9"/>
  <c r="SOM72" i="9"/>
  <c r="SOO72" i="9"/>
  <c r="SOQ72" i="9"/>
  <c r="SOS72" i="9"/>
  <c r="SOU72" i="9"/>
  <c r="SOW72" i="9"/>
  <c r="SOY72" i="9"/>
  <c r="SPA72" i="9"/>
  <c r="SPC72" i="9"/>
  <c r="SPE72" i="9"/>
  <c r="SPG72" i="9"/>
  <c r="SPI72" i="9"/>
  <c r="SPK72" i="9"/>
  <c r="SPM72" i="9"/>
  <c r="SPO72" i="9"/>
  <c r="SPQ72" i="9"/>
  <c r="SPS72" i="9"/>
  <c r="SPU72" i="9"/>
  <c r="SPW72" i="9"/>
  <c r="SPY72" i="9"/>
  <c r="SQA72" i="9"/>
  <c r="SQC72" i="9"/>
  <c r="SQE72" i="9"/>
  <c r="SQG72" i="9"/>
  <c r="SQI72" i="9"/>
  <c r="SQK72" i="9"/>
  <c r="SQM72" i="9"/>
  <c r="SQO72" i="9"/>
  <c r="SQQ72" i="9"/>
  <c r="SQS72" i="9"/>
  <c r="SQU72" i="9"/>
  <c r="SQW72" i="9"/>
  <c r="SQY72" i="9"/>
  <c r="SRA72" i="9"/>
  <c r="SRC72" i="9"/>
  <c r="SRE72" i="9"/>
  <c r="SRG72" i="9"/>
  <c r="SRI72" i="9"/>
  <c r="SRK72" i="9"/>
  <c r="SRM72" i="9"/>
  <c r="SRO72" i="9"/>
  <c r="SRQ72" i="9"/>
  <c r="SRS72" i="9"/>
  <c r="SRU72" i="9"/>
  <c r="SRW72" i="9"/>
  <c r="SRY72" i="9"/>
  <c r="SSA72" i="9"/>
  <c r="SSC72" i="9"/>
  <c r="SSE72" i="9"/>
  <c r="SSG72" i="9"/>
  <c r="SSI72" i="9"/>
  <c r="SSK72" i="9"/>
  <c r="SSM72" i="9"/>
  <c r="SSO72" i="9"/>
  <c r="SSQ72" i="9"/>
  <c r="SSS72" i="9"/>
  <c r="SSU72" i="9"/>
  <c r="SSW72" i="9"/>
  <c r="SSY72" i="9"/>
  <c r="STA72" i="9"/>
  <c r="STC72" i="9"/>
  <c r="STE72" i="9"/>
  <c r="STG72" i="9"/>
  <c r="STI72" i="9"/>
  <c r="STK72" i="9"/>
  <c r="STM72" i="9"/>
  <c r="STO72" i="9"/>
  <c r="STQ72" i="9"/>
  <c r="STS72" i="9"/>
  <c r="STU72" i="9"/>
  <c r="STW72" i="9"/>
  <c r="STY72" i="9"/>
  <c r="SUA72" i="9"/>
  <c r="SUC72" i="9"/>
  <c r="SUE72" i="9"/>
  <c r="SUG72" i="9"/>
  <c r="SUI72" i="9"/>
  <c r="SUK72" i="9"/>
  <c r="SUM72" i="9"/>
  <c r="SUO72" i="9"/>
  <c r="SUQ72" i="9"/>
  <c r="SUS72" i="9"/>
  <c r="SUU72" i="9"/>
  <c r="SUW72" i="9"/>
  <c r="SUY72" i="9"/>
  <c r="SVA72" i="9"/>
  <c r="SVC72" i="9"/>
  <c r="SVE72" i="9"/>
  <c r="SVG72" i="9"/>
  <c r="SVI72" i="9"/>
  <c r="SVK72" i="9"/>
  <c r="SVM72" i="9"/>
  <c r="SVO72" i="9"/>
  <c r="SVQ72" i="9"/>
  <c r="SVS72" i="9"/>
  <c r="SVU72" i="9"/>
  <c r="SVW72" i="9"/>
  <c r="SVY72" i="9"/>
  <c r="SWA72" i="9"/>
  <c r="SWC72" i="9"/>
  <c r="SWE72" i="9"/>
  <c r="SWG72" i="9"/>
  <c r="SWI72" i="9"/>
  <c r="SWK72" i="9"/>
  <c r="SWM72" i="9"/>
  <c r="SWO72" i="9"/>
  <c r="SWQ72" i="9"/>
  <c r="SWS72" i="9"/>
  <c r="SWU72" i="9"/>
  <c r="SWW72" i="9"/>
  <c r="SWY72" i="9"/>
  <c r="SXA72" i="9"/>
  <c r="SXC72" i="9"/>
  <c r="SXE72" i="9"/>
  <c r="SXG72" i="9"/>
  <c r="SXI72" i="9"/>
  <c r="SXK72" i="9"/>
  <c r="SXM72" i="9"/>
  <c r="SXO72" i="9"/>
  <c r="SXQ72" i="9"/>
  <c r="SXS72" i="9"/>
  <c r="SXU72" i="9"/>
  <c r="SXW72" i="9"/>
  <c r="SXY72" i="9"/>
  <c r="SYA72" i="9"/>
  <c r="SYC72" i="9"/>
  <c r="SYE72" i="9"/>
  <c r="SYG72" i="9"/>
  <c r="SYI72" i="9"/>
  <c r="SYK72" i="9"/>
  <c r="SYM72" i="9"/>
  <c r="SYO72" i="9"/>
  <c r="SYQ72" i="9"/>
  <c r="SYS72" i="9"/>
  <c r="SYU72" i="9"/>
  <c r="SYW72" i="9"/>
  <c r="SYY72" i="9"/>
  <c r="SZA72" i="9"/>
  <c r="SZC72" i="9"/>
  <c r="SZE72" i="9"/>
  <c r="SZG72" i="9"/>
  <c r="SZI72" i="9"/>
  <c r="SZK72" i="9"/>
  <c r="SZM72" i="9"/>
  <c r="SZO72" i="9"/>
  <c r="SZQ72" i="9"/>
  <c r="SZS72" i="9"/>
  <c r="SZU72" i="9"/>
  <c r="SZW72" i="9"/>
  <c r="SZY72" i="9"/>
  <c r="TAA72" i="9"/>
  <c r="TAC72" i="9"/>
  <c r="TAE72" i="9"/>
  <c r="TAG72" i="9"/>
  <c r="TAI72" i="9"/>
  <c r="TAK72" i="9"/>
  <c r="TAM72" i="9"/>
  <c r="TAO72" i="9"/>
  <c r="TAQ72" i="9"/>
  <c r="TAS72" i="9"/>
  <c r="TAU72" i="9"/>
  <c r="TAW72" i="9"/>
  <c r="TAY72" i="9"/>
  <c r="TBA72" i="9"/>
  <c r="TBC72" i="9"/>
  <c r="TBE72" i="9"/>
  <c r="TBG72" i="9"/>
  <c r="TBI72" i="9"/>
  <c r="TBK72" i="9"/>
  <c r="TBM72" i="9"/>
  <c r="TBO72" i="9"/>
  <c r="TBQ72" i="9"/>
  <c r="TBS72" i="9"/>
  <c r="TBU72" i="9"/>
  <c r="TBW72" i="9"/>
  <c r="TBY72" i="9"/>
  <c r="TCA72" i="9"/>
  <c r="TCC72" i="9"/>
  <c r="TCE72" i="9"/>
  <c r="TCG72" i="9"/>
  <c r="TCI72" i="9"/>
  <c r="TCK72" i="9"/>
  <c r="TCM72" i="9"/>
  <c r="TCO72" i="9"/>
  <c r="TCQ72" i="9"/>
  <c r="TCS72" i="9"/>
  <c r="TCU72" i="9"/>
  <c r="TCW72" i="9"/>
  <c r="TCY72" i="9"/>
  <c r="TDA72" i="9"/>
  <c r="TDC72" i="9"/>
  <c r="TDE72" i="9"/>
  <c r="TDG72" i="9"/>
  <c r="TDI72" i="9"/>
  <c r="TDK72" i="9"/>
  <c r="TDM72" i="9"/>
  <c r="TDO72" i="9"/>
  <c r="TDQ72" i="9"/>
  <c r="TDS72" i="9"/>
  <c r="TDU72" i="9"/>
  <c r="TDW72" i="9"/>
  <c r="TDY72" i="9"/>
  <c r="TEA72" i="9"/>
  <c r="TEC72" i="9"/>
  <c r="TEE72" i="9"/>
  <c r="TEG72" i="9"/>
  <c r="TEI72" i="9"/>
  <c r="TEK72" i="9"/>
  <c r="TEM72" i="9"/>
  <c r="TEO72" i="9"/>
  <c r="TEQ72" i="9"/>
  <c r="TES72" i="9"/>
  <c r="TEU72" i="9"/>
  <c r="TEW72" i="9"/>
  <c r="TEY72" i="9"/>
  <c r="TFA72" i="9"/>
  <c r="TFC72" i="9"/>
  <c r="TFE72" i="9"/>
  <c r="TFG72" i="9"/>
  <c r="TFI72" i="9"/>
  <c r="TFK72" i="9"/>
  <c r="TFM72" i="9"/>
  <c r="TFO72" i="9"/>
  <c r="TFQ72" i="9"/>
  <c r="TFS72" i="9"/>
  <c r="TFU72" i="9"/>
  <c r="TFW72" i="9"/>
  <c r="TFY72" i="9"/>
  <c r="TGA72" i="9"/>
  <c r="TGC72" i="9"/>
  <c r="TGE72" i="9"/>
  <c r="TGG72" i="9"/>
  <c r="TGI72" i="9"/>
  <c r="TGK72" i="9"/>
  <c r="TGM72" i="9"/>
  <c r="TGO72" i="9"/>
  <c r="TGQ72" i="9"/>
  <c r="TGS72" i="9"/>
  <c r="TGU72" i="9"/>
  <c r="TGW72" i="9"/>
  <c r="TGY72" i="9"/>
  <c r="THA72" i="9"/>
  <c r="THC72" i="9"/>
  <c r="THE72" i="9"/>
  <c r="THG72" i="9"/>
  <c r="THI72" i="9"/>
  <c r="THK72" i="9"/>
  <c r="THM72" i="9"/>
  <c r="THO72" i="9"/>
  <c r="THQ72" i="9"/>
  <c r="THS72" i="9"/>
  <c r="THU72" i="9"/>
  <c r="THW72" i="9"/>
  <c r="THY72" i="9"/>
  <c r="TIA72" i="9"/>
  <c r="TIC72" i="9"/>
  <c r="TIE72" i="9"/>
  <c r="TIG72" i="9"/>
  <c r="TII72" i="9"/>
  <c r="TIK72" i="9"/>
  <c r="TIM72" i="9"/>
  <c r="TIO72" i="9"/>
  <c r="TIQ72" i="9"/>
  <c r="TIS72" i="9"/>
  <c r="TIU72" i="9"/>
  <c r="TIW72" i="9"/>
  <c r="TIY72" i="9"/>
  <c r="TJA72" i="9"/>
  <c r="TJC72" i="9"/>
  <c r="TJE72" i="9"/>
  <c r="TJG72" i="9"/>
  <c r="TJI72" i="9"/>
  <c r="TJK72" i="9"/>
  <c r="TJM72" i="9"/>
  <c r="TJO72" i="9"/>
  <c r="TJQ72" i="9"/>
  <c r="TJS72" i="9"/>
  <c r="TJU72" i="9"/>
  <c r="TJW72" i="9"/>
  <c r="TJY72" i="9"/>
  <c r="TKA72" i="9"/>
  <c r="TKC72" i="9"/>
  <c r="TKE72" i="9"/>
  <c r="TKG72" i="9"/>
  <c r="TKI72" i="9"/>
  <c r="TKK72" i="9"/>
  <c r="TKM72" i="9"/>
  <c r="TKO72" i="9"/>
  <c r="TKQ72" i="9"/>
  <c r="TKS72" i="9"/>
  <c r="TKU72" i="9"/>
  <c r="TKW72" i="9"/>
  <c r="TKY72" i="9"/>
  <c r="TLA72" i="9"/>
  <c r="TLC72" i="9"/>
  <c r="TLE72" i="9"/>
  <c r="TLG72" i="9"/>
  <c r="TLI72" i="9"/>
  <c r="TLK72" i="9"/>
  <c r="TLM72" i="9"/>
  <c r="TLO72" i="9"/>
  <c r="TLQ72" i="9"/>
  <c r="TLS72" i="9"/>
  <c r="TLU72" i="9"/>
  <c r="TLW72" i="9"/>
  <c r="TLY72" i="9"/>
  <c r="TMA72" i="9"/>
  <c r="TMC72" i="9"/>
  <c r="TME72" i="9"/>
  <c r="TMG72" i="9"/>
  <c r="TMI72" i="9"/>
  <c r="TMK72" i="9"/>
  <c r="TMM72" i="9"/>
  <c r="TMO72" i="9"/>
  <c r="TMQ72" i="9"/>
  <c r="TMS72" i="9"/>
  <c r="TMU72" i="9"/>
  <c r="TMW72" i="9"/>
  <c r="TMY72" i="9"/>
  <c r="TNA72" i="9"/>
  <c r="TNC72" i="9"/>
  <c r="TNE72" i="9"/>
  <c r="TNG72" i="9"/>
  <c r="TNI72" i="9"/>
  <c r="TNK72" i="9"/>
  <c r="TNM72" i="9"/>
  <c r="TNO72" i="9"/>
  <c r="TNQ72" i="9"/>
  <c r="TNS72" i="9"/>
  <c r="TNU72" i="9"/>
  <c r="TNW72" i="9"/>
  <c r="TNY72" i="9"/>
  <c r="TOA72" i="9"/>
  <c r="TOC72" i="9"/>
  <c r="TOE72" i="9"/>
  <c r="TOG72" i="9"/>
  <c r="TOI72" i="9"/>
  <c r="TOK72" i="9"/>
  <c r="TOM72" i="9"/>
  <c r="TOO72" i="9"/>
  <c r="TOQ72" i="9"/>
  <c r="TOS72" i="9"/>
  <c r="TOU72" i="9"/>
  <c r="TOW72" i="9"/>
  <c r="TOY72" i="9"/>
  <c r="TPA72" i="9"/>
  <c r="TPC72" i="9"/>
  <c r="TPE72" i="9"/>
  <c r="TPG72" i="9"/>
  <c r="TPI72" i="9"/>
  <c r="TPK72" i="9"/>
  <c r="TPM72" i="9"/>
  <c r="TPO72" i="9"/>
  <c r="TPQ72" i="9"/>
  <c r="TPS72" i="9"/>
  <c r="TPU72" i="9"/>
  <c r="TPW72" i="9"/>
  <c r="TPY72" i="9"/>
  <c r="TQA72" i="9"/>
  <c r="TQC72" i="9"/>
  <c r="TQE72" i="9"/>
  <c r="TQG72" i="9"/>
  <c r="TQI72" i="9"/>
  <c r="TQK72" i="9"/>
  <c r="TQM72" i="9"/>
  <c r="TQO72" i="9"/>
  <c r="TQQ72" i="9"/>
  <c r="TQS72" i="9"/>
  <c r="TQU72" i="9"/>
  <c r="TQW72" i="9"/>
  <c r="TQY72" i="9"/>
  <c r="TRA72" i="9"/>
  <c r="TRC72" i="9"/>
  <c r="TRE72" i="9"/>
  <c r="TRG72" i="9"/>
  <c r="TRI72" i="9"/>
  <c r="TRK72" i="9"/>
  <c r="TRM72" i="9"/>
  <c r="TRO72" i="9"/>
  <c r="TRQ72" i="9"/>
  <c r="TRS72" i="9"/>
  <c r="TRU72" i="9"/>
  <c r="TRW72" i="9"/>
  <c r="TRY72" i="9"/>
  <c r="TSA72" i="9"/>
  <c r="TSC72" i="9"/>
  <c r="TSE72" i="9"/>
  <c r="TSG72" i="9"/>
  <c r="TSI72" i="9"/>
  <c r="TSK72" i="9"/>
  <c r="TSM72" i="9"/>
  <c r="TSO72" i="9"/>
  <c r="TSQ72" i="9"/>
  <c r="TSS72" i="9"/>
  <c r="TSU72" i="9"/>
  <c r="TSW72" i="9"/>
  <c r="TSY72" i="9"/>
  <c r="TTA72" i="9"/>
  <c r="TTC72" i="9"/>
  <c r="TTE72" i="9"/>
  <c r="TTG72" i="9"/>
  <c r="TTI72" i="9"/>
  <c r="TTK72" i="9"/>
  <c r="TTM72" i="9"/>
  <c r="TTO72" i="9"/>
  <c r="TTQ72" i="9"/>
  <c r="TTS72" i="9"/>
  <c r="TTU72" i="9"/>
  <c r="TTW72" i="9"/>
  <c r="TTY72" i="9"/>
  <c r="TUA72" i="9"/>
  <c r="TUC72" i="9"/>
  <c r="TUE72" i="9"/>
  <c r="TUG72" i="9"/>
  <c r="TUI72" i="9"/>
  <c r="TUK72" i="9"/>
  <c r="TUM72" i="9"/>
  <c r="TUO72" i="9"/>
  <c r="TUQ72" i="9"/>
  <c r="TUS72" i="9"/>
  <c r="TUU72" i="9"/>
  <c r="TUW72" i="9"/>
  <c r="TUY72" i="9"/>
  <c r="TVA72" i="9"/>
  <c r="TVC72" i="9"/>
  <c r="TVE72" i="9"/>
  <c r="TVG72" i="9"/>
  <c r="TVI72" i="9"/>
  <c r="TVK72" i="9"/>
  <c r="TVM72" i="9"/>
  <c r="TVO72" i="9"/>
  <c r="TVQ72" i="9"/>
  <c r="TVS72" i="9"/>
  <c r="TVU72" i="9"/>
  <c r="TVW72" i="9"/>
  <c r="TVY72" i="9"/>
  <c r="TWA72" i="9"/>
  <c r="TWC72" i="9"/>
  <c r="TWE72" i="9"/>
  <c r="TWG72" i="9"/>
  <c r="TWI72" i="9"/>
  <c r="TWK72" i="9"/>
  <c r="TWM72" i="9"/>
  <c r="TWO72" i="9"/>
  <c r="TWQ72" i="9"/>
  <c r="TWS72" i="9"/>
  <c r="TWU72" i="9"/>
  <c r="TWW72" i="9"/>
  <c r="TWY72" i="9"/>
  <c r="TXA72" i="9"/>
  <c r="TXC72" i="9"/>
  <c r="TXE72" i="9"/>
  <c r="TXG72" i="9"/>
  <c r="TXI72" i="9"/>
  <c r="TXK72" i="9"/>
  <c r="TXM72" i="9"/>
  <c r="TXO72" i="9"/>
  <c r="TXQ72" i="9"/>
  <c r="TXS72" i="9"/>
  <c r="TXU72" i="9"/>
  <c r="TXW72" i="9"/>
  <c r="TXY72" i="9"/>
  <c r="TYA72" i="9"/>
  <c r="TYC72" i="9"/>
  <c r="TYE72" i="9"/>
  <c r="TYG72" i="9"/>
  <c r="TYI72" i="9"/>
  <c r="TYK72" i="9"/>
  <c r="TYM72" i="9"/>
  <c r="TYO72" i="9"/>
  <c r="TYQ72" i="9"/>
  <c r="TYS72" i="9"/>
  <c r="TYU72" i="9"/>
  <c r="TYW72" i="9"/>
  <c r="TYY72" i="9"/>
  <c r="TZA72" i="9"/>
  <c r="TZC72" i="9"/>
  <c r="TZE72" i="9"/>
  <c r="TZG72" i="9"/>
  <c r="TZI72" i="9"/>
  <c r="TZK72" i="9"/>
  <c r="TZM72" i="9"/>
  <c r="TZO72" i="9"/>
  <c r="TZQ72" i="9"/>
  <c r="TZS72" i="9"/>
  <c r="TZU72" i="9"/>
  <c r="TZW72" i="9"/>
  <c r="TZY72" i="9"/>
  <c r="UAA72" i="9"/>
  <c r="UAC72" i="9"/>
  <c r="UAE72" i="9"/>
  <c r="UAG72" i="9"/>
  <c r="UAI72" i="9"/>
  <c r="UAK72" i="9"/>
  <c r="UAM72" i="9"/>
  <c r="UAO72" i="9"/>
  <c r="UAQ72" i="9"/>
  <c r="UAS72" i="9"/>
  <c r="UAU72" i="9"/>
  <c r="UAW72" i="9"/>
  <c r="UAY72" i="9"/>
  <c r="UBA72" i="9"/>
  <c r="UBC72" i="9"/>
  <c r="UBE72" i="9"/>
  <c r="UBG72" i="9"/>
  <c r="UBI72" i="9"/>
  <c r="UBK72" i="9"/>
  <c r="UBM72" i="9"/>
  <c r="UBO72" i="9"/>
  <c r="UBQ72" i="9"/>
  <c r="UBS72" i="9"/>
  <c r="UBU72" i="9"/>
  <c r="UBW72" i="9"/>
  <c r="UBY72" i="9"/>
  <c r="UCA72" i="9"/>
  <c r="UCC72" i="9"/>
  <c r="UCE72" i="9"/>
  <c r="UCG72" i="9"/>
  <c r="UCI72" i="9"/>
  <c r="UCK72" i="9"/>
  <c r="UCM72" i="9"/>
  <c r="UCO72" i="9"/>
  <c r="UCQ72" i="9"/>
  <c r="UCS72" i="9"/>
  <c r="UCU72" i="9"/>
  <c r="UCW72" i="9"/>
  <c r="UCY72" i="9"/>
  <c r="UDA72" i="9"/>
  <c r="UDC72" i="9"/>
  <c r="UDE72" i="9"/>
  <c r="UDG72" i="9"/>
  <c r="UDI72" i="9"/>
  <c r="UDK72" i="9"/>
  <c r="UDM72" i="9"/>
  <c r="UDO72" i="9"/>
  <c r="UDQ72" i="9"/>
  <c r="UDS72" i="9"/>
  <c r="UDU72" i="9"/>
  <c r="UDW72" i="9"/>
  <c r="UDY72" i="9"/>
  <c r="UEA72" i="9"/>
  <c r="UEC72" i="9"/>
  <c r="UEE72" i="9"/>
  <c r="UEG72" i="9"/>
  <c r="UEI72" i="9"/>
  <c r="UEK72" i="9"/>
  <c r="UEM72" i="9"/>
  <c r="UEO72" i="9"/>
  <c r="UEQ72" i="9"/>
  <c r="UES72" i="9"/>
  <c r="UEU72" i="9"/>
  <c r="UEW72" i="9"/>
  <c r="UEY72" i="9"/>
  <c r="UFA72" i="9"/>
  <c r="UFC72" i="9"/>
  <c r="UFE72" i="9"/>
  <c r="UFG72" i="9"/>
  <c r="UFI72" i="9"/>
  <c r="UFK72" i="9"/>
  <c r="UFM72" i="9"/>
  <c r="UFO72" i="9"/>
  <c r="UFQ72" i="9"/>
  <c r="UFS72" i="9"/>
  <c r="UFU72" i="9"/>
  <c r="UFW72" i="9"/>
  <c r="UFY72" i="9"/>
  <c r="UGA72" i="9"/>
  <c r="UGC72" i="9"/>
  <c r="UGE72" i="9"/>
  <c r="UGG72" i="9"/>
  <c r="UGI72" i="9"/>
  <c r="UGK72" i="9"/>
  <c r="UGM72" i="9"/>
  <c r="UGO72" i="9"/>
  <c r="UGQ72" i="9"/>
  <c r="UGS72" i="9"/>
  <c r="UGU72" i="9"/>
  <c r="UGW72" i="9"/>
  <c r="UGY72" i="9"/>
  <c r="UHA72" i="9"/>
  <c r="UHC72" i="9"/>
  <c r="UHE72" i="9"/>
  <c r="UHG72" i="9"/>
  <c r="UHI72" i="9"/>
  <c r="UHK72" i="9"/>
  <c r="UHM72" i="9"/>
  <c r="UHO72" i="9"/>
  <c r="UHQ72" i="9"/>
  <c r="UHS72" i="9"/>
  <c r="UHU72" i="9"/>
  <c r="UHW72" i="9"/>
  <c r="UHY72" i="9"/>
  <c r="UIA72" i="9"/>
  <c r="UIC72" i="9"/>
  <c r="UIE72" i="9"/>
  <c r="UIG72" i="9"/>
  <c r="UII72" i="9"/>
  <c r="UIK72" i="9"/>
  <c r="UIM72" i="9"/>
  <c r="UIO72" i="9"/>
  <c r="UIQ72" i="9"/>
  <c r="UIS72" i="9"/>
  <c r="UIU72" i="9"/>
  <c r="UIW72" i="9"/>
  <c r="UIY72" i="9"/>
  <c r="UJA72" i="9"/>
  <c r="UJC72" i="9"/>
  <c r="UJE72" i="9"/>
  <c r="UJG72" i="9"/>
  <c r="UJI72" i="9"/>
  <c r="UJK72" i="9"/>
  <c r="UJM72" i="9"/>
  <c r="UJO72" i="9"/>
  <c r="UJQ72" i="9"/>
  <c r="UJS72" i="9"/>
  <c r="UJU72" i="9"/>
  <c r="UJW72" i="9"/>
  <c r="UJY72" i="9"/>
  <c r="UKA72" i="9"/>
  <c r="UKC72" i="9"/>
  <c r="UKE72" i="9"/>
  <c r="UKG72" i="9"/>
  <c r="UKI72" i="9"/>
  <c r="UKK72" i="9"/>
  <c r="UKM72" i="9"/>
  <c r="UKO72" i="9"/>
  <c r="UKQ72" i="9"/>
  <c r="UKS72" i="9"/>
  <c r="UKU72" i="9"/>
  <c r="UKW72" i="9"/>
  <c r="UKY72" i="9"/>
  <c r="ULA72" i="9"/>
  <c r="ULC72" i="9"/>
  <c r="ULE72" i="9"/>
  <c r="ULG72" i="9"/>
  <c r="ULI72" i="9"/>
  <c r="ULK72" i="9"/>
  <c r="ULM72" i="9"/>
  <c r="ULO72" i="9"/>
  <c r="ULQ72" i="9"/>
  <c r="ULS72" i="9"/>
  <c r="ULU72" i="9"/>
  <c r="ULW72" i="9"/>
  <c r="ULY72" i="9"/>
  <c r="UMA72" i="9"/>
  <c r="UMC72" i="9"/>
  <c r="UME72" i="9"/>
  <c r="UMG72" i="9"/>
  <c r="UMI72" i="9"/>
  <c r="UMK72" i="9"/>
  <c r="UMM72" i="9"/>
  <c r="UMO72" i="9"/>
  <c r="UMQ72" i="9"/>
  <c r="UMS72" i="9"/>
  <c r="UMU72" i="9"/>
  <c r="UMW72" i="9"/>
  <c r="UMY72" i="9"/>
  <c r="UNA72" i="9"/>
  <c r="UNC72" i="9"/>
  <c r="UNE72" i="9"/>
  <c r="UNG72" i="9"/>
  <c r="UNI72" i="9"/>
  <c r="UNK72" i="9"/>
  <c r="UNM72" i="9"/>
  <c r="UNO72" i="9"/>
  <c r="UNQ72" i="9"/>
  <c r="UNS72" i="9"/>
  <c r="UNU72" i="9"/>
  <c r="UNW72" i="9"/>
  <c r="UNY72" i="9"/>
  <c r="UOA72" i="9"/>
  <c r="UOC72" i="9"/>
  <c r="UOE72" i="9"/>
  <c r="UOG72" i="9"/>
  <c r="UOI72" i="9"/>
  <c r="UOK72" i="9"/>
  <c r="UOM72" i="9"/>
  <c r="UOO72" i="9"/>
  <c r="UOQ72" i="9"/>
  <c r="UOS72" i="9"/>
  <c r="UOU72" i="9"/>
  <c r="UOW72" i="9"/>
  <c r="UOY72" i="9"/>
  <c r="UPA72" i="9"/>
  <c r="UPC72" i="9"/>
  <c r="UPE72" i="9"/>
  <c r="UPG72" i="9"/>
  <c r="UPI72" i="9"/>
  <c r="UPK72" i="9"/>
  <c r="UPM72" i="9"/>
  <c r="UPO72" i="9"/>
  <c r="UPQ72" i="9"/>
  <c r="UPS72" i="9"/>
  <c r="UPU72" i="9"/>
  <c r="UPW72" i="9"/>
  <c r="UPY72" i="9"/>
  <c r="UQA72" i="9"/>
  <c r="UQC72" i="9"/>
  <c r="UQE72" i="9"/>
  <c r="UQG72" i="9"/>
  <c r="UQI72" i="9"/>
  <c r="UQK72" i="9"/>
  <c r="UQM72" i="9"/>
  <c r="UQO72" i="9"/>
  <c r="UQQ72" i="9"/>
  <c r="UQS72" i="9"/>
  <c r="UQU72" i="9"/>
  <c r="UQW72" i="9"/>
  <c r="UQY72" i="9"/>
  <c r="URA72" i="9"/>
  <c r="URC72" i="9"/>
  <c r="URE72" i="9"/>
  <c r="URG72" i="9"/>
  <c r="URI72" i="9"/>
  <c r="URK72" i="9"/>
  <c r="URM72" i="9"/>
  <c r="URO72" i="9"/>
  <c r="URQ72" i="9"/>
  <c r="URS72" i="9"/>
  <c r="URU72" i="9"/>
  <c r="URW72" i="9"/>
  <c r="URY72" i="9"/>
  <c r="USA72" i="9"/>
  <c r="USC72" i="9"/>
  <c r="USE72" i="9"/>
  <c r="USG72" i="9"/>
  <c r="USI72" i="9"/>
  <c r="USK72" i="9"/>
  <c r="USM72" i="9"/>
  <c r="USO72" i="9"/>
  <c r="USQ72" i="9"/>
  <c r="USS72" i="9"/>
  <c r="USU72" i="9"/>
  <c r="USW72" i="9"/>
  <c r="USY72" i="9"/>
  <c r="UTA72" i="9"/>
  <c r="UTC72" i="9"/>
  <c r="UTE72" i="9"/>
  <c r="UTG72" i="9"/>
  <c r="UTI72" i="9"/>
  <c r="UTK72" i="9"/>
  <c r="UTM72" i="9"/>
  <c r="UTO72" i="9"/>
  <c r="UTQ72" i="9"/>
  <c r="UTS72" i="9"/>
  <c r="UTU72" i="9"/>
  <c r="UTW72" i="9"/>
  <c r="UTY72" i="9"/>
  <c r="UUA72" i="9"/>
  <c r="UUC72" i="9"/>
  <c r="UUE72" i="9"/>
  <c r="UUG72" i="9"/>
  <c r="UUI72" i="9"/>
  <c r="UUK72" i="9"/>
  <c r="UUM72" i="9"/>
  <c r="UUO72" i="9"/>
  <c r="UUQ72" i="9"/>
  <c r="UUS72" i="9"/>
  <c r="UUU72" i="9"/>
  <c r="UUW72" i="9"/>
  <c r="UUY72" i="9"/>
  <c r="UVA72" i="9"/>
  <c r="UVC72" i="9"/>
  <c r="UVE72" i="9"/>
  <c r="UVG72" i="9"/>
  <c r="UVI72" i="9"/>
  <c r="UVK72" i="9"/>
  <c r="UVM72" i="9"/>
  <c r="UVO72" i="9"/>
  <c r="UVQ72" i="9"/>
  <c r="UVS72" i="9"/>
  <c r="UVU72" i="9"/>
  <c r="UVW72" i="9"/>
  <c r="UVY72" i="9"/>
  <c r="UWA72" i="9"/>
  <c r="UWC72" i="9"/>
  <c r="UWE72" i="9"/>
  <c r="UWG72" i="9"/>
  <c r="UWI72" i="9"/>
  <c r="UWK72" i="9"/>
  <c r="UWM72" i="9"/>
  <c r="UWO72" i="9"/>
  <c r="UWQ72" i="9"/>
  <c r="UWS72" i="9"/>
  <c r="UWU72" i="9"/>
  <c r="UWW72" i="9"/>
  <c r="UWY72" i="9"/>
  <c r="UXA72" i="9"/>
  <c r="UXC72" i="9"/>
  <c r="UXE72" i="9"/>
  <c r="UXG72" i="9"/>
  <c r="UXI72" i="9"/>
  <c r="UXK72" i="9"/>
  <c r="UXM72" i="9"/>
  <c r="UXO72" i="9"/>
  <c r="UXQ72" i="9"/>
  <c r="UXS72" i="9"/>
  <c r="UXU72" i="9"/>
  <c r="UXW72" i="9"/>
  <c r="UXY72" i="9"/>
  <c r="UYA72" i="9"/>
  <c r="UYC72" i="9"/>
  <c r="UYE72" i="9"/>
  <c r="UYG72" i="9"/>
  <c r="UYI72" i="9"/>
  <c r="UYK72" i="9"/>
  <c r="UYM72" i="9"/>
  <c r="UYO72" i="9"/>
  <c r="UYQ72" i="9"/>
  <c r="UYS72" i="9"/>
  <c r="UYU72" i="9"/>
  <c r="UYW72" i="9"/>
  <c r="UYY72" i="9"/>
  <c r="UZA72" i="9"/>
  <c r="UZC72" i="9"/>
  <c r="UZE72" i="9"/>
  <c r="UZG72" i="9"/>
  <c r="UZI72" i="9"/>
  <c r="UZK72" i="9"/>
  <c r="UZM72" i="9"/>
  <c r="UZO72" i="9"/>
  <c r="UZQ72" i="9"/>
  <c r="UZS72" i="9"/>
  <c r="UZU72" i="9"/>
  <c r="UZW72" i="9"/>
  <c r="UZY72" i="9"/>
  <c r="VAA72" i="9"/>
  <c r="VAC72" i="9"/>
  <c r="VAE72" i="9"/>
  <c r="VAG72" i="9"/>
  <c r="VAI72" i="9"/>
  <c r="VAK72" i="9"/>
  <c r="VAM72" i="9"/>
  <c r="VAO72" i="9"/>
  <c r="VAQ72" i="9"/>
  <c r="VAS72" i="9"/>
  <c r="VAU72" i="9"/>
  <c r="VAW72" i="9"/>
  <c r="VAY72" i="9"/>
  <c r="VBA72" i="9"/>
  <c r="VBC72" i="9"/>
  <c r="VBE72" i="9"/>
  <c r="VBG72" i="9"/>
  <c r="VBI72" i="9"/>
  <c r="VBK72" i="9"/>
  <c r="VBM72" i="9"/>
  <c r="VBO72" i="9"/>
  <c r="VBQ72" i="9"/>
  <c r="VBS72" i="9"/>
  <c r="VBU72" i="9"/>
  <c r="VBW72" i="9"/>
  <c r="VBY72" i="9"/>
  <c r="VCA72" i="9"/>
  <c r="VCC72" i="9"/>
  <c r="VCE72" i="9"/>
  <c r="VCG72" i="9"/>
  <c r="VCI72" i="9"/>
  <c r="VCK72" i="9"/>
  <c r="VCM72" i="9"/>
  <c r="VCO72" i="9"/>
  <c r="VCQ72" i="9"/>
  <c r="VCS72" i="9"/>
  <c r="VCU72" i="9"/>
  <c r="VCW72" i="9"/>
  <c r="VCY72" i="9"/>
  <c r="VDA72" i="9"/>
  <c r="VDC72" i="9"/>
  <c r="VDE72" i="9"/>
  <c r="VDG72" i="9"/>
  <c r="VDI72" i="9"/>
  <c r="VDK72" i="9"/>
  <c r="VDM72" i="9"/>
  <c r="VDO72" i="9"/>
  <c r="VDQ72" i="9"/>
  <c r="VDS72" i="9"/>
  <c r="VDU72" i="9"/>
  <c r="VDW72" i="9"/>
  <c r="VDY72" i="9"/>
  <c r="VEA72" i="9"/>
  <c r="VEC72" i="9"/>
  <c r="VEE72" i="9"/>
  <c r="VEG72" i="9"/>
  <c r="VEI72" i="9"/>
  <c r="VEK72" i="9"/>
  <c r="VEM72" i="9"/>
  <c r="VEO72" i="9"/>
  <c r="VEQ72" i="9"/>
  <c r="VES72" i="9"/>
  <c r="VEU72" i="9"/>
  <c r="VEW72" i="9"/>
  <c r="VEY72" i="9"/>
  <c r="VFA72" i="9"/>
  <c r="VFC72" i="9"/>
  <c r="VFE72" i="9"/>
  <c r="VFG72" i="9"/>
  <c r="VFI72" i="9"/>
  <c r="VFK72" i="9"/>
  <c r="VFM72" i="9"/>
  <c r="VFO72" i="9"/>
  <c r="VFQ72" i="9"/>
  <c r="VFS72" i="9"/>
  <c r="VFU72" i="9"/>
  <c r="VFW72" i="9"/>
  <c r="VFY72" i="9"/>
  <c r="VGA72" i="9"/>
  <c r="VGC72" i="9"/>
  <c r="VGE72" i="9"/>
  <c r="VGG72" i="9"/>
  <c r="VGI72" i="9"/>
  <c r="VGK72" i="9"/>
  <c r="VGM72" i="9"/>
  <c r="VGO72" i="9"/>
  <c r="VGQ72" i="9"/>
  <c r="VGS72" i="9"/>
  <c r="VGU72" i="9"/>
  <c r="VGW72" i="9"/>
  <c r="VGY72" i="9"/>
  <c r="VHA72" i="9"/>
  <c r="VHC72" i="9"/>
  <c r="VHE72" i="9"/>
  <c r="VHG72" i="9"/>
  <c r="VHI72" i="9"/>
  <c r="VHK72" i="9"/>
  <c r="VHM72" i="9"/>
  <c r="VHO72" i="9"/>
  <c r="VHQ72" i="9"/>
  <c r="VHS72" i="9"/>
  <c r="VHU72" i="9"/>
  <c r="VHW72" i="9"/>
  <c r="VHY72" i="9"/>
  <c r="VIA72" i="9"/>
  <c r="VIC72" i="9"/>
  <c r="VIE72" i="9"/>
  <c r="VIG72" i="9"/>
  <c r="VII72" i="9"/>
  <c r="VIK72" i="9"/>
  <c r="VIM72" i="9"/>
  <c r="VIO72" i="9"/>
  <c r="VIQ72" i="9"/>
  <c r="VIS72" i="9"/>
  <c r="VIU72" i="9"/>
  <c r="VIW72" i="9"/>
  <c r="VIY72" i="9"/>
  <c r="VJA72" i="9"/>
  <c r="VJC72" i="9"/>
  <c r="VJE72" i="9"/>
  <c r="VJG72" i="9"/>
  <c r="VJI72" i="9"/>
  <c r="VJK72" i="9"/>
  <c r="VJM72" i="9"/>
  <c r="VJO72" i="9"/>
  <c r="VJQ72" i="9"/>
  <c r="VJS72" i="9"/>
  <c r="VJU72" i="9"/>
  <c r="VJW72" i="9"/>
  <c r="VJY72" i="9"/>
  <c r="VKA72" i="9"/>
  <c r="VKC72" i="9"/>
  <c r="VKE72" i="9"/>
  <c r="VKG72" i="9"/>
  <c r="VKI72" i="9"/>
  <c r="VKK72" i="9"/>
  <c r="VKM72" i="9"/>
  <c r="VKO72" i="9"/>
  <c r="VKQ72" i="9"/>
  <c r="VKS72" i="9"/>
  <c r="VKU72" i="9"/>
  <c r="VKW72" i="9"/>
  <c r="VKY72" i="9"/>
  <c r="VLA72" i="9"/>
  <c r="VLC72" i="9"/>
  <c r="VLE72" i="9"/>
  <c r="VLG72" i="9"/>
  <c r="VLI72" i="9"/>
  <c r="VLK72" i="9"/>
  <c r="VLM72" i="9"/>
  <c r="VLO72" i="9"/>
  <c r="VLQ72" i="9"/>
  <c r="VLS72" i="9"/>
  <c r="VLU72" i="9"/>
  <c r="VLW72" i="9"/>
  <c r="VLY72" i="9"/>
  <c r="VMA72" i="9"/>
  <c r="VMC72" i="9"/>
  <c r="VME72" i="9"/>
  <c r="VMG72" i="9"/>
  <c r="VMI72" i="9"/>
  <c r="VMK72" i="9"/>
  <c r="VMM72" i="9"/>
  <c r="VMO72" i="9"/>
  <c r="VMQ72" i="9"/>
  <c r="VMS72" i="9"/>
  <c r="VMU72" i="9"/>
  <c r="VMW72" i="9"/>
  <c r="VMY72" i="9"/>
  <c r="VNA72" i="9"/>
  <c r="VNC72" i="9"/>
  <c r="VNE72" i="9"/>
  <c r="VNG72" i="9"/>
  <c r="VNI72" i="9"/>
  <c r="VNK72" i="9"/>
  <c r="VNM72" i="9"/>
  <c r="VNO72" i="9"/>
  <c r="VNQ72" i="9"/>
  <c r="VNS72" i="9"/>
  <c r="VNU72" i="9"/>
  <c r="VNW72" i="9"/>
  <c r="VNY72" i="9"/>
  <c r="VOA72" i="9"/>
  <c r="VOC72" i="9"/>
  <c r="VOE72" i="9"/>
  <c r="VOG72" i="9"/>
  <c r="VOI72" i="9"/>
  <c r="VOK72" i="9"/>
  <c r="VOM72" i="9"/>
  <c r="VOO72" i="9"/>
  <c r="VOQ72" i="9"/>
  <c r="VOS72" i="9"/>
  <c r="VOU72" i="9"/>
  <c r="VOW72" i="9"/>
  <c r="VOY72" i="9"/>
  <c r="VPA72" i="9"/>
  <c r="VPC72" i="9"/>
  <c r="VPE72" i="9"/>
  <c r="VPG72" i="9"/>
  <c r="VPI72" i="9"/>
  <c r="VPK72" i="9"/>
  <c r="VPM72" i="9"/>
  <c r="VPO72" i="9"/>
  <c r="VPQ72" i="9"/>
  <c r="VPS72" i="9"/>
  <c r="VPU72" i="9"/>
  <c r="VPW72" i="9"/>
  <c r="VPY72" i="9"/>
  <c r="VQA72" i="9"/>
  <c r="VQC72" i="9"/>
  <c r="VQE72" i="9"/>
  <c r="VQG72" i="9"/>
  <c r="VQI72" i="9"/>
  <c r="VQK72" i="9"/>
  <c r="VQM72" i="9"/>
  <c r="VQO72" i="9"/>
  <c r="VQQ72" i="9"/>
  <c r="VQS72" i="9"/>
  <c r="VQU72" i="9"/>
  <c r="VQW72" i="9"/>
  <c r="VQY72" i="9"/>
  <c r="VRA72" i="9"/>
  <c r="VRC72" i="9"/>
  <c r="VRE72" i="9"/>
  <c r="VRG72" i="9"/>
  <c r="VRI72" i="9"/>
  <c r="VRK72" i="9"/>
  <c r="VRM72" i="9"/>
  <c r="VRO72" i="9"/>
  <c r="VRQ72" i="9"/>
  <c r="VRS72" i="9"/>
  <c r="VRU72" i="9"/>
  <c r="VRW72" i="9"/>
  <c r="VRY72" i="9"/>
  <c r="VSA72" i="9"/>
  <c r="VSC72" i="9"/>
  <c r="VSE72" i="9"/>
  <c r="VSG72" i="9"/>
  <c r="VSI72" i="9"/>
  <c r="VSK72" i="9"/>
  <c r="VSM72" i="9"/>
  <c r="VSO72" i="9"/>
  <c r="VSQ72" i="9"/>
  <c r="VSS72" i="9"/>
  <c r="VSU72" i="9"/>
  <c r="VSW72" i="9"/>
  <c r="VSY72" i="9"/>
  <c r="VTA72" i="9"/>
  <c r="VTC72" i="9"/>
  <c r="VTE72" i="9"/>
  <c r="VTG72" i="9"/>
  <c r="VTI72" i="9"/>
  <c r="VTK72" i="9"/>
  <c r="VTM72" i="9"/>
  <c r="VTO72" i="9"/>
  <c r="VTQ72" i="9"/>
  <c r="VTS72" i="9"/>
  <c r="VTU72" i="9"/>
  <c r="VTW72" i="9"/>
  <c r="VTY72" i="9"/>
  <c r="VUA72" i="9"/>
  <c r="VUC72" i="9"/>
  <c r="VUE72" i="9"/>
  <c r="VUG72" i="9"/>
  <c r="VUI72" i="9"/>
  <c r="VUK72" i="9"/>
  <c r="VUM72" i="9"/>
  <c r="VUO72" i="9"/>
  <c r="VUQ72" i="9"/>
  <c r="VUS72" i="9"/>
  <c r="VUU72" i="9"/>
  <c r="VUW72" i="9"/>
  <c r="VUY72" i="9"/>
  <c r="VVA72" i="9"/>
  <c r="VVC72" i="9"/>
  <c r="VVE72" i="9"/>
  <c r="VVG72" i="9"/>
  <c r="VVI72" i="9"/>
  <c r="VVK72" i="9"/>
  <c r="VVM72" i="9"/>
  <c r="VVO72" i="9"/>
  <c r="VVQ72" i="9"/>
  <c r="VVS72" i="9"/>
  <c r="VVU72" i="9"/>
  <c r="VVW72" i="9"/>
  <c r="VVY72" i="9"/>
  <c r="VWA72" i="9"/>
  <c r="VWC72" i="9"/>
  <c r="VWE72" i="9"/>
  <c r="VWG72" i="9"/>
  <c r="VWI72" i="9"/>
  <c r="VWK72" i="9"/>
  <c r="VWM72" i="9"/>
  <c r="VWO72" i="9"/>
  <c r="VWQ72" i="9"/>
  <c r="VWS72" i="9"/>
  <c r="VWU72" i="9"/>
  <c r="VWW72" i="9"/>
  <c r="VWY72" i="9"/>
  <c r="VXA72" i="9"/>
  <c r="VXC72" i="9"/>
  <c r="VXE72" i="9"/>
  <c r="VXG72" i="9"/>
  <c r="VXI72" i="9"/>
  <c r="VXK72" i="9"/>
  <c r="VXM72" i="9"/>
  <c r="VXO72" i="9"/>
  <c r="VXQ72" i="9"/>
  <c r="VXS72" i="9"/>
  <c r="VXU72" i="9"/>
  <c r="VXW72" i="9"/>
  <c r="VXY72" i="9"/>
  <c r="VYA72" i="9"/>
  <c r="VYC72" i="9"/>
  <c r="VYE72" i="9"/>
  <c r="VYG72" i="9"/>
  <c r="VYI72" i="9"/>
  <c r="VYK72" i="9"/>
  <c r="VYM72" i="9"/>
  <c r="VYO72" i="9"/>
  <c r="VYQ72" i="9"/>
  <c r="VYS72" i="9"/>
  <c r="VYU72" i="9"/>
  <c r="VYW72" i="9"/>
  <c r="VYY72" i="9"/>
  <c r="VZA72" i="9"/>
  <c r="VZC72" i="9"/>
  <c r="VZE72" i="9"/>
  <c r="VZG72" i="9"/>
  <c r="VZI72" i="9"/>
  <c r="VZK72" i="9"/>
  <c r="VZM72" i="9"/>
  <c r="VZO72" i="9"/>
  <c r="VZQ72" i="9"/>
  <c r="VZS72" i="9"/>
  <c r="VZU72" i="9"/>
  <c r="VZW72" i="9"/>
  <c r="VZY72" i="9"/>
  <c r="WAA72" i="9"/>
  <c r="WAC72" i="9"/>
  <c r="WAE72" i="9"/>
  <c r="WAG72" i="9"/>
  <c r="WAI72" i="9"/>
  <c r="WAK72" i="9"/>
  <c r="WAM72" i="9"/>
  <c r="WAO72" i="9"/>
  <c r="WAQ72" i="9"/>
  <c r="WAS72" i="9"/>
  <c r="WAU72" i="9"/>
  <c r="WAW72" i="9"/>
  <c r="WAY72" i="9"/>
  <c r="WBA72" i="9"/>
  <c r="WBC72" i="9"/>
  <c r="WBE72" i="9"/>
  <c r="WBG72" i="9"/>
  <c r="WBI72" i="9"/>
  <c r="WBK72" i="9"/>
  <c r="WBM72" i="9"/>
  <c r="WBO72" i="9"/>
  <c r="WBQ72" i="9"/>
  <c r="WBS72" i="9"/>
  <c r="WBU72" i="9"/>
  <c r="WBW72" i="9"/>
  <c r="WBY72" i="9"/>
  <c r="WCA72" i="9"/>
  <c r="WCC72" i="9"/>
  <c r="WCE72" i="9"/>
  <c r="WCG72" i="9"/>
  <c r="WCI72" i="9"/>
  <c r="WCK72" i="9"/>
  <c r="WCM72" i="9"/>
  <c r="WCO72" i="9"/>
  <c r="WCQ72" i="9"/>
  <c r="WCS72" i="9"/>
  <c r="WCU72" i="9"/>
  <c r="WCW72" i="9"/>
  <c r="WCY72" i="9"/>
  <c r="WDA72" i="9"/>
  <c r="WDC72" i="9"/>
  <c r="WDE72" i="9"/>
  <c r="WDG72" i="9"/>
  <c r="WDI72" i="9"/>
  <c r="WDK72" i="9"/>
  <c r="WDM72" i="9"/>
  <c r="WDO72" i="9"/>
  <c r="WDQ72" i="9"/>
  <c r="WDS72" i="9"/>
  <c r="WDU72" i="9"/>
  <c r="WDW72" i="9"/>
  <c r="WDY72" i="9"/>
  <c r="WEA72" i="9"/>
  <c r="WEC72" i="9"/>
  <c r="WEE72" i="9"/>
  <c r="WEG72" i="9"/>
  <c r="WEI72" i="9"/>
  <c r="WEK72" i="9"/>
  <c r="WEM72" i="9"/>
  <c r="WEO72" i="9"/>
  <c r="WEQ72" i="9"/>
  <c r="WES72" i="9"/>
  <c r="WEU72" i="9"/>
  <c r="WEW72" i="9"/>
  <c r="WEY72" i="9"/>
  <c r="WFA72" i="9"/>
  <c r="WFC72" i="9"/>
  <c r="WFE72" i="9"/>
  <c r="WFG72" i="9"/>
  <c r="WFI72" i="9"/>
  <c r="WFK72" i="9"/>
  <c r="WFM72" i="9"/>
  <c r="WFO72" i="9"/>
  <c r="WFQ72" i="9"/>
  <c r="WFS72" i="9"/>
  <c r="WFU72" i="9"/>
  <c r="WFW72" i="9"/>
  <c r="WFY72" i="9"/>
  <c r="WGA72" i="9"/>
  <c r="WGC72" i="9"/>
  <c r="WGE72" i="9"/>
  <c r="WGG72" i="9"/>
  <c r="WGI72" i="9"/>
  <c r="WGK72" i="9"/>
  <c r="WGM72" i="9"/>
  <c r="WGO72" i="9"/>
  <c r="WGQ72" i="9"/>
  <c r="WGS72" i="9"/>
  <c r="WGU72" i="9"/>
  <c r="WGW72" i="9"/>
  <c r="WGY72" i="9"/>
  <c r="WHA72" i="9"/>
  <c r="WHC72" i="9"/>
  <c r="WHE72" i="9"/>
  <c r="WHG72" i="9"/>
  <c r="WHI72" i="9"/>
  <c r="WHK72" i="9"/>
  <c r="WHM72" i="9"/>
  <c r="WHO72" i="9"/>
  <c r="WHQ72" i="9"/>
  <c r="WHS72" i="9"/>
  <c r="WHU72" i="9"/>
  <c r="WHW72" i="9"/>
  <c r="WHY72" i="9"/>
  <c r="WIA72" i="9"/>
  <c r="WIC72" i="9"/>
  <c r="WIE72" i="9"/>
  <c r="WIG72" i="9"/>
  <c r="WII72" i="9"/>
  <c r="WIK72" i="9"/>
  <c r="WIM72" i="9"/>
  <c r="WIO72" i="9"/>
  <c r="WIQ72" i="9"/>
  <c r="WIS72" i="9"/>
  <c r="WIU72" i="9"/>
  <c r="WIW72" i="9"/>
  <c r="WIY72" i="9"/>
  <c r="WJA72" i="9"/>
  <c r="WJC72" i="9"/>
  <c r="WJE72" i="9"/>
  <c r="WJG72" i="9"/>
  <c r="WJI72" i="9"/>
  <c r="WJK72" i="9"/>
  <c r="WJM72" i="9"/>
  <c r="WJO72" i="9"/>
  <c r="WJQ72" i="9"/>
  <c r="WJS72" i="9"/>
  <c r="WJU72" i="9"/>
  <c r="WJW72" i="9"/>
  <c r="WJY72" i="9"/>
  <c r="WKA72" i="9"/>
  <c r="WKC72" i="9"/>
  <c r="WKE72" i="9"/>
  <c r="WKG72" i="9"/>
  <c r="WKI72" i="9"/>
  <c r="WKK72" i="9"/>
  <c r="WKM72" i="9"/>
  <c r="WKO72" i="9"/>
  <c r="WKQ72" i="9"/>
  <c r="WKS72" i="9"/>
  <c r="WKU72" i="9"/>
  <c r="WKW72" i="9"/>
  <c r="WKY72" i="9"/>
  <c r="WLA72" i="9"/>
  <c r="WLC72" i="9"/>
  <c r="WLE72" i="9"/>
  <c r="WLG72" i="9"/>
  <c r="WLI72" i="9"/>
  <c r="WLK72" i="9"/>
  <c r="WLM72" i="9"/>
  <c r="WLO72" i="9"/>
  <c r="WLQ72" i="9"/>
  <c r="WLS72" i="9"/>
  <c r="WLU72" i="9"/>
  <c r="WLW72" i="9"/>
  <c r="WLY72" i="9"/>
  <c r="WMA72" i="9"/>
  <c r="WMC72" i="9"/>
  <c r="WME72" i="9"/>
  <c r="WMG72" i="9"/>
  <c r="WMI72" i="9"/>
  <c r="WMK72" i="9"/>
  <c r="WMM72" i="9"/>
  <c r="WMO72" i="9"/>
  <c r="WMQ72" i="9"/>
  <c r="WMS72" i="9"/>
  <c r="WMU72" i="9"/>
  <c r="WMW72" i="9"/>
  <c r="WMY72" i="9"/>
  <c r="WNA72" i="9"/>
  <c r="WNC72" i="9"/>
  <c r="WNE72" i="9"/>
  <c r="WNG72" i="9"/>
  <c r="WNI72" i="9"/>
  <c r="WNK72" i="9"/>
  <c r="WNM72" i="9"/>
  <c r="WNO72" i="9"/>
  <c r="WNQ72" i="9"/>
  <c r="WNS72" i="9"/>
  <c r="WNU72" i="9"/>
  <c r="WNW72" i="9"/>
  <c r="WNY72" i="9"/>
  <c r="WOA72" i="9"/>
  <c r="WOC72" i="9"/>
  <c r="WOE72" i="9"/>
  <c r="WOG72" i="9"/>
  <c r="WOI72" i="9"/>
  <c r="WOK72" i="9"/>
  <c r="WOM72" i="9"/>
  <c r="WOO72" i="9"/>
  <c r="WOQ72" i="9"/>
  <c r="WOS72" i="9"/>
  <c r="WOU72" i="9"/>
  <c r="WOW72" i="9"/>
  <c r="WOY72" i="9"/>
  <c r="WPA72" i="9"/>
  <c r="WPC72" i="9"/>
  <c r="WPE72" i="9"/>
  <c r="WPG72" i="9"/>
  <c r="WPI72" i="9"/>
  <c r="WPK72" i="9"/>
  <c r="WPM72" i="9"/>
  <c r="WPO72" i="9"/>
  <c r="WPQ72" i="9"/>
  <c r="WPS72" i="9"/>
  <c r="WPU72" i="9"/>
  <c r="WPW72" i="9"/>
  <c r="WPY72" i="9"/>
  <c r="WQA72" i="9"/>
  <c r="WQC72" i="9"/>
  <c r="WQE72" i="9"/>
  <c r="WQG72" i="9"/>
  <c r="WQI72" i="9"/>
  <c r="WQK72" i="9"/>
  <c r="WQM72" i="9"/>
  <c r="WQO72" i="9"/>
  <c r="WQQ72" i="9"/>
  <c r="WQS72" i="9"/>
  <c r="WQU72" i="9"/>
  <c r="WQW72" i="9"/>
  <c r="WQY72" i="9"/>
  <c r="WRA72" i="9"/>
  <c r="WRC72" i="9"/>
  <c r="WRE72" i="9"/>
  <c r="WRG72" i="9"/>
  <c r="WRI72" i="9"/>
  <c r="WRK72" i="9"/>
  <c r="WRM72" i="9"/>
  <c r="WRO72" i="9"/>
  <c r="WRQ72" i="9"/>
  <c r="WRS72" i="9"/>
  <c r="WRU72" i="9"/>
  <c r="WRW72" i="9"/>
  <c r="WRY72" i="9"/>
  <c r="WSA72" i="9"/>
  <c r="WSC72" i="9"/>
  <c r="WSE72" i="9"/>
  <c r="WSG72" i="9"/>
  <c r="WSI72" i="9"/>
  <c r="WSK72" i="9"/>
  <c r="WSM72" i="9"/>
  <c r="WSO72" i="9"/>
  <c r="WSQ72" i="9"/>
  <c r="WSS72" i="9"/>
  <c r="WSU72" i="9"/>
  <c r="WSW72" i="9"/>
  <c r="WSY72" i="9"/>
  <c r="WTA72" i="9"/>
  <c r="WTC72" i="9"/>
  <c r="WTE72" i="9"/>
  <c r="WTG72" i="9"/>
  <c r="WTI72" i="9"/>
  <c r="WTK72" i="9"/>
  <c r="WTM72" i="9"/>
  <c r="WTO72" i="9"/>
  <c r="WTQ72" i="9"/>
  <c r="WTS72" i="9"/>
  <c r="WTU72" i="9"/>
  <c r="WTW72" i="9"/>
  <c r="WTY72" i="9"/>
  <c r="WUA72" i="9"/>
  <c r="WUC72" i="9"/>
  <c r="WUE72" i="9"/>
  <c r="WUG72" i="9"/>
  <c r="WUI72" i="9"/>
  <c r="WUK72" i="9"/>
  <c r="WUM72" i="9"/>
  <c r="WUO72" i="9"/>
  <c r="WUQ72" i="9"/>
  <c r="WUS72" i="9"/>
  <c r="WUU72" i="9"/>
  <c r="WUW72" i="9"/>
  <c r="WUY72" i="9"/>
  <c r="WVA72" i="9"/>
  <c r="WVC72" i="9"/>
  <c r="WVE72" i="9"/>
  <c r="WVG72" i="9"/>
  <c r="WVI72" i="9"/>
  <c r="WVK72" i="9"/>
  <c r="WVM72" i="9"/>
  <c r="WVO72" i="9"/>
  <c r="WVQ72" i="9"/>
  <c r="WVS72" i="9"/>
  <c r="WVU72" i="9"/>
  <c r="WVW72" i="9"/>
  <c r="WVY72" i="9"/>
  <c r="WWA72" i="9"/>
  <c r="WWC72" i="9"/>
  <c r="WWE72" i="9"/>
  <c r="WWG72" i="9"/>
  <c r="WWI72" i="9"/>
  <c r="WWK72" i="9"/>
  <c r="WWM72" i="9"/>
  <c r="WWO72" i="9"/>
  <c r="WWQ72" i="9"/>
  <c r="WWS72" i="9"/>
  <c r="WWU72" i="9"/>
  <c r="WWW72" i="9"/>
  <c r="WWY72" i="9"/>
  <c r="WXA72" i="9"/>
  <c r="WXC72" i="9"/>
  <c r="WXE72" i="9"/>
  <c r="WXG72" i="9"/>
  <c r="WXI72" i="9"/>
  <c r="WXK72" i="9"/>
  <c r="WXM72" i="9"/>
  <c r="WXO72" i="9"/>
  <c r="WXQ72" i="9"/>
  <c r="WXS72" i="9"/>
  <c r="WXU72" i="9"/>
  <c r="WXW72" i="9"/>
  <c r="WXY72" i="9"/>
  <c r="WYA72" i="9"/>
  <c r="WYC72" i="9"/>
  <c r="WYE72" i="9"/>
  <c r="WYG72" i="9"/>
  <c r="WYI72" i="9"/>
  <c r="WYK72" i="9"/>
  <c r="WYM72" i="9"/>
  <c r="WYO72" i="9"/>
  <c r="WYQ72" i="9"/>
  <c r="WYS72" i="9"/>
  <c r="WYU72" i="9"/>
  <c r="WYW72" i="9"/>
  <c r="WYY72" i="9"/>
  <c r="WZA72" i="9"/>
  <c r="WZC72" i="9"/>
  <c r="WZE72" i="9"/>
  <c r="WZG72" i="9"/>
  <c r="WZI72" i="9"/>
  <c r="WZK72" i="9"/>
  <c r="WZM72" i="9"/>
  <c r="WZO72" i="9"/>
  <c r="WZQ72" i="9"/>
  <c r="WZS72" i="9"/>
  <c r="WZU72" i="9"/>
  <c r="WZW72" i="9"/>
  <c r="WZY72" i="9"/>
  <c r="XAA72" i="9"/>
  <c r="XAC72" i="9"/>
  <c r="XAE72" i="9"/>
  <c r="XAG72" i="9"/>
  <c r="XAI72" i="9"/>
  <c r="XAK72" i="9"/>
  <c r="XAM72" i="9"/>
  <c r="XAO72" i="9"/>
  <c r="XAQ72" i="9"/>
  <c r="XAS72" i="9"/>
  <c r="XAU72" i="9"/>
  <c r="XAW72" i="9"/>
  <c r="XAY72" i="9"/>
  <c r="XBA72" i="9"/>
  <c r="XBC72" i="9"/>
  <c r="XBE72" i="9"/>
  <c r="XBG72" i="9"/>
  <c r="XBI72" i="9"/>
  <c r="XBK72" i="9"/>
  <c r="XBM72" i="9"/>
  <c r="XBO72" i="9"/>
  <c r="XBQ72" i="9"/>
  <c r="XBS72" i="9"/>
  <c r="XBU72" i="9"/>
  <c r="XBW72" i="9"/>
  <c r="XBY72" i="9"/>
  <c r="XCA72" i="9"/>
  <c r="XCC72" i="9"/>
  <c r="XCE72" i="9"/>
  <c r="XCG72" i="9"/>
  <c r="XCI72" i="9"/>
  <c r="XCK72" i="9"/>
  <c r="XCM72" i="9"/>
  <c r="XCO72" i="9"/>
  <c r="XCQ72" i="9"/>
  <c r="XCS72" i="9"/>
  <c r="XCU72" i="9"/>
  <c r="XCW72" i="9"/>
  <c r="XCY72" i="9"/>
  <c r="XDA72" i="9"/>
  <c r="XDC72" i="9"/>
  <c r="XDE72" i="9"/>
  <c r="XDG72" i="9"/>
  <c r="XDI72" i="9"/>
  <c r="XDK72" i="9"/>
  <c r="XDM72" i="9"/>
  <c r="XDO72" i="9"/>
  <c r="XDQ72" i="9"/>
  <c r="XDS72" i="9"/>
  <c r="XDU72" i="9"/>
  <c r="XDW72" i="9"/>
  <c r="XDY72" i="9"/>
  <c r="XEA72" i="9"/>
  <c r="XEC72" i="9"/>
  <c r="XEE72" i="9"/>
  <c r="XEG72" i="9"/>
  <c r="XEI72" i="9"/>
  <c r="XEK72" i="9"/>
  <c r="XEM72" i="9"/>
  <c r="XEO72" i="9"/>
  <c r="XEQ72" i="9"/>
  <c r="XES72" i="9"/>
  <c r="XEU72" i="9"/>
  <c r="XEW72" i="9"/>
  <c r="XEY72" i="9"/>
  <c r="XFA72" i="9"/>
  <c r="XFC72" i="9"/>
  <c r="E4" i="10" l="1"/>
  <c r="AB49" i="5" l="1"/>
  <c r="AA650" i="3" l="1"/>
  <c r="H650" i="3"/>
  <c r="H658" i="3"/>
  <c r="AA642" i="3"/>
  <c r="H642" i="3"/>
  <c r="B44" i="25" l="1"/>
  <c r="B43" i="25"/>
  <c r="B42" i="25"/>
  <c r="AA922" i="3"/>
  <c r="W846" i="3"/>
  <c r="W845" i="3"/>
  <c r="W844" i="3"/>
  <c r="W822" i="3"/>
  <c r="W823" i="3"/>
  <c r="W828" i="3"/>
  <c r="J98" i="4" l="1"/>
  <c r="E98" i="4" s="1"/>
  <c r="I30" i="4"/>
  <c r="H30" i="4"/>
  <c r="G30" i="4"/>
  <c r="F30" i="4"/>
  <c r="E30" i="4" s="1"/>
  <c r="E89" i="4"/>
  <c r="E90" i="4"/>
  <c r="E91" i="4"/>
  <c r="E92" i="4"/>
  <c r="E93" i="4"/>
  <c r="E83" i="4"/>
  <c r="E84" i="4"/>
  <c r="E85" i="4"/>
  <c r="E86" i="4"/>
  <c r="E87" i="4"/>
  <c r="E88" i="4"/>
  <c r="E82" i="4"/>
  <c r="E79" i="4"/>
  <c r="E78" i="4"/>
  <c r="E71" i="4"/>
  <c r="E68" i="4"/>
  <c r="E64" i="4"/>
  <c r="E57" i="4"/>
  <c r="E46" i="4"/>
  <c r="E47" i="4"/>
  <c r="E48" i="4"/>
  <c r="E49" i="4"/>
  <c r="E50" i="4"/>
  <c r="E51" i="4"/>
  <c r="E52" i="4"/>
  <c r="E45" i="4"/>
  <c r="E43" i="4"/>
  <c r="E40" i="4"/>
  <c r="E31" i="4"/>
  <c r="E32" i="4"/>
  <c r="E33" i="4"/>
  <c r="E34" i="4"/>
  <c r="E35" i="4"/>
  <c r="E29" i="4"/>
  <c r="C68" i="4"/>
  <c r="C52" i="4"/>
  <c r="Q621" i="3"/>
  <c r="H290" i="3" l="1"/>
  <c r="H335" i="3" l="1"/>
  <c r="H333" i="3"/>
  <c r="H295" i="3"/>
  <c r="H293"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AZ260" i="3"/>
  <c r="BO245" i="3" s="1"/>
  <c r="T269" i="3" s="1"/>
  <c r="BF702" i="3" l="1"/>
  <c r="BF701" i="3"/>
  <c r="BF700" i="3"/>
  <c r="BF699" i="3"/>
  <c r="BF698" i="3"/>
  <c r="BF697" i="3"/>
  <c r="BF696" i="3"/>
  <c r="AZ729" i="3"/>
  <c r="BA729" i="3" s="1"/>
  <c r="AZ728" i="3"/>
  <c r="BA728"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82" i="3"/>
  <c r="AJ986" i="3"/>
  <c r="AJ988"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F35" i="18" s="1"/>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C101" i="15"/>
  <c r="D101" i="15"/>
  <c r="B102" i="15"/>
  <c r="C102" i="15"/>
  <c r="E102" i="15"/>
  <c r="D102" i="15"/>
  <c r="B103" i="15"/>
  <c r="C103" i="15"/>
  <c r="E103" i="15" s="1"/>
  <c r="D103" i="15"/>
  <c r="D99" i="15"/>
  <c r="C99" i="15"/>
  <c r="B99" i="15"/>
  <c r="B84" i="15"/>
  <c r="C84" i="15"/>
  <c r="D84" i="15"/>
  <c r="B85" i="15"/>
  <c r="C85" i="15"/>
  <c r="E85" i="15" s="1"/>
  <c r="D85" i="15"/>
  <c r="B86" i="15"/>
  <c r="C86" i="15"/>
  <c r="E86" i="15" s="1"/>
  <c r="D86" i="15"/>
  <c r="B87" i="15"/>
  <c r="C87" i="15"/>
  <c r="D87" i="15"/>
  <c r="B88" i="15"/>
  <c r="C88" i="15"/>
  <c r="D88" i="15"/>
  <c r="B89" i="15"/>
  <c r="C89" i="15"/>
  <c r="E89" i="15" s="1"/>
  <c r="D89" i="15"/>
  <c r="B90" i="15"/>
  <c r="C90" i="15"/>
  <c r="D90" i="15"/>
  <c r="B91" i="15"/>
  <c r="C91" i="15"/>
  <c r="D91" i="15"/>
  <c r="B92" i="15"/>
  <c r="C92" i="15"/>
  <c r="D92" i="15"/>
  <c r="B93" i="15"/>
  <c r="C93" i="15"/>
  <c r="E93" i="15" s="1"/>
  <c r="D93" i="15"/>
  <c r="B94" i="15"/>
  <c r="C94" i="15"/>
  <c r="E94" i="15" s="1"/>
  <c r="D94" i="15"/>
  <c r="B95" i="15"/>
  <c r="C95" i="15"/>
  <c r="E95" i="15" s="1"/>
  <c r="D95"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s="1"/>
  <c r="D68" i="15"/>
  <c r="B69" i="15"/>
  <c r="E69" i="15" s="1"/>
  <c r="C69" i="15"/>
  <c r="D69" i="15"/>
  <c r="D65" i="15"/>
  <c r="C65" i="15"/>
  <c r="B65" i="15"/>
  <c r="B57" i="15"/>
  <c r="C57" i="15"/>
  <c r="D57" i="15"/>
  <c r="B58" i="15"/>
  <c r="C58" i="15"/>
  <c r="D58" i="15"/>
  <c r="B59" i="15"/>
  <c r="C59" i="15"/>
  <c r="E59" i="15" s="1"/>
  <c r="D59" i="15"/>
  <c r="B60" i="15"/>
  <c r="C60" i="15"/>
  <c r="E60" i="15" s="1"/>
  <c r="D60" i="15"/>
  <c r="B61" i="15"/>
  <c r="C61" i="15"/>
  <c r="D61" i="15"/>
  <c r="D56" i="15"/>
  <c r="C56" i="15"/>
  <c r="E56" i="15" s="1"/>
  <c r="B56" i="15"/>
  <c r="B47" i="15"/>
  <c r="C47" i="15"/>
  <c r="E47" i="15" s="1"/>
  <c r="D47" i="15"/>
  <c r="B48" i="15"/>
  <c r="C48" i="15"/>
  <c r="D48" i="15"/>
  <c r="B49" i="15"/>
  <c r="C49" i="15"/>
  <c r="E49" i="15" s="1"/>
  <c r="D49" i="15"/>
  <c r="B50" i="15"/>
  <c r="C50" i="15"/>
  <c r="E50" i="15" s="1"/>
  <c r="D50" i="15"/>
  <c r="B51" i="15"/>
  <c r="C51" i="15"/>
  <c r="E51" i="15" s="1"/>
  <c r="D51" i="15"/>
  <c r="B52" i="15"/>
  <c r="C52" i="15"/>
  <c r="D52" i="15"/>
  <c r="B53" i="15"/>
  <c r="C53" i="15"/>
  <c r="D53" i="15"/>
  <c r="D46" i="15"/>
  <c r="C46" i="15"/>
  <c r="E46" i="15" s="1"/>
  <c r="B46" i="15"/>
  <c r="B44" i="15"/>
  <c r="C44" i="15"/>
  <c r="E44" i="15" s="1"/>
  <c r="D44" i="15"/>
  <c r="B42" i="15"/>
  <c r="C42" i="15"/>
  <c r="D42" i="15"/>
  <c r="D41" i="15"/>
  <c r="C41" i="15"/>
  <c r="B41" i="15"/>
  <c r="B38" i="15"/>
  <c r="C38" i="15"/>
  <c r="E38" i="15" s="1"/>
  <c r="D38" i="15"/>
  <c r="B31" i="15"/>
  <c r="C31" i="15"/>
  <c r="D31" i="15"/>
  <c r="B32" i="15"/>
  <c r="E32" i="15"/>
  <c r="C32" i="15"/>
  <c r="D32" i="15"/>
  <c r="B33" i="15"/>
  <c r="C33" i="15"/>
  <c r="D33" i="15"/>
  <c r="B34" i="15"/>
  <c r="E34" i="15" s="1"/>
  <c r="C34" i="15"/>
  <c r="D34" i="15"/>
  <c r="B35" i="15"/>
  <c r="C35" i="15"/>
  <c r="E35" i="15" s="1"/>
  <c r="D35" i="15"/>
  <c r="B36" i="15"/>
  <c r="C36" i="15"/>
  <c r="D36" i="15"/>
  <c r="B37" i="15"/>
  <c r="C37" i="15"/>
  <c r="D37" i="15"/>
  <c r="D30" i="15"/>
  <c r="C30" i="15"/>
  <c r="B30" i="15"/>
  <c r="B19" i="15"/>
  <c r="C19" i="15"/>
  <c r="E19" i="15" s="1"/>
  <c r="D19" i="15"/>
  <c r="B20" i="15"/>
  <c r="C20" i="15"/>
  <c r="D20" i="15"/>
  <c r="B21" i="15"/>
  <c r="C21" i="15"/>
  <c r="E21" i="15" s="1"/>
  <c r="D21" i="15"/>
  <c r="B22" i="15"/>
  <c r="C22" i="15"/>
  <c r="D22" i="15"/>
  <c r="B23" i="15"/>
  <c r="E23" i="15" s="1"/>
  <c r="C23" i="15"/>
  <c r="D23" i="15"/>
  <c r="B24" i="15"/>
  <c r="C24" i="15"/>
  <c r="D24" i="15"/>
  <c r="B25" i="15"/>
  <c r="C25" i="15"/>
  <c r="D25" i="15"/>
  <c r="B26" i="15"/>
  <c r="C26" i="15"/>
  <c r="E26" i="15" s="1"/>
  <c r="D26" i="15"/>
  <c r="B28" i="15"/>
  <c r="E28" i="15" s="1"/>
  <c r="C28" i="15"/>
  <c r="D28" i="15"/>
  <c r="B5" i="15"/>
  <c r="C5" i="15"/>
  <c r="B6" i="15"/>
  <c r="C6" i="15"/>
  <c r="B7" i="15"/>
  <c r="C7" i="15"/>
  <c r="E7" i="15" s="1"/>
  <c r="B8" i="15"/>
  <c r="C8" i="15"/>
  <c r="B10" i="15"/>
  <c r="B12" i="15" s="1"/>
  <c r="C10" i="15"/>
  <c r="E10" i="15" s="1"/>
  <c r="B11" i="15"/>
  <c r="C11" i="15"/>
  <c r="E11" i="15" s="1"/>
  <c r="B14" i="15"/>
  <c r="C14" i="15"/>
  <c r="B15" i="15"/>
  <c r="C15" i="15"/>
  <c r="B16" i="15"/>
  <c r="C16" i="15"/>
  <c r="E16" i="15" s="1"/>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73" i="15"/>
  <c r="E22" i="15"/>
  <c r="E91" i="15"/>
  <c r="E87" i="15"/>
  <c r="E67" i="15"/>
  <c r="E33" i="15"/>
  <c r="E79" i="15"/>
  <c r="E58" i="15"/>
  <c r="E61" i="15"/>
  <c r="E57" i="15"/>
  <c r="E88" i="15"/>
  <c r="E84" i="15"/>
  <c r="E14" i="15"/>
  <c r="E8" i="15"/>
  <c r="E52" i="15"/>
  <c r="E48" i="15"/>
  <c r="E42" i="15"/>
  <c r="E99" i="15"/>
  <c r="E6" i="15"/>
  <c r="E41" i="15"/>
  <c r="E36" i="15"/>
  <c r="E30" i="15"/>
  <c r="E15"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62" i="4" s="1"/>
  <c r="D96" i="4" s="1"/>
  <c r="D104" i="4" s="1"/>
  <c r="D38" i="4"/>
  <c r="D42" i="4"/>
  <c r="D53" i="4"/>
  <c r="D61" i="4"/>
  <c r="D69" i="4"/>
  <c r="D76" i="4"/>
  <c r="D80" i="4"/>
  <c r="D95" i="4"/>
  <c r="D103" i="4"/>
  <c r="C8" i="4"/>
  <c r="C11" i="4"/>
  <c r="C26" i="4"/>
  <c r="B27" i="15" s="1"/>
  <c r="C38" i="4"/>
  <c r="D39" i="15" s="1"/>
  <c r="C42" i="4"/>
  <c r="B43" i="15" s="1"/>
  <c r="C53" i="4"/>
  <c r="B52" i="18" s="1"/>
  <c r="C61" i="4"/>
  <c r="C62" i="15" s="1"/>
  <c r="E62" i="15" s="1"/>
  <c r="C69" i="4"/>
  <c r="C76" i="4"/>
  <c r="B76" i="4" s="1"/>
  <c r="C80" i="4"/>
  <c r="D81" i="15" s="1"/>
  <c r="C95" i="4"/>
  <c r="C103" i="4"/>
  <c r="C104" i="15" s="1"/>
  <c r="C66" i="25"/>
  <c r="Y20" i="5"/>
  <c r="Y22" i="5" s="1"/>
  <c r="AI20" i="5"/>
  <c r="AI22" i="5" s="1"/>
  <c r="S26" i="4"/>
  <c r="S42" i="4"/>
  <c r="E41" i="18" s="1"/>
  <c r="S69" i="4"/>
  <c r="F25" i="18"/>
  <c r="T20" i="5"/>
  <c r="T22" i="5" s="1"/>
  <c r="T26" i="4"/>
  <c r="T38" i="4"/>
  <c r="T42" i="4"/>
  <c r="T53" i="4"/>
  <c r="T62" i="4" s="1"/>
  <c r="T11" i="4"/>
  <c r="H11" i="18" s="1"/>
  <c r="T69" i="4"/>
  <c r="H68" i="18" s="1"/>
  <c r="T80" i="4"/>
  <c r="H79" i="18"/>
  <c r="T95" i="4"/>
  <c r="H94" i="18" s="1"/>
  <c r="T103" i="4"/>
  <c r="H102" i="18" s="1"/>
  <c r="I11" i="18"/>
  <c r="I61" i="18" s="1"/>
  <c r="I95" i="18" s="1"/>
  <c r="I103" i="18" s="1"/>
  <c r="I105" i="18" s="1"/>
  <c r="I25" i="18"/>
  <c r="I37" i="18"/>
  <c r="I41" i="18"/>
  <c r="I52" i="18"/>
  <c r="I68" i="18"/>
  <c r="I79" i="18"/>
  <c r="I94" i="18"/>
  <c r="I102" i="18"/>
  <c r="U66" i="25"/>
  <c r="U67" i="25"/>
  <c r="U68" i="25"/>
  <c r="R83" i="4"/>
  <c r="S83" i="4" s="1"/>
  <c r="S95" i="4" s="1"/>
  <c r="E94" i="18" s="1"/>
  <c r="AP378" i="6"/>
  <c r="AP377" i="6"/>
  <c r="AP376" i="6"/>
  <c r="AP373" i="6"/>
  <c r="AP371" i="6"/>
  <c r="AP369" i="6"/>
  <c r="AP366" i="6"/>
  <c r="AP365" i="6"/>
  <c r="AP364" i="6"/>
  <c r="AP362" i="6"/>
  <c r="AP361" i="6"/>
  <c r="AP359" i="6"/>
  <c r="AP358" i="6"/>
  <c r="AP356" i="6"/>
  <c r="AP354" i="6"/>
  <c r="BD525" i="6"/>
  <c r="J11" i="18"/>
  <c r="J25" i="18"/>
  <c r="J37" i="18"/>
  <c r="J41" i="18"/>
  <c r="J52" i="18"/>
  <c r="J61" i="18" s="1"/>
  <c r="J95" i="18" s="1"/>
  <c r="J103" i="18" s="1"/>
  <c r="J105" i="18" s="1"/>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12" i="4" s="1"/>
  <c r="J26" i="4"/>
  <c r="J38" i="4"/>
  <c r="J42" i="4"/>
  <c r="J53" i="4"/>
  <c r="J61" i="4"/>
  <c r="J69" i="4"/>
  <c r="J76" i="4"/>
  <c r="J95" i="4"/>
  <c r="K8" i="4"/>
  <c r="K11" i="4"/>
  <c r="K26" i="4"/>
  <c r="K38" i="4"/>
  <c r="K62" i="4" s="1"/>
  <c r="K96" i="4" s="1"/>
  <c r="K104" i="4" s="1"/>
  <c r="K42" i="4"/>
  <c r="K53" i="4"/>
  <c r="K61" i="4"/>
  <c r="K69" i="4"/>
  <c r="K76" i="4"/>
  <c r="K80" i="4"/>
  <c r="K95" i="4"/>
  <c r="L8" i="4"/>
  <c r="L11" i="4"/>
  <c r="L26" i="4"/>
  <c r="L38" i="4"/>
  <c r="L42" i="4"/>
  <c r="L62" i="4" s="1"/>
  <c r="L96" i="4" s="1"/>
  <c r="L104" i="4" s="1"/>
  <c r="L53" i="4"/>
  <c r="L61" i="4"/>
  <c r="L69" i="4"/>
  <c r="L76" i="4"/>
  <c r="L80" i="4"/>
  <c r="L95" i="4"/>
  <c r="M8" i="4"/>
  <c r="M11" i="4"/>
  <c r="M26" i="4"/>
  <c r="M38" i="4"/>
  <c r="M62" i="4" s="1"/>
  <c r="M96" i="4" s="1"/>
  <c r="M104" i="4" s="1"/>
  <c r="M42" i="4"/>
  <c r="M53" i="4"/>
  <c r="M61" i="4"/>
  <c r="M69" i="4"/>
  <c r="M76" i="4"/>
  <c r="M80" i="4"/>
  <c r="M95" i="4"/>
  <c r="N8" i="4"/>
  <c r="N12" i="4" s="1"/>
  <c r="N11" i="4"/>
  <c r="N26" i="4"/>
  <c r="N38" i="4"/>
  <c r="N42" i="4"/>
  <c r="N62" i="4" s="1"/>
  <c r="N96" i="4" s="1"/>
  <c r="N104" i="4" s="1"/>
  <c r="N53" i="4"/>
  <c r="N61" i="4"/>
  <c r="N69" i="4"/>
  <c r="N76" i="4"/>
  <c r="N80" i="4"/>
  <c r="N95" i="4"/>
  <c r="O8" i="4"/>
  <c r="O11" i="4"/>
  <c r="O26" i="4"/>
  <c r="O38" i="4"/>
  <c r="O42" i="4"/>
  <c r="O53" i="4"/>
  <c r="O61" i="4"/>
  <c r="O69" i="4"/>
  <c r="O96" i="4" s="1"/>
  <c r="O104" i="4" s="1"/>
  <c r="O76" i="4"/>
  <c r="O80" i="4"/>
  <c r="O95" i="4"/>
  <c r="P8" i="4"/>
  <c r="P12" i="4" s="1"/>
  <c r="P11" i="4"/>
  <c r="P26" i="4"/>
  <c r="P38" i="4"/>
  <c r="P42" i="4"/>
  <c r="P53" i="4"/>
  <c r="P61" i="4"/>
  <c r="P69" i="4"/>
  <c r="P76" i="4"/>
  <c r="P80" i="4"/>
  <c r="P95" i="4"/>
  <c r="Q8" i="4"/>
  <c r="Q62" i="4" s="1"/>
  <c r="Q96" i="4" s="1"/>
  <c r="Q104" i="4" s="1"/>
  <c r="Q11" i="4"/>
  <c r="Q26" i="4"/>
  <c r="Q38" i="4"/>
  <c r="Q42" i="4"/>
  <c r="Q53" i="4"/>
  <c r="Q61" i="4"/>
  <c r="Q69" i="4"/>
  <c r="Q76" i="4"/>
  <c r="Q80" i="4"/>
  <c r="Q95" i="4"/>
  <c r="G79" i="18"/>
  <c r="D79" i="18"/>
  <c r="R71" i="4"/>
  <c r="R72" i="4"/>
  <c r="R73" i="4"/>
  <c r="R75" i="4"/>
  <c r="E80" i="4"/>
  <c r="F80" i="4"/>
  <c r="G80" i="4"/>
  <c r="H80" i="4"/>
  <c r="B79" i="18"/>
  <c r="G76" i="4"/>
  <c r="F76" i="4"/>
  <c r="E76" i="4"/>
  <c r="B78" i="18"/>
  <c r="C78" i="18" s="1"/>
  <c r="H78" i="18"/>
  <c r="B79" i="4"/>
  <c r="B78" i="4"/>
  <c r="R79" i="4"/>
  <c r="S79" i="4" s="1"/>
  <c r="E78" i="18" s="1"/>
  <c r="F78" i="18" s="1"/>
  <c r="R78" i="4"/>
  <c r="S78" i="4" s="1"/>
  <c r="S80" i="4" s="1"/>
  <c r="E79" i="18" s="1"/>
  <c r="B94" i="18"/>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R8" i="4" s="1"/>
  <c r="A101" i="18"/>
  <c r="A92" i="18"/>
  <c r="A93" i="18"/>
  <c r="A91" i="18"/>
  <c r="A74" i="18"/>
  <c r="A67" i="18"/>
  <c r="A59" i="18"/>
  <c r="A51" i="18"/>
  <c r="A36" i="18"/>
  <c r="A24" i="18"/>
  <c r="AB47" i="27"/>
  <c r="W577" i="6"/>
  <c r="B5" i="18"/>
  <c r="C5" i="18" s="1"/>
  <c r="B6" i="18"/>
  <c r="B7" i="18"/>
  <c r="B9" i="18"/>
  <c r="B10" i="18"/>
  <c r="C10" i="18" s="1"/>
  <c r="C11"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F89" i="18" s="1"/>
  <c r="E88" i="18"/>
  <c r="F88" i="18" s="1"/>
  <c r="E87" i="18"/>
  <c r="F87" i="18" s="1"/>
  <c r="E85" i="18"/>
  <c r="E67" i="18"/>
  <c r="F67" i="18" s="1"/>
  <c r="E63" i="18"/>
  <c r="F63" i="18" s="1"/>
  <c r="F68" i="18" s="1"/>
  <c r="E51" i="18"/>
  <c r="F51" i="18" s="1"/>
  <c r="E50" i="18"/>
  <c r="F50" i="18" s="1"/>
  <c r="E49" i="18"/>
  <c r="F49" i="18" s="1"/>
  <c r="E48" i="18"/>
  <c r="F48" i="18" s="1"/>
  <c r="E46" i="18"/>
  <c r="F46" i="18" s="1"/>
  <c r="E45" i="18"/>
  <c r="F45" i="18" s="1"/>
  <c r="E44" i="18"/>
  <c r="F44" i="18" s="1"/>
  <c r="E42" i="18"/>
  <c r="F42" i="18" s="1"/>
  <c r="E40" i="18"/>
  <c r="E39" i="18"/>
  <c r="F39" i="18" s="1"/>
  <c r="F41" i="18" s="1"/>
  <c r="E36" i="18"/>
  <c r="F36" i="18" s="1"/>
  <c r="E34" i="18"/>
  <c r="F34" i="18" s="1"/>
  <c r="E33" i="18"/>
  <c r="F33" i="18" s="1"/>
  <c r="E32" i="18"/>
  <c r="F32" i="18" s="1"/>
  <c r="E26" i="18"/>
  <c r="E24" i="18"/>
  <c r="E23" i="18"/>
  <c r="E22" i="18"/>
  <c r="E21" i="18"/>
  <c r="E20" i="18"/>
  <c r="E19" i="18"/>
  <c r="E18" i="18"/>
  <c r="E17" i="18"/>
  <c r="E14" i="18"/>
  <c r="E15" i="18"/>
  <c r="E13" i="18"/>
  <c r="E10" i="18"/>
  <c r="F10" i="18" s="1"/>
  <c r="B101" i="18"/>
  <c r="B100" i="18"/>
  <c r="B99" i="18"/>
  <c r="B98" i="18"/>
  <c r="B97" i="18"/>
  <c r="C97" i="18" s="1"/>
  <c r="C102"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C94" i="18" s="1"/>
  <c r="B82" i="18"/>
  <c r="C82" i="18" s="1"/>
  <c r="B81" i="18"/>
  <c r="C81" i="18" s="1"/>
  <c r="B77" i="18"/>
  <c r="C77" i="18" s="1"/>
  <c r="C79" i="18" s="1"/>
  <c r="B74" i="18"/>
  <c r="B73" i="18"/>
  <c r="B72" i="18"/>
  <c r="B71" i="18"/>
  <c r="B70" i="18"/>
  <c r="C70" i="18" s="1"/>
  <c r="C75" i="18" s="1"/>
  <c r="B67" i="18"/>
  <c r="C67" i="18" s="1"/>
  <c r="B63" i="18"/>
  <c r="C63" i="18" s="1"/>
  <c r="C68" i="18" s="1"/>
  <c r="B59" i="18"/>
  <c r="B58" i="18"/>
  <c r="B57" i="18"/>
  <c r="B56" i="18"/>
  <c r="C56" i="18" s="1"/>
  <c r="C60" i="18" s="1"/>
  <c r="B55" i="18"/>
  <c r="B54" i="18"/>
  <c r="B51" i="18"/>
  <c r="C51" i="18" s="1"/>
  <c r="B50" i="18"/>
  <c r="C50" i="18" s="1"/>
  <c r="B49" i="18"/>
  <c r="C49" i="18" s="1"/>
  <c r="B48" i="18"/>
  <c r="C48" i="18" s="1"/>
  <c r="B47" i="18"/>
  <c r="C47" i="18" s="1"/>
  <c r="B46" i="18"/>
  <c r="C46" i="18" s="1"/>
  <c r="B45" i="18"/>
  <c r="C45" i="18" s="1"/>
  <c r="B44" i="18"/>
  <c r="C44" i="18" s="1"/>
  <c r="C52" i="18" s="1"/>
  <c r="B42" i="18"/>
  <c r="C42" i="18" s="1"/>
  <c r="B40" i="18"/>
  <c r="B39" i="18"/>
  <c r="C39" i="18" s="1"/>
  <c r="C41" i="18" s="1"/>
  <c r="B36" i="18"/>
  <c r="B34" i="18"/>
  <c r="C34" i="18" s="1"/>
  <c r="B33" i="18"/>
  <c r="C33" i="18" s="1"/>
  <c r="B32" i="18"/>
  <c r="C32" i="18" s="1"/>
  <c r="B31" i="18"/>
  <c r="C31" i="18" s="1"/>
  <c r="B30" i="18"/>
  <c r="C30" i="18" s="1"/>
  <c r="B29" i="18"/>
  <c r="C29" i="18" s="1"/>
  <c r="C37" i="18" s="1"/>
  <c r="B28" i="18"/>
  <c r="C28" i="18" s="1"/>
  <c r="B26" i="18"/>
  <c r="B24" i="18"/>
  <c r="B23" i="18"/>
  <c r="B22" i="18"/>
  <c r="B21" i="18"/>
  <c r="B20" i="18"/>
  <c r="B19" i="18"/>
  <c r="B18" i="18"/>
  <c r="B17" i="18"/>
  <c r="B4" i="18"/>
  <c r="C4" i="18" s="1"/>
  <c r="C8" i="18" s="1"/>
  <c r="D102" i="18"/>
  <c r="D94" i="18"/>
  <c r="D75" i="18"/>
  <c r="D68" i="18"/>
  <c r="D60" i="18"/>
  <c r="D52" i="18"/>
  <c r="D41" i="18"/>
  <c r="D37" i="18"/>
  <c r="D25" i="18"/>
  <c r="C25" i="18"/>
  <c r="D11" i="18"/>
  <c r="D61" i="18" s="1"/>
  <c r="D95" i="18" s="1"/>
  <c r="D103" i="18" s="1"/>
  <c r="D8" i="18"/>
  <c r="D12" i="18" s="1"/>
  <c r="AG517" i="6"/>
  <c r="AO652" i="6"/>
  <c r="AO651" i="6"/>
  <c r="AO650" i="6"/>
  <c r="AO649" i="6"/>
  <c r="AJ271" i="6"/>
  <c r="AJ256" i="6"/>
  <c r="AJ230" i="6"/>
  <c r="AJ218" i="6"/>
  <c r="AJ139" i="6"/>
  <c r="T701" i="6"/>
  <c r="AG524" i="6"/>
  <c r="AG520" i="6"/>
  <c r="AG513" i="6"/>
  <c r="AG508" i="6"/>
  <c r="AG485" i="6"/>
  <c r="R98" i="4"/>
  <c r="S98" i="4" s="1"/>
  <c r="S103" i="4" s="1"/>
  <c r="E102" i="18" s="1"/>
  <c r="R94" i="4"/>
  <c r="R82" i="4"/>
  <c r="R84" i="4"/>
  <c r="S84" i="4" s="1"/>
  <c r="E83" i="18" s="1"/>
  <c r="F83" i="18" s="1"/>
  <c r="R85" i="4"/>
  <c r="S85" i="4" s="1"/>
  <c r="E84" i="18" s="1"/>
  <c r="F84" i="18" s="1"/>
  <c r="R86" i="4"/>
  <c r="R87" i="4"/>
  <c r="R88" i="4"/>
  <c r="S88" i="4" s="1"/>
  <c r="R89" i="4"/>
  <c r="S89" i="4" s="1"/>
  <c r="R90" i="4"/>
  <c r="S90" i="4" s="1"/>
  <c r="R91" i="4"/>
  <c r="S91" i="4" s="1"/>
  <c r="E90" i="18" s="1"/>
  <c r="F90" i="18" s="1"/>
  <c r="R92" i="4"/>
  <c r="S92" i="4" s="1"/>
  <c r="E91" i="18" s="1"/>
  <c r="F91" i="18" s="1"/>
  <c r="R93" i="4"/>
  <c r="R60" i="4"/>
  <c r="R59" i="4"/>
  <c r="R58" i="4"/>
  <c r="R57" i="4"/>
  <c r="R56" i="4"/>
  <c r="R52" i="4"/>
  <c r="S52" i="4" s="1"/>
  <c r="R51" i="4"/>
  <c r="S51" i="4" s="1"/>
  <c r="R50" i="4"/>
  <c r="S50" i="4" s="1"/>
  <c r="R49" i="4"/>
  <c r="R48" i="4"/>
  <c r="R47" i="4"/>
  <c r="R46" i="4"/>
  <c r="R45" i="4"/>
  <c r="R43" i="4"/>
  <c r="S43" i="4" s="1"/>
  <c r="R41" i="4"/>
  <c r="R40" i="4"/>
  <c r="S40" i="4" s="1"/>
  <c r="R37" i="4"/>
  <c r="R35" i="4"/>
  <c r="S35" i="4" s="1"/>
  <c r="R34" i="4"/>
  <c r="S34" i="4" s="1"/>
  <c r="R33" i="4"/>
  <c r="S33" i="4" s="1"/>
  <c r="R32" i="4"/>
  <c r="S32" i="4" s="1"/>
  <c r="E31" i="18" s="1"/>
  <c r="F31" i="18" s="1"/>
  <c r="R30" i="4"/>
  <c r="R31" i="4"/>
  <c r="S31" i="4" s="1"/>
  <c r="E30" i="18" s="1"/>
  <c r="F30" i="18" s="1"/>
  <c r="R29" i="4"/>
  <c r="S29" i="4" s="1"/>
  <c r="E28" i="18" s="1"/>
  <c r="F28" i="18" s="1"/>
  <c r="R27" i="4"/>
  <c r="R25" i="4"/>
  <c r="R23" i="4"/>
  <c r="R22" i="4"/>
  <c r="R21" i="4"/>
  <c r="R20" i="4"/>
  <c r="R19" i="4"/>
  <c r="R18" i="4"/>
  <c r="R17" i="4"/>
  <c r="R15" i="4"/>
  <c r="R14" i="4"/>
  <c r="R13" i="4"/>
  <c r="R7" i="4"/>
  <c r="R6" i="4"/>
  <c r="D5" i="15"/>
  <c r="D6" i="15"/>
  <c r="D7" i="15"/>
  <c r="D8" i="15"/>
  <c r="D10" i="15"/>
  <c r="D11" i="15"/>
  <c r="D14" i="15"/>
  <c r="D15" i="15"/>
  <c r="D16" i="15"/>
  <c r="D18" i="15"/>
  <c r="E68" i="18"/>
  <c r="H25" i="18"/>
  <c r="H37" i="18"/>
  <c r="B37"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G62" i="4" s="1"/>
  <c r="G96" i="4" s="1"/>
  <c r="G104" i="4" s="1"/>
  <c r="H8" i="4"/>
  <c r="H62" i="4" s="1"/>
  <c r="H96" i="4" s="1"/>
  <c r="H104" i="4" s="1"/>
  <c r="H11" i="4"/>
  <c r="L12" i="4"/>
  <c r="B9" i="4"/>
  <c r="B10" i="4"/>
  <c r="F11" i="4"/>
  <c r="F12" i="4" s="1"/>
  <c r="G11" i="4"/>
  <c r="G12" i="4" s="1"/>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E25" i="18"/>
  <c r="B26" i="4"/>
  <c r="B80" i="4"/>
  <c r="B95" i="4"/>
  <c r="D12" i="4"/>
  <c r="C39" i="15"/>
  <c r="E39" i="15" s="1"/>
  <c r="B39" i="15"/>
  <c r="B96" i="15"/>
  <c r="C96" i="15"/>
  <c r="E96" i="15"/>
  <c r="D96" i="15"/>
  <c r="D27" i="15"/>
  <c r="C27" i="15"/>
  <c r="C81" i="15"/>
  <c r="E81" i="15" s="1"/>
  <c r="B81" i="15"/>
  <c r="B11" i="4"/>
  <c r="B77" i="15"/>
  <c r="C77" i="15"/>
  <c r="E77" i="15" s="1"/>
  <c r="D77" i="15"/>
  <c r="B8" i="4"/>
  <c r="B68" i="18"/>
  <c r="B70" i="15"/>
  <c r="E70" i="15" s="1"/>
  <c r="C70" i="15"/>
  <c r="D70" i="15"/>
  <c r="D62" i="15"/>
  <c r="B62" i="15"/>
  <c r="B54" i="15"/>
  <c r="C54" i="15"/>
  <c r="D54" i="15"/>
  <c r="B11" i="18"/>
  <c r="G52" i="25"/>
  <c r="AB47" i="26"/>
  <c r="K12" i="4"/>
  <c r="R11" i="4"/>
  <c r="D12" i="15"/>
  <c r="J62" i="4"/>
  <c r="J96" i="4" s="1"/>
  <c r="C12" i="4"/>
  <c r="B12" i="18" s="1"/>
  <c r="R61" i="4"/>
  <c r="O62" i="4"/>
  <c r="B75" i="18"/>
  <c r="B8" i="18"/>
  <c r="R26" i="4"/>
  <c r="R42" i="4"/>
  <c r="M12" i="4"/>
  <c r="B69" i="4"/>
  <c r="C62" i="4"/>
  <c r="C96" i="4" s="1"/>
  <c r="G61" i="18"/>
  <c r="G95" i="18"/>
  <c r="G103" i="18" s="1"/>
  <c r="G105" i="18" s="1"/>
  <c r="B38" i="4"/>
  <c r="T24" i="27"/>
  <c r="T24" i="26"/>
  <c r="T96" i="4" l="1"/>
  <c r="H61" i="18"/>
  <c r="B42" i="4"/>
  <c r="E77" i="18"/>
  <c r="F77" i="18" s="1"/>
  <c r="F79" i="18" s="1"/>
  <c r="E97" i="18"/>
  <c r="F97" i="18" s="1"/>
  <c r="F102" i="18" s="1"/>
  <c r="I62" i="4"/>
  <c r="I96" i="4" s="1"/>
  <c r="I104" i="4" s="1"/>
  <c r="E31" i="15"/>
  <c r="E90" i="15"/>
  <c r="C12" i="15"/>
  <c r="E12" i="15" s="1"/>
  <c r="E82" i="18"/>
  <c r="F82" i="18" s="1"/>
  <c r="F94" i="18" s="1"/>
  <c r="F62" i="4"/>
  <c r="F96" i="4" s="1"/>
  <c r="F104" i="4" s="1"/>
  <c r="P62" i="4"/>
  <c r="P96" i="4" s="1"/>
  <c r="P104" i="4" s="1"/>
  <c r="B41" i="18"/>
  <c r="R53" i="4"/>
  <c r="R62" i="4" s="1"/>
  <c r="S48" i="4"/>
  <c r="H12" i="4"/>
  <c r="H52" i="18"/>
  <c r="R76" i="4"/>
  <c r="AI20" i="26"/>
  <c r="B25" i="18"/>
  <c r="C9" i="15"/>
  <c r="D43" i="15"/>
  <c r="B9" i="15"/>
  <c r="E24" i="15"/>
  <c r="E20" i="15"/>
  <c r="R103" i="4"/>
  <c r="C43" i="15"/>
  <c r="E43" i="15" s="1"/>
  <c r="E65" i="15"/>
  <c r="E72" i="15"/>
  <c r="J104" i="4"/>
  <c r="R38" i="4"/>
  <c r="S30" i="4"/>
  <c r="G58" i="9"/>
  <c r="K56" i="9"/>
  <c r="I58" i="9"/>
  <c r="G98" i="25"/>
  <c r="D100" i="25" s="1"/>
  <c r="D102" i="25" s="1"/>
  <c r="D104" i="25" s="1"/>
  <c r="D110" i="25" s="1"/>
  <c r="G38" i="25" s="1"/>
  <c r="G53" i="25" s="1"/>
  <c r="BG730" i="3"/>
  <c r="AM730" i="3" s="1"/>
  <c r="C61" i="18"/>
  <c r="C95" i="18" s="1"/>
  <c r="C103" i="18" s="1"/>
  <c r="C12" i="18"/>
  <c r="E62" i="4"/>
  <c r="E96" i="4" s="1"/>
  <c r="E104" i="4" s="1"/>
  <c r="R95" i="4"/>
  <c r="R80" i="4"/>
  <c r="E92" i="15"/>
  <c r="E54" i="15"/>
  <c r="B13" i="15"/>
  <c r="B12" i="4"/>
  <c r="R12" i="4"/>
  <c r="D9" i="15"/>
  <c r="D13" i="15" s="1"/>
  <c r="E9" i="15"/>
  <c r="C13" i="15"/>
  <c r="E13" i="15" s="1"/>
  <c r="E5" i="15"/>
  <c r="S28" i="9"/>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E30" i="9" s="1"/>
  <c r="G30" i="9" s="1"/>
  <c r="I30" i="9" s="1"/>
  <c r="K30" i="9" s="1"/>
  <c r="M30" i="9" s="1"/>
  <c r="O30" i="9" s="1"/>
  <c r="Q30" i="9" s="1"/>
  <c r="S30" i="9" s="1"/>
  <c r="U30" i="9" s="1"/>
  <c r="W30" i="9" s="1"/>
  <c r="Y30" i="9" s="1"/>
  <c r="AA30" i="9" s="1"/>
  <c r="AC30" i="9" s="1"/>
  <c r="AE30" i="9" s="1"/>
  <c r="AG30" i="9"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D63" i="15"/>
  <c r="E27" i="15"/>
  <c r="B61" i="18"/>
  <c r="B97" i="15"/>
  <c r="B96" i="4"/>
  <c r="C97" i="15"/>
  <c r="B95" i="18"/>
  <c r="D97" i="15"/>
  <c r="C104" i="4"/>
  <c r="AC448" i="3" s="1"/>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96" i="4" l="1"/>
  <c r="R104" i="4" s="1"/>
  <c r="E47" i="18"/>
  <c r="F47" i="18" s="1"/>
  <c r="F52" i="18" s="1"/>
  <c r="S53" i="4"/>
  <c r="E52" i="18" s="1"/>
  <c r="H95" i="18"/>
  <c r="T104" i="4"/>
  <c r="S38" i="4"/>
  <c r="E29" i="18"/>
  <c r="F29" i="18" s="1"/>
  <c r="F37" i="18" s="1"/>
  <c r="F61" i="18" s="1"/>
  <c r="F95" i="18" s="1"/>
  <c r="F103" i="18" s="1"/>
  <c r="F105" i="18" s="1"/>
  <c r="M56" i="9"/>
  <c r="K58" i="9"/>
  <c r="E97"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E35" i="9" s="1"/>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E63" i="15"/>
  <c r="K16" i="9"/>
  <c r="I22" i="9"/>
  <c r="I35" i="9" s="1"/>
  <c r="E6" i="9"/>
  <c r="S15" i="9"/>
  <c r="M32" i="9"/>
  <c r="I8" i="9"/>
  <c r="G9" i="9"/>
  <c r="H103" i="18" l="1"/>
  <c r="T106" i="4"/>
  <c r="H105" i="18" s="1"/>
  <c r="E37" i="18"/>
  <c r="S62" i="4"/>
  <c r="O56" i="9"/>
  <c r="M58" i="9"/>
  <c r="J58" i="25"/>
  <c r="AB46" i="5"/>
  <c r="AB48" i="5" s="1"/>
  <c r="AB53" i="5" s="1"/>
  <c r="AB54" i="5" s="1"/>
  <c r="AP192" i="6"/>
  <c r="AJ961" i="3"/>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D11" i="5" l="1"/>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E61" i="18"/>
  <c r="S96" i="4"/>
  <c r="O58" i="9"/>
  <c r="Q56" i="9"/>
  <c r="T11" i="5"/>
  <c r="T11" i="27"/>
  <c r="T23" i="27" s="1"/>
  <c r="T11" i="26"/>
  <c r="T23" i="26" s="1"/>
  <c r="AJ206" i="6"/>
  <c r="AK283" i="6" s="1"/>
  <c r="T703" i="6" s="1"/>
  <c r="AO694" i="6" s="1"/>
  <c r="AO693" i="6" s="1"/>
  <c r="T702" i="6" s="1"/>
  <c r="AF702" i="6" s="1"/>
  <c r="AB966" i="3"/>
  <c r="AJ967" i="3"/>
  <c r="AJ976" i="3" s="1"/>
  <c r="G5" i="9"/>
  <c r="K4" i="9"/>
  <c r="M4" i="9" s="1"/>
  <c r="O4" i="9" s="1"/>
  <c r="O5" i="9" s="1"/>
  <c r="AU536" i="6"/>
  <c r="AU533" i="6"/>
  <c r="CH550" i="6"/>
  <c r="AU534" i="6"/>
  <c r="AU535" i="6"/>
  <c r="AU537" i="6"/>
  <c r="BE576" i="6"/>
  <c r="AP586" i="6" s="1"/>
  <c r="AR609" i="6"/>
  <c r="AR610" i="6"/>
  <c r="AR611" i="6"/>
  <c r="AR612" i="6"/>
  <c r="AR613" i="6"/>
  <c r="AR608" i="6"/>
  <c r="E11" i="9"/>
  <c r="E37" i="9" s="1"/>
  <c r="E49"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95" i="18" l="1"/>
  <c r="S104" i="4"/>
  <c r="E45" i="9"/>
  <c r="E48" i="9" s="1"/>
  <c r="S56" i="9"/>
  <c r="Q58" i="9"/>
  <c r="T26" i="26"/>
  <c r="T28" i="26" s="1"/>
  <c r="T26" i="27"/>
  <c r="T28" i="27" s="1"/>
  <c r="BE16" i="28"/>
  <c r="T23" i="5"/>
  <c r="AJ1016" i="3"/>
  <c r="AJ969" i="3"/>
  <c r="AJ1004" i="3"/>
  <c r="AJ1007" i="3"/>
  <c r="AJ1011" i="3"/>
  <c r="AJ991" i="3"/>
  <c r="Q4" i="9"/>
  <c r="Q5" i="9" s="1"/>
  <c r="K5" i="9"/>
  <c r="G11" i="9"/>
  <c r="G37" i="9" s="1"/>
  <c r="G49" i="9" s="1"/>
  <c r="M5" i="9"/>
  <c r="AJ617" i="6"/>
  <c r="BO572" i="6"/>
  <c r="BO577" i="6" s="1"/>
  <c r="O76" i="25"/>
  <c r="AO698" i="6"/>
  <c r="CC534" i="6"/>
  <c r="CC537" i="6" s="1"/>
  <c r="BY537" i="6"/>
  <c r="BU537" i="6"/>
  <c r="BJ590" i="6"/>
  <c r="AV554" i="6" s="1"/>
  <c r="K6" i="9"/>
  <c r="I7" i="9"/>
  <c r="I11" i="9" s="1"/>
  <c r="I37" i="9" s="1"/>
  <c r="Q16" i="9"/>
  <c r="O22" i="9"/>
  <c r="O35" i="9" s="1"/>
  <c r="Y15" i="9"/>
  <c r="BM550" i="6"/>
  <c r="BQ548" i="6"/>
  <c r="S32" i="9"/>
  <c r="M9" i="9"/>
  <c r="O8" i="9"/>
  <c r="S106" i="4" l="1"/>
  <c r="E103" i="18"/>
  <c r="E60" i="9"/>
  <c r="E47" i="9"/>
  <c r="E66" i="9"/>
  <c r="E62" i="9"/>
  <c r="S58" i="9"/>
  <c r="U56" i="9"/>
  <c r="T26" i="5"/>
  <c r="T28" i="5" s="1"/>
  <c r="S4" i="9"/>
  <c r="S5" i="9" s="1"/>
  <c r="AK619" i="6"/>
  <c r="AJ1020" i="3"/>
  <c r="G45" i="9"/>
  <c r="G47" i="9" s="1"/>
  <c r="T708" i="6"/>
  <c r="T706" i="6" s="1"/>
  <c r="E67" i="9"/>
  <c r="BT573" i="6"/>
  <c r="CG537" i="6"/>
  <c r="BQ550" i="6"/>
  <c r="BU549" i="6"/>
  <c r="BU550" i="6" s="1"/>
  <c r="S16" i="9"/>
  <c r="Q22" i="9"/>
  <c r="Q35" i="9" s="1"/>
  <c r="AA15" i="9"/>
  <c r="I49" i="9"/>
  <c r="I45" i="9"/>
  <c r="K7" i="9"/>
  <c r="K11" i="9" s="1"/>
  <c r="M6" i="9"/>
  <c r="U32" i="9"/>
  <c r="Q8" i="9"/>
  <c r="O9" i="9"/>
  <c r="AC449" i="3" l="1"/>
  <c r="X1024" i="3"/>
  <c r="E105" i="18"/>
  <c r="E70" i="9"/>
  <c r="E72" i="9" s="1"/>
  <c r="W56" i="9"/>
  <c r="U58" i="9"/>
  <c r="U4" i="9"/>
  <c r="U5" i="9" s="1"/>
  <c r="G48" i="9"/>
  <c r="G60" i="9"/>
  <c r="T24" i="5"/>
  <c r="X1025" i="3"/>
  <c r="AF706" i="6"/>
  <c r="AF712" i="6" s="1"/>
  <c r="BT577" i="6"/>
  <c r="BY574" i="6"/>
  <c r="CC550" i="6"/>
  <c r="K37" i="9"/>
  <c r="K49" i="9" s="1"/>
  <c r="U16" i="9"/>
  <c r="S22" i="9"/>
  <c r="S35" i="9" s="1"/>
  <c r="AC15" i="9"/>
  <c r="I47" i="9"/>
  <c r="I48" i="9"/>
  <c r="I60" i="9"/>
  <c r="I62" i="9" s="1"/>
  <c r="O6" i="9"/>
  <c r="M7" i="9"/>
  <c r="M11" i="9" s="1"/>
  <c r="M37" i="9" s="1"/>
  <c r="W32" i="9"/>
  <c r="S8" i="9"/>
  <c r="Q9" i="9"/>
  <c r="Y11" i="26" l="1"/>
  <c r="Y23" i="26" s="1"/>
  <c r="Y11" i="5"/>
  <c r="Y23" i="5" s="1"/>
  <c r="Y11" i="27"/>
  <c r="Y23" i="27" s="1"/>
  <c r="G66" i="9"/>
  <c r="G62" i="9"/>
  <c r="W58" i="9"/>
  <c r="Y56" i="9"/>
  <c r="W4" i="9"/>
  <c r="Y4" i="9" s="1"/>
  <c r="G67" i="9"/>
  <c r="G68" i="9"/>
  <c r="G69" i="9"/>
  <c r="D1026" i="3"/>
  <c r="AD38" i="5"/>
  <c r="AD40" i="5" s="1"/>
  <c r="CD575" i="6"/>
  <c r="BY577" i="6"/>
  <c r="K45" i="9"/>
  <c r="K60" i="9" s="1"/>
  <c r="Q6" i="9"/>
  <c r="O7" i="9"/>
  <c r="O11" i="9" s="1"/>
  <c r="O37" i="9" s="1"/>
  <c r="I67" i="9"/>
  <c r="I69" i="9"/>
  <c r="I68" i="9"/>
  <c r="I66" i="9"/>
  <c r="AE15" i="9"/>
  <c r="M45" i="9"/>
  <c r="M49" i="9"/>
  <c r="W16" i="9"/>
  <c r="U22" i="9"/>
  <c r="U35" i="9" s="1"/>
  <c r="Y32" i="9"/>
  <c r="U8" i="9"/>
  <c r="S9" i="9"/>
  <c r="Y26" i="5" l="1"/>
  <c r="Y28" i="5" s="1"/>
  <c r="Q71" i="25"/>
  <c r="O75" i="25" s="1"/>
  <c r="R75" i="25" s="1"/>
  <c r="Y26" i="27"/>
  <c r="Y28" i="27" s="1"/>
  <c r="Y38" i="27"/>
  <c r="Y40" i="27" s="1"/>
  <c r="AD38" i="27"/>
  <c r="AD40" i="27" s="1"/>
  <c r="Y26" i="26"/>
  <c r="Y28" i="26" s="1"/>
  <c r="AD38" i="26"/>
  <c r="AD40" i="26" s="1"/>
  <c r="Y38" i="26"/>
  <c r="Y40" i="26" s="1"/>
  <c r="Y41" i="26" s="1"/>
  <c r="AB55" i="26" s="1"/>
  <c r="AB56" i="26" s="1"/>
  <c r="AB58" i="26" s="1"/>
  <c r="K69" i="9"/>
  <c r="K62" i="9"/>
  <c r="Y58" i="9"/>
  <c r="AA56" i="9"/>
  <c r="W5" i="9"/>
  <c r="G70" i="9"/>
  <c r="G72" i="9"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Y63" i="26" l="1"/>
  <c r="Y67" i="26" s="1"/>
  <c r="T29" i="26"/>
  <c r="F59" i="26"/>
  <c r="AB75" i="26"/>
  <c r="AB76" i="26" s="1"/>
  <c r="AB77" i="26" s="1"/>
  <c r="AB79" i="26" s="1"/>
  <c r="J80" i="26" s="1"/>
  <c r="Y41" i="27"/>
  <c r="AB55" i="27" s="1"/>
  <c r="AB56" i="27" s="1"/>
  <c r="AB58" i="27" s="1"/>
  <c r="Y63" i="27"/>
  <c r="Y67" i="27" s="1"/>
  <c r="T29" i="27"/>
  <c r="Y63" i="5"/>
  <c r="Y67" i="5" s="1"/>
  <c r="T29" i="5"/>
  <c r="Y38" i="5"/>
  <c r="Y40" i="5" s="1"/>
  <c r="AC56" i="9"/>
  <c r="AA58" i="9"/>
  <c r="CN577" i="6"/>
  <c r="BD558" i="6" s="1"/>
  <c r="K70" i="9"/>
  <c r="K72" i="9" s="1"/>
  <c r="Q45" i="9"/>
  <c r="Q49" i="9"/>
  <c r="AC4" i="9"/>
  <c r="AA5" i="9"/>
  <c r="O48" i="9"/>
  <c r="O60" i="9"/>
  <c r="O62" i="9" s="1"/>
  <c r="O47" i="9"/>
  <c r="U6" i="9"/>
  <c r="S7" i="9"/>
  <c r="S11" i="9" s="1"/>
  <c r="S37" i="9" s="1"/>
  <c r="AA16" i="9"/>
  <c r="Y22" i="9"/>
  <c r="Y35" i="9" s="1"/>
  <c r="M66" i="9"/>
  <c r="M68" i="9"/>
  <c r="M69" i="9"/>
  <c r="M67" i="9"/>
  <c r="AC32" i="9"/>
  <c r="W9" i="9"/>
  <c r="Y8" i="9"/>
  <c r="AR42" i="5" l="1"/>
  <c r="Y41" i="5" s="1"/>
  <c r="AB55" i="5" s="1"/>
  <c r="AR43" i="5"/>
  <c r="AB75" i="27"/>
  <c r="AB76" i="27" s="1"/>
  <c r="AB77" i="27" s="1"/>
  <c r="AB79" i="27" s="1"/>
  <c r="J80" i="27" s="1"/>
  <c r="F59" i="27"/>
  <c r="AE56" i="9"/>
  <c r="AC58" i="9"/>
  <c r="AT560" i="6"/>
  <c r="AW562" i="6"/>
  <c r="M70" i="9"/>
  <c r="M72" i="9" s="1"/>
  <c r="W6" i="9"/>
  <c r="U7" i="9"/>
  <c r="U11" i="9" s="1"/>
  <c r="U37" i="9" s="1"/>
  <c r="O68" i="9"/>
  <c r="O66" i="9"/>
  <c r="O69" i="9"/>
  <c r="O67" i="9"/>
  <c r="AC16" i="9"/>
  <c r="AA22" i="9"/>
  <c r="AA35" i="9" s="1"/>
  <c r="S45" i="9"/>
  <c r="S49" i="9"/>
  <c r="AC5" i="9"/>
  <c r="AE4" i="9"/>
  <c r="Q48" i="9"/>
  <c r="Q60" i="9"/>
  <c r="Q62" i="9" s="1"/>
  <c r="Q47" i="9"/>
  <c r="AE32" i="9"/>
  <c r="Y9" i="9"/>
  <c r="AA8" i="9"/>
  <c r="M25" i="3" l="1"/>
  <c r="P203" i="3" s="1"/>
  <c r="Q22" i="28"/>
  <c r="V33" i="28" s="1"/>
  <c r="V35" i="28" s="1"/>
  <c r="AB56" i="5"/>
  <c r="AB58" i="5" s="1"/>
  <c r="AB75" i="5" s="1"/>
  <c r="AB76" i="5" s="1"/>
  <c r="M27" i="3" s="1"/>
  <c r="BE15" i="28"/>
  <c r="AG56" i="9"/>
  <c r="AG58" i="9" s="1"/>
  <c r="AE58" i="9"/>
  <c r="AE5" i="9"/>
  <c r="AG4" i="9"/>
  <c r="O70" i="9"/>
  <c r="O72" i="9" s="1"/>
  <c r="S47" i="9"/>
  <c r="S48" i="9"/>
  <c r="S60" i="9"/>
  <c r="S62" i="9" s="1"/>
  <c r="W7" i="9"/>
  <c r="W11" i="9" s="1"/>
  <c r="W37" i="9" s="1"/>
  <c r="Y6" i="9"/>
  <c r="U49" i="9"/>
  <c r="U45" i="9"/>
  <c r="Q68" i="9"/>
  <c r="Q69" i="9"/>
  <c r="Q67" i="9"/>
  <c r="Q66" i="9"/>
  <c r="AE16" i="9"/>
  <c r="AC22" i="9"/>
  <c r="AC35" i="9" s="1"/>
  <c r="AG32" i="9"/>
  <c r="AA9" i="9"/>
  <c r="AC8" i="9"/>
  <c r="F59" i="5" l="1"/>
  <c r="AB77" i="5"/>
  <c r="AB79" i="5" s="1"/>
  <c r="J80" i="5" s="1"/>
  <c r="D203" i="3"/>
  <c r="W203" i="3"/>
  <c r="AG5" i="9"/>
  <c r="Q70" i="9"/>
  <c r="Q72" i="9" s="1"/>
  <c r="W45" i="9"/>
  <c r="W49" i="9"/>
  <c r="AG16" i="9"/>
  <c r="AG22" i="9" s="1"/>
  <c r="AG35" i="9" s="1"/>
  <c r="AE22" i="9"/>
  <c r="AE35" i="9" s="1"/>
  <c r="S69" i="9"/>
  <c r="U48" i="9"/>
  <c r="U60" i="9"/>
  <c r="U62" i="9" s="1"/>
  <c r="U47" i="9"/>
  <c r="Y7" i="9"/>
  <c r="Y11" i="9" s="1"/>
  <c r="Y37" i="9" s="1"/>
  <c r="AA6" i="9"/>
  <c r="AC9" i="9"/>
  <c r="AE8" i="9"/>
  <c r="Y45" i="9" l="1"/>
  <c r="Y49" i="9"/>
  <c r="S70" i="9"/>
  <c r="S72" i="9" s="1"/>
  <c r="AA7" i="9"/>
  <c r="AA11" i="9" s="1"/>
  <c r="AA37" i="9" s="1"/>
  <c r="AC6" i="9"/>
  <c r="W47" i="9"/>
  <c r="W48" i="9"/>
  <c r="W60" i="9"/>
  <c r="W62" i="9" s="1"/>
  <c r="AG8" i="9"/>
  <c r="AE9" i="9"/>
  <c r="AA49" i="9" l="1"/>
  <c r="AA45" i="9"/>
  <c r="W69" i="9"/>
  <c r="AE6" i="9"/>
  <c r="AC7" i="9"/>
  <c r="AC11" i="9" s="1"/>
  <c r="AC37" i="9" s="1"/>
  <c r="U70" i="9"/>
  <c r="U72" i="9" s="1"/>
  <c r="Y48" i="9"/>
  <c r="Y60" i="9"/>
  <c r="Y62" i="9" s="1"/>
  <c r="Y47" i="9"/>
  <c r="AG9" i="9"/>
  <c r="AG6" i="9" l="1"/>
  <c r="AE7" i="9"/>
  <c r="AE11" i="9" s="1"/>
  <c r="AE37" i="9" s="1"/>
  <c r="AC49" i="9"/>
  <c r="AC45" i="9"/>
  <c r="AA47" i="9"/>
  <c r="AA48" i="9"/>
  <c r="AA60" i="9"/>
  <c r="W70" i="9"/>
  <c r="W72" i="9" s="1"/>
  <c r="AG7" i="9" l="1"/>
  <c r="AG11" i="9" s="1"/>
  <c r="AG37" i="9" s="1"/>
  <c r="AG49" i="9" s="1"/>
  <c r="AA69" i="9"/>
  <c r="Y70" i="9"/>
  <c r="Y72" i="9" s="1"/>
  <c r="AE49" i="9"/>
  <c r="AE45" i="9"/>
  <c r="AC48" i="9"/>
  <c r="AC60" i="9"/>
  <c r="AC47" i="9"/>
  <c r="AG45" i="9" l="1"/>
  <c r="AE60" i="9"/>
  <c r="AE47" i="9"/>
  <c r="AE48" i="9"/>
  <c r="AC62" i="9"/>
  <c r="AA70" i="9"/>
  <c r="AA72" i="9" s="1"/>
  <c r="AG47" i="9" l="1"/>
  <c r="AG48" i="9"/>
  <c r="AG60" i="9"/>
  <c r="AC70" i="9"/>
  <c r="AC72" i="9" s="1"/>
  <c r="AE62" i="9"/>
  <c r="AG62" i="9" l="1"/>
  <c r="AE70" i="9"/>
  <c r="AE72" i="9" s="1"/>
  <c r="AG70" i="9" l="1"/>
  <c r="AG72" i="9" s="1"/>
  <c r="AM5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<sst xmlns="http://schemas.openxmlformats.org/spreadsheetml/2006/main" count="4690" uniqueCount="2490">
  <si>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</si>
  <si>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</si>
  <si>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</si>
  <si>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</si>
  <si>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</si>
  <si>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</si>
  <si>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</si>
  <si>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</si>
  <si>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</si>
  <si>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</si>
  <si>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</si>
  <si>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</si>
  <si>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</si>
  <si>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</si>
  <si>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</si>
  <si>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</si>
  <si>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</si>
  <si>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</si>
  <si>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</si>
  <si>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</si>
  <si>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</si>
  <si>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</si>
  <si>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</si>
  <si>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</si>
  <si>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</si>
  <si>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</si>
  <si>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</si>
  <si>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</si>
  <si>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</si>
  <si>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</si>
  <si>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</si>
  <si>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</si>
  <si>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</si>
  <si>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</si>
  <si>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</si>
  <si>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</si>
  <si>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</si>
  <si>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</si>
  <si>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</si>
  <si>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</si>
  <si>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</si>
  <si>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</si>
  <si>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</si>
  <si>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</si>
  <si>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</si>
  <si>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</si>
  <si>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</si>
  <si>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</si>
  <si>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</si>
  <si>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</si>
  <si>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</si>
  <si>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</si>
  <si>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</si>
  <si>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</si>
  <si>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</si>
  <si>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</si>
  <si>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</si>
  <si>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</si>
  <si>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</si>
  <si>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</si>
  <si>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</si>
  <si>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</si>
  <si>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</si>
  <si>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</si>
  <si>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</si>
  <si>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</si>
  <si>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</si>
  <si>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</si>
  <si>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</si>
  <si>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</si>
  <si>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</si>
  <si>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</si>
  <si>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</si>
  <si>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</si>
  <si>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</si>
  <si>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</si>
  <si>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</si>
  <si>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</si>
  <si>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</si>
  <si>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</si>
  <si>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</si>
  <si>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</si>
  <si>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</si>
  <si>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</si>
  <si>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</si>
  <si>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</si>
  <si>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</si>
  <si>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</si>
  <si>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</si>
  <si>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</si>
  <si>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</si>
  <si>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</si>
  <si>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</si>
  <si>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</si>
  <si>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</si>
  <si>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</si>
  <si>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</si>
  <si>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</si>
  <si>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</si>
  <si>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</si>
  <si>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</si>
  <si>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</si>
  <si>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</si>
  <si>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</si>
  <si>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</si>
  <si>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</si>
  <si>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</si>
  <si>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</si>
  <si>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</si>
  <si>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</si>
  <si>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</si>
  <si>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</si>
  <si>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</si>
  <si>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</si>
  <si>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</si>
  <si>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</si>
  <si>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</si>
  <si>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</si>
  <si>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</si>
  <si>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</si>
  <si>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</si>
  <si>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</si>
  <si>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</si>
  <si>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</si>
  <si>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</si>
  <si>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</si>
  <si>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</si>
  <si>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</si>
  <si>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</si>
  <si>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</si>
  <si>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</si>
  <si>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</si>
  <si>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</si>
  <si>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</si>
  <si>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</si>
  <si>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</si>
  <si>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</si>
  <si>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</si>
  <si>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</si>
  <si>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</si>
  <si>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</si>
  <si>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</si>
  <si>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</si>
  <si>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</si>
  <si>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</si>
  <si>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</si>
  <si>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</si>
  <si>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</si>
  <si>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</si>
  <si>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</si>
  <si>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</si>
  <si>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</si>
  <si>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</si>
  <si>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</si>
  <si>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</si>
  <si>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</si>
  <si>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</si>
  <si>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</si>
  <si>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</si>
  <si>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</si>
  <si>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</si>
  <si>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</si>
  <si>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</si>
  <si>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</si>
  <si>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</si>
  <si>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</si>
  <si>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</si>
  <si>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</si>
  <si>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</si>
  <si>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</si>
  <si>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</si>
  <si>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</si>
  <si>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</si>
  <si>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</si>
  <si>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</si>
  <si>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</si>
  <si>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</si>
  <si>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</si>
  <si>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</si>
  <si>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</si>
  <si>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</si>
  <si>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</si>
  <si>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</si>
  <si>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</si>
  <si>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</si>
  <si>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</si>
  <si>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</si>
  <si>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</si>
  <si>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</si>
  <si>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</si>
  <si>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</si>
  <si>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</si>
  <si>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</si>
  <si>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</si>
  <si>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</si>
  <si>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</si>
  <si>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</si>
  <si>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</si>
  <si>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</si>
  <si>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</si>
  <si>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</si>
  <si>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</si>
  <si>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</si>
  <si>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</si>
  <si>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</si>
  <si>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</si>
  <si>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</si>
  <si>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</si>
  <si>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</si>
  <si>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</si>
  <si>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</si>
  <si>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</si>
  <si>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</si>
  <si>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</si>
  <si>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</si>
  <si>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</si>
  <si>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</si>
  <si>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</si>
  <si>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</si>
  <si>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</si>
  <si>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</si>
  <si>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</si>
  <si>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</si>
  <si>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</si>
  <si>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</si>
  <si>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</si>
  <si>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</si>
  <si>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</si>
  <si>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</si>
  <si>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</si>
  <si>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</si>
  <si>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</si>
  <si>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</si>
  <si>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</si>
  <si>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</si>
  <si>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</si>
  <si>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</si>
  <si>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</si>
  <si>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</si>
  <si>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</si>
  <si>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</si>
  <si>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</si>
  <si>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</si>
  <si>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</si>
  <si>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</si>
  <si>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</si>
  <si>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</si>
  <si>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</si>
  <si>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</si>
  <si>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</si>
  <si>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</si>
  <si>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</si>
  <si>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</si>
  <si>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</si>
  <si>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</si>
  <si>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</si>
  <si>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</si>
  <si>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</si>
  <si>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</si>
  <si>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</si>
  <si>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</si>
  <si>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</si>
  <si>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</si>
  <si>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</si>
  <si>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</si>
  <si>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</si>
  <si>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</si>
  <si>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</si>
  <si>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</si>
  <si>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</si>
  <si>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</si>
  <si>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</si>
  <si>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</si>
  <si>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</si>
  <si>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</si>
  <si>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</si>
  <si>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</si>
  <si>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</si>
  <si>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</si>
  <si>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</si>
  <si>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</si>
  <si>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</si>
  <si>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</si>
  <si>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</si>
  <si>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</si>
  <si>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</si>
  <si>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</si>
  <si>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</si>
  <si>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</si>
  <si>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</si>
  <si>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</si>
  <si>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</si>
  <si>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</si>
  <si>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</si>
  <si>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</si>
  <si>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</si>
  <si>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</si>
  <si>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</si>
  <si>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</si>
  <si>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</si>
  <si>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</si>
  <si>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</si>
  <si>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</si>
  <si>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</si>
  <si>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</si>
  <si>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</si>
  <si>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</si>
  <si>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</si>
  <si>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</si>
  <si>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</si>
  <si>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</si>
  <si>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</si>
  <si>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</si>
  <si>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</si>
  <si>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</si>
  <si>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</si>
  <si>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</si>
  <si>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</si>
  <si>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</si>
  <si>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</si>
  <si>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</si>
  <si>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</si>
  <si>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</si>
  <si>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</si>
  <si>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</si>
  <si>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</si>
  <si>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</si>
  <si>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</si>
  <si>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</si>
  <si>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</si>
  <si>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</si>
  <si>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</si>
  <si>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</si>
  <si>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</si>
  <si>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</si>
  <si>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</si>
  <si>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</si>
  <si>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</si>
  <si>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</si>
  <si>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</si>
  <si>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</si>
  <si>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</si>
  <si>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</si>
  <si>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</si>
  <si>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</si>
  <si>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</si>
  <si>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</si>
  <si>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</si>
  <si>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</si>
  <si>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</si>
  <si>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</si>
  <si>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</si>
  <si>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</si>
  <si>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</si>
  <si>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</si>
  <si>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</si>
  <si>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</si>
  <si>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</si>
  <si>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</si>
  <si>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</si>
  <si>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</si>
  <si>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</si>
  <si>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</si>
  <si>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</si>
  <si>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</si>
  <si>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</si>
  <si>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</si>
  <si>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</si>
  <si>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</si>
  <si>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</si>
  <si>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</si>
  <si>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</si>
  <si>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</si>
  <si>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</si>
  <si>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</si>
  <si>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</si>
  <si>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</si>
  <si>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</si>
  <si>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</si>
  <si>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</si>
  <si>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</si>
  <si>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</si>
  <si>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</si>
  <si>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</si>
  <si>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</si>
  <si>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</si>
  <si>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</si>
  <si>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</si>
  <si>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</si>
  <si>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</si>
  <si>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</si>
  <si>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</si>
  <si>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</si>
  <si>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</si>
  <si>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</si>
  <si>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</si>
  <si>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</si>
  <si>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</si>
  <si>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</si>
  <si>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</si>
  <si>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</si>
  <si>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</si>
  <si>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</si>
  <si>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</si>
  <si>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</si>
  <si>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</si>
  <si>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</si>
  <si>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</si>
  <si>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</si>
  <si>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</si>
  <si>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</si>
  <si>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</si>
  <si>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</si>
  <si>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</si>
  <si>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</si>
  <si>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</si>
  <si>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</si>
  <si>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</si>
  <si>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</si>
  <si>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</si>
  <si>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</si>
  <si>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</si>
  <si>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</si>
  <si>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</si>
  <si>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</si>
  <si>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</si>
  <si>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</si>
  <si>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</si>
  <si>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</si>
  <si>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</si>
  <si>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</si>
  <si>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</si>
  <si>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</si>
  <si>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</si>
  <si>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</si>
  <si>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</si>
  <si>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</si>
  <si>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</si>
  <si>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</si>
  <si>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</si>
  <si>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</si>
  <si>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</si>
  <si>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</si>
  <si>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</si>
  <si>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</si>
  <si>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</si>
  <si>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</si>
  <si>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</si>
  <si>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</si>
  <si>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</si>
  <si>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</si>
  <si>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</si>
  <si>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</si>
  <si>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</si>
  <si>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</si>
  <si>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</si>
  <si>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</si>
  <si>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</si>
  <si>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</si>
  <si>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</si>
  <si>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</si>
  <si>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</si>
  <si>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</si>
  <si>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</si>
  <si>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</si>
  <si>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</si>
  <si>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</si>
  <si>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</si>
  <si>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</si>
  <si>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</si>
  <si>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</si>
  <si>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</si>
  <si>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</si>
  <si>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</si>
  <si>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</si>
  <si>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</si>
  <si>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</si>
  <si>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</si>
  <si>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</si>
  <si>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</si>
  <si>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</si>
  <si>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</si>
  <si>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</si>
  <si>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</si>
  <si>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</si>
  <si>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</si>
  <si>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</si>
  <si>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</si>
  <si>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</si>
  <si>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</si>
  <si>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</si>
  <si>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</si>
  <si>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</si>
  <si>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</si>
  <si>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</si>
  <si>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</si>
  <si>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</si>
  <si>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</si>
  <si>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</si>
  <si>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</si>
  <si>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</si>
  <si>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</si>
  <si>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</si>
  <si>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</si>
  <si>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</si>
  <si>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</si>
  <si>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</si>
  <si>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</si>
  <si>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</si>
  <si>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</si>
  <si>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</si>
  <si>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</si>
  <si>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</si>
  <si>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</si>
  <si>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</si>
  <si>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</si>
  <si>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</si>
  <si>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</si>
  <si>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</si>
  <si>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</si>
  <si>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</si>
  <si>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</si>
  <si>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</si>
  <si>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</si>
  <si>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</si>
  <si>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</si>
  <si>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</si>
  <si>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</si>
  <si>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</si>
  <si>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</si>
  <si>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</si>
  <si>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</si>
  <si>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</si>
  <si>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</si>
  <si>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</si>
  <si>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</si>
  <si>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</si>
  <si>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</si>
  <si>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</si>
  <si>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</si>
  <si>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</si>
  <si>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</si>
  <si>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</si>
  <si>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</si>
  <si>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</si>
  <si>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</si>
  <si>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</si>
  <si>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</si>
  <si>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</si>
  <si>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</si>
  <si>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</si>
  <si>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</si>
  <si>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</si>
  <si>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</si>
  <si>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</si>
  <si>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</si>
  <si>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</si>
  <si>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</si>
  <si>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</si>
  <si>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</si>
  <si>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</si>
  <si>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</si>
  <si>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</si>
  <si>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</si>
  <si>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</si>
  <si>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</si>
  <si>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</si>
  <si>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</si>
  <si>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</si>
  <si>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</si>
  <si>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</si>
  <si>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</si>
  <si>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</si>
  <si>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</si>
  <si>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</si>
  <si>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</si>
  <si>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</si>
  <si>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</si>
  <si>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</si>
  <si>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</si>
  <si>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</si>
  <si>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</si>
  <si>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</si>
  <si>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</si>
  <si>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</si>
  <si>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</si>
  <si>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</si>
  <si>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</si>
  <si>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</si>
  <si>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</si>
  <si>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</si>
  <si>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</si>
  <si>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</si>
  <si>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</si>
  <si>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</si>
  <si>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</si>
  <si>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</si>
  <si>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</si>
  <si>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</si>
  <si>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</si>
  <si>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</si>
  <si>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</si>
  <si>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</si>
  <si>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</si>
  <si>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</si>
  <si>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</si>
  <si>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</si>
  <si>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</si>
  <si>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</si>
  <si>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</si>
  <si>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</si>
  <si>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</si>
  <si>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</si>
  <si>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</si>
  <si>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</si>
  <si>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</si>
  <si>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</si>
  <si>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</si>
  <si>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</si>
  <si>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</si>
  <si>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</si>
  <si>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</si>
  <si>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</si>
  <si>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</si>
  <si>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</si>
  <si>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</si>
  <si>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</si>
  <si>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</si>
  <si>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</si>
  <si>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</si>
  <si>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</si>
  <si>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</si>
  <si>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</si>
  <si>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</si>
  <si>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</si>
  <si>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</si>
  <si>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</si>
  <si>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</si>
  <si>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</si>
  <si>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</si>
  <si>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</si>
  <si>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</si>
  <si>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</si>
  <si>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</si>
  <si>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</si>
  <si>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</si>
  <si>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</si>
  <si>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</si>
  <si>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</si>
  <si>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</si>
  <si>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</si>
  <si>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</si>
  <si>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</si>
  <si>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</si>
  <si>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</si>
  <si>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</si>
  <si>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</si>
  <si>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</si>
  <si>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</si>
  <si>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</si>
  <si>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</si>
  <si>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</si>
  <si>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</si>
  <si>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</si>
  <si>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</si>
  <si>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</si>
  <si>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</si>
  <si>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</si>
  <si>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</si>
  <si>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</si>
  <si>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</si>
  <si>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</si>
  <si>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</si>
  <si>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</si>
  <si>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</si>
  <si>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</si>
  <si>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</si>
  <si>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</si>
  <si>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</si>
  <si>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</si>
  <si>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</si>
  <si>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</si>
  <si>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</si>
  <si>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</si>
  <si>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</si>
  <si>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</si>
  <si>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</si>
  <si>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</si>
  <si>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</si>
  <si>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</si>
  <si>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</si>
  <si>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</si>
  <si>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</si>
  <si>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</si>
  <si>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</si>
  <si>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</si>
  <si>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</si>
  <si>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</si>
  <si>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</si>
  <si>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</si>
  <si>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</si>
  <si>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</si>
  <si>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</si>
  <si>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</si>
  <si>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</si>
  <si>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</si>
  <si>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</si>
  <si>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</si>
  <si>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</si>
  <si>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</si>
  <si>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</si>
  <si>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</si>
  <si>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</si>
  <si>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</si>
  <si>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</si>
  <si>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</si>
  <si>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</si>
  <si>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</si>
  <si>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</si>
  <si>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</si>
  <si>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</si>
  <si>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</si>
  <si>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</si>
  <si>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</si>
  <si>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</si>
  <si>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</si>
  <si>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</si>
  <si>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</si>
  <si>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</si>
  <si>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</si>
  <si>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</si>
  <si>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</si>
  <si>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</si>
  <si>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</si>
  <si>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</si>
  <si>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</si>
  <si>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</si>
  <si>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</si>
  <si>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</si>
  <si>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</si>
  <si>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</si>
  <si>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</si>
  <si>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</si>
  <si>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</si>
  <si>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</si>
  <si>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</si>
  <si>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</si>
  <si>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</si>
  <si>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</si>
  <si>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</si>
  <si>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</si>
  <si>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</si>
  <si>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</si>
  <si>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</si>
  <si>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</si>
  <si>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</si>
  <si>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</si>
  <si>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</si>
  <si>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</si>
  <si>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</si>
  <si>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</si>
  <si>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</si>
  <si>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</si>
  <si>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</si>
  <si>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</si>
  <si>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</si>
  <si>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</si>
  <si>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</si>
  <si>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</si>
  <si>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</si>
  <si>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</si>
  <si>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</si>
  <si>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</si>
  <si>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</si>
  <si>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</si>
  <si>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</si>
  <si>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</si>
  <si>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</si>
  <si>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</si>
  <si>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</si>
  <si>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</si>
  <si>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</si>
  <si>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</si>
  <si>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</si>
  <si>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</si>
  <si>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</si>
  <si>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</si>
  <si>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</si>
  <si>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</si>
  <si>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</si>
  <si>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</si>
  <si>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</si>
  <si>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</si>
  <si>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</si>
  <si>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</si>
  <si>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</si>
  <si>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</si>
  <si>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</si>
  <si>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</si>
  <si>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</si>
  <si>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</si>
  <si>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</si>
  <si>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</si>
  <si>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</si>
  <si>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</si>
  <si>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</si>
  <si>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</si>
  <si>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</si>
  <si>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</si>
  <si>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</si>
  <si>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</si>
  <si>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</si>
  <si>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</si>
  <si>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</si>
  <si>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</si>
  <si>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</si>
  <si>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</si>
  <si>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</si>
  <si>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</si>
  <si>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</si>
  <si>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</si>
  <si>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</si>
  <si>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</si>
  <si>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</si>
  <si>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</si>
  <si>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</si>
  <si>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</si>
  <si>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</si>
  <si>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</si>
  <si>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</si>
  <si>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</si>
  <si>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</si>
  <si>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</si>
  <si>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</si>
  <si>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</si>
  <si>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</si>
  <si>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</si>
  <si>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</si>
  <si>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</si>
  <si>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</si>
  <si>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</si>
  <si>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</si>
  <si>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</si>
  <si>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</si>
  <si>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</si>
  <si>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</si>
  <si>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</si>
  <si>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</si>
  <si>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</si>
  <si>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</si>
  <si>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</si>
  <si>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</si>
  <si>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</si>
  <si>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</si>
  <si>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</si>
  <si>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</si>
  <si>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</si>
  <si>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</si>
  <si>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</si>
  <si>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</si>
  <si>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</si>
  <si>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</si>
  <si>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</si>
  <si>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</si>
  <si>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</si>
  <si>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</si>
  <si>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</si>
  <si>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</si>
  <si>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</si>
  <si>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</si>
  <si>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</si>
  <si>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</si>
  <si>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</si>
  <si>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</si>
  <si>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</si>
  <si>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</si>
  <si>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</si>
  <si>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</si>
  <si>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</si>
  <si>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</si>
  <si>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</si>
  <si>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</si>
  <si>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</si>
  <si>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</si>
  <si>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</si>
  <si>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</si>
  <si>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</si>
  <si>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</si>
  <si>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</si>
  <si>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</si>
  <si>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</si>
  <si>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</si>
  <si>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</si>
  <si>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</si>
  <si>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</si>
  <si>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</si>
  <si>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</si>
  <si>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</si>
  <si>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</si>
  <si>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</si>
  <si>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</si>
  <si>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</si>
  <si>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</si>
  <si>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</si>
  <si>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</si>
  <si>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</si>
  <si>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</si>
  <si>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</si>
  <si>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</si>
  <si>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</si>
  <si>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</si>
  <si>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</si>
  <si>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</si>
  <si>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</si>
  <si>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</si>
  <si>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</si>
  <si>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</si>
  <si>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</si>
  <si>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</si>
  <si>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</si>
  <si>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</si>
  <si>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</si>
  <si>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</si>
  <si>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</si>
  <si>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</si>
  <si>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</si>
  <si>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</si>
  <si>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</si>
  <si>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</si>
  <si>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</si>
  <si>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</si>
  <si>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</si>
  <si>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</si>
  <si>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</si>
  <si>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</si>
  <si>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</si>
  <si>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</si>
  <si>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</si>
  <si>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</si>
  <si>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</si>
  <si>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</si>
  <si>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</si>
  <si>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</si>
  <si>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</si>
  <si>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</si>
  <si>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</si>
  <si>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</si>
  <si>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</si>
  <si>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</si>
  <si>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</si>
  <si>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</si>
  <si>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</si>
  <si>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</si>
  <si>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</si>
  <si>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</si>
  <si>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</si>
  <si>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</si>
  <si>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</si>
  <si>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</si>
  <si>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</si>
  <si>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</si>
  <si>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</si>
  <si>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</si>
  <si>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</si>
  <si>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</si>
  <si>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</si>
  <si>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</si>
  <si>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</si>
  <si>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</si>
  <si>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</si>
  <si>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</si>
  <si>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</si>
  <si>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</si>
  <si>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</si>
  <si>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</si>
  <si>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</si>
  <si>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</si>
  <si>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</si>
  <si>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</si>
  <si>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</si>
  <si>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</si>
  <si>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</si>
  <si>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</si>
  <si>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</si>
  <si>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</si>
  <si>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</si>
  <si>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</si>
  <si>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</si>
  <si>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</si>
  <si>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</si>
  <si>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</si>
  <si>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</si>
  <si>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</si>
  <si>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</si>
  <si>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</si>
  <si>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</si>
  <si>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</si>
  <si>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</si>
  <si>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</si>
  <si>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</si>
  <si>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</si>
  <si>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</si>
  <si>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</si>
  <si>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</si>
  <si>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</si>
  <si>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</si>
  <si>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</si>
  <si>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</si>
  <si>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</si>
  <si>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</si>
  <si>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</si>
  <si>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</si>
  <si>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</si>
  <si>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</si>
  <si>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</si>
  <si>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</si>
  <si>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</si>
  <si>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</si>
  <si>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</si>
  <si>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</si>
  <si>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</si>
  <si>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</si>
  <si>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</si>
  <si>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</si>
  <si>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</si>
  <si>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</si>
  <si>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</si>
  <si>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</si>
  <si>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</si>
  <si>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</si>
  <si>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</si>
  <si>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</si>
  <si>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</si>
  <si>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</si>
  <si>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</si>
  <si>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</si>
  <si>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</si>
  <si>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</si>
  <si>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</si>
  <si>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</si>
  <si>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</si>
  <si>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</si>
  <si>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</si>
  <si>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</si>
  <si>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</si>
  <si>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</si>
  <si>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</si>
  <si>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</si>
  <si>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</si>
  <si>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</si>
  <si>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</si>
  <si>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</si>
  <si>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</si>
  <si>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</si>
  <si>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</si>
  <si>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</si>
  <si>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</si>
  <si>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</si>
  <si>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</si>
  <si>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</si>
  <si>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</si>
  <si>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</si>
  <si>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</si>
  <si>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</si>
  <si>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</si>
  <si>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</si>
  <si>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</si>
  <si>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</si>
  <si>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</si>
  <si>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</si>
  <si>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</si>
  <si>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</si>
  <si>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</si>
  <si>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</si>
  <si>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</si>
  <si>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</si>
  <si>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</si>
  <si>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</si>
  <si>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</si>
  <si>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</si>
  <si>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</si>
  <si>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</si>
  <si>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</si>
  <si>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</si>
  <si>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</si>
  <si>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</si>
  <si>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</si>
  <si>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</si>
  <si>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</si>
  <si>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</si>
  <si>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</si>
  <si>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</si>
  <si>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</si>
  <si>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</si>
  <si>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</si>
  <si>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</si>
  <si>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</si>
  <si>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</si>
  <si>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</si>
  <si>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</si>
  <si>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</si>
  <si>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</si>
  <si>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</si>
  <si>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</si>
  <si>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</si>
  <si>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</si>
  <si>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</si>
  <si>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</si>
  <si>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</si>
  <si>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</si>
  <si>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</si>
  <si>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</si>
  <si>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</si>
  <si>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</si>
  <si>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</si>
  <si>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</si>
  <si>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</si>
  <si>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</si>
  <si>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</si>
  <si>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</si>
  <si>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</si>
  <si>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</si>
  <si>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</si>
  <si>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</si>
  <si>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</si>
  <si>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</si>
  <si>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</si>
  <si>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</si>
  <si>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</si>
  <si>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</si>
  <si>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</si>
  <si>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</si>
  <si>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</si>
  <si>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</si>
  <si>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</si>
  <si>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</si>
  <si>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</si>
  <si>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</si>
  <si>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</si>
  <si>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</si>
  <si>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</si>
  <si>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</si>
  <si>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</si>
  <si>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</si>
  <si>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</si>
  <si>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</si>
  <si>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</si>
  <si>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</si>
  <si>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</si>
  <si>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</si>
  <si>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</si>
  <si>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</si>
  <si>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</si>
  <si>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</si>
  <si>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</si>
  <si>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</si>
  <si>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</si>
  <si>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</si>
  <si>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</si>
  <si>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</si>
  <si>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</si>
  <si>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</si>
  <si>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</si>
  <si>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</si>
  <si>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</si>
  <si>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</si>
  <si>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</si>
  <si>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</si>
  <si>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</si>
  <si>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</si>
  <si>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</si>
  <si>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</si>
  <si>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</si>
  <si>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</si>
  <si>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</si>
  <si>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</si>
  <si>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</si>
  <si>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</si>
  <si>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</si>
  <si>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</si>
  <si>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</si>
  <si>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</si>
  <si>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</si>
  <si>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</si>
  <si>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</si>
  <si>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</si>
  <si>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</si>
  <si>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</si>
  <si>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</si>
  <si>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</si>
  <si>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</si>
  <si>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</si>
  <si>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</si>
  <si>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</si>
  <si>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</si>
  <si>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</si>
  <si>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</si>
  <si>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</si>
  <si>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</si>
  <si>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</si>
  <si>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</si>
  <si>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</si>
  <si>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</si>
  <si>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</si>
  <si>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</si>
  <si>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</si>
  <si>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</si>
  <si>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</si>
  <si>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</si>
  <si>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</si>
  <si>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</si>
  <si>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</si>
  <si>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</si>
  <si>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</si>
  <si>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</si>
  <si>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</si>
  <si>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</si>
  <si>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</si>
  <si>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</si>
  <si>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</si>
  <si>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</si>
  <si>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</si>
  <si>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</si>
  <si>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</si>
  <si>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</si>
  <si>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</si>
  <si>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</si>
  <si>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</si>
  <si>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</si>
  <si>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</si>
  <si>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</si>
  <si>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</si>
  <si>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</si>
  <si>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</si>
  <si>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</si>
  <si>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</si>
  <si>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</si>
  <si>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</si>
  <si>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</si>
  <si>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</si>
  <si>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</si>
  <si>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</si>
  <si>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</si>
  <si>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</si>
  <si>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</si>
  <si>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</si>
  <si>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</si>
  <si>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</si>
  <si>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</si>
  <si>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</si>
  <si>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</si>
  <si>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</si>
  <si>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</si>
  <si>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</si>
  <si>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</si>
  <si>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</si>
  <si>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</si>
  <si>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</si>
  <si>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</si>
  <si>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</si>
  <si>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</si>
  <si>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</si>
  <si>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</si>
  <si>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</si>
  <si>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</si>
  <si>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</si>
  <si>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</si>
  <si>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</si>
  <si>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</si>
  <si>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</si>
  <si>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</si>
  <si>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</si>
  <si>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</si>
  <si>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</si>
  <si>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</si>
  <si>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</si>
  <si>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</si>
  <si>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</si>
  <si>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</si>
  <si>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</si>
  <si>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</si>
  <si>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</si>
  <si>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</si>
  <si>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</si>
  <si>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</si>
  <si>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</si>
  <si>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</si>
  <si>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</si>
  <si>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</si>
  <si>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</si>
  <si>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</si>
  <si>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</si>
  <si>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</si>
  <si>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</si>
  <si>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</si>
  <si>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</si>
  <si>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</si>
  <si>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</si>
  <si>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</si>
  <si>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</si>
  <si>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</si>
  <si>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</si>
  <si>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</si>
  <si>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</si>
  <si>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</si>
  <si>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</si>
  <si>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</si>
  <si>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</si>
  <si>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</si>
  <si>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</si>
  <si>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</si>
  <si>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</si>
  <si>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</si>
  <si>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</si>
  <si>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</si>
  <si>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</si>
  <si>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</si>
  <si>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</si>
  <si>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</si>
  <si>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</si>
  <si>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</si>
  <si>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</si>
  <si>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</si>
  <si>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</si>
  <si>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</si>
  <si>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</si>
  <si>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</si>
  <si>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</si>
  <si>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</si>
  <si>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</si>
  <si>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</si>
  <si>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</si>
  <si>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</si>
  <si>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</si>
  <si>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</si>
  <si>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</si>
  <si>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</si>
  <si>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</si>
  <si>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</si>
  <si>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</si>
  <si>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</si>
  <si>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</si>
  <si>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</si>
  <si>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</si>
  <si>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</si>
  <si>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</si>
  <si>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</si>
  <si>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</si>
  <si>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</si>
  <si>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</si>
  <si>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</si>
  <si>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</si>
  <si>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</si>
  <si>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</si>
  <si>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</si>
  <si>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</si>
  <si>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</si>
  <si>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</si>
  <si>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</si>
  <si>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</si>
  <si>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</si>
  <si>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</si>
  <si>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</si>
  <si>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</si>
  <si>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</si>
  <si>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</si>
  <si>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</si>
  <si>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</si>
  <si>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</si>
  <si>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</si>
  <si>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</si>
  <si>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</si>
  <si>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</si>
  <si>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</si>
  <si>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</si>
  <si>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</si>
  <si>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</si>
  <si>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</si>
  <si>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</si>
  <si>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</si>
  <si>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</si>
  <si>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</si>
  <si>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</si>
  <si>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</si>
  <si>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</si>
  <si>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</si>
  <si>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</si>
  <si>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</si>
  <si>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</si>
  <si>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</si>
  <si>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</si>
  <si>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</si>
  <si>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</si>
  <si>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</si>
  <si>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</si>
  <si>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</si>
  <si>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</si>
  <si>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</si>
  <si>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</si>
  <si>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</si>
  <si>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</si>
  <si>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</si>
  <si>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</si>
  <si>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</si>
  <si>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</si>
  <si>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</si>
  <si>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</si>
  <si>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</si>
  <si>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</si>
  <si>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</si>
  <si>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</si>
  <si>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</si>
  <si>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</si>
  <si>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</si>
  <si>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</si>
  <si>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</si>
  <si>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</si>
  <si>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</si>
  <si>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</si>
  <si>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</si>
  <si>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</si>
  <si>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</si>
  <si>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</si>
  <si>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</si>
  <si>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</si>
  <si>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</si>
  <si>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</si>
  <si>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</si>
  <si>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</si>
  <si>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</si>
  <si>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</si>
  <si>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</si>
  <si>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</si>
  <si>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</si>
  <si>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</si>
  <si>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</si>
  <si>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</si>
  <si>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</si>
  <si>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</si>
  <si>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</si>
  <si>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</si>
  <si>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</si>
  <si>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</si>
  <si>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</si>
  <si>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</si>
  <si>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</si>
  <si>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</si>
  <si>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</si>
  <si>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</si>
  <si>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</si>
  <si>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</si>
  <si>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</si>
  <si>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</si>
  <si>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</si>
  <si>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</si>
  <si>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</si>
  <si>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</si>
  <si>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</si>
  <si>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</si>
  <si>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</si>
  <si>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</si>
  <si>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</si>
  <si>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</si>
  <si>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</si>
  <si>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</si>
  <si>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</si>
  <si>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</si>
  <si>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</si>
  <si>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</si>
  <si>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</si>
  <si>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</si>
  <si>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</si>
  <si>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</si>
  <si>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</si>
  <si>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</si>
  <si>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</si>
  <si>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</si>
  <si>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</si>
  <si>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</si>
  <si>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</si>
  <si>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</si>
  <si>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</si>
  <si>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</si>
  <si>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</si>
  <si>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</si>
  <si>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</si>
  <si>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</si>
  <si>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</si>
  <si>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</si>
  <si>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</si>
  <si>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</si>
  <si>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</si>
  <si>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</si>
  <si>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</si>
  <si>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</si>
  <si>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</si>
  <si>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</si>
  <si>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</si>
  <si>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</si>
  <si>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</si>
  <si>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</si>
  <si>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</si>
  <si>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</si>
  <si>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</si>
  <si>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</si>
  <si>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</si>
  <si>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</si>
  <si>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</si>
  <si>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</si>
  <si>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</si>
  <si>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</si>
  <si>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</si>
  <si>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</si>
  <si>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</si>
  <si>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</si>
  <si>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</si>
  <si>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</si>
  <si>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</si>
  <si>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</si>
  <si>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</si>
  <si>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</si>
  <si>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</si>
  <si>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</si>
  <si>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</si>
  <si>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</si>
  <si>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</si>
  <si>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</si>
  <si>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</si>
  <si>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</si>
  <si>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</si>
  <si>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</si>
  <si>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</si>
  <si>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</si>
  <si>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</si>
  <si>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</si>
  <si>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</si>
  <si>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</si>
  <si>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</si>
  <si>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</si>
  <si>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</si>
  <si>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</si>
  <si>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</si>
  <si>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</si>
  <si>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</si>
  <si>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</si>
  <si>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</si>
  <si>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</si>
  <si>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</si>
  <si>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</si>
  <si>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</si>
  <si>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</si>
  <si>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</si>
  <si>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</si>
  <si>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</si>
  <si>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</si>
  <si>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</si>
  <si>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</si>
  <si>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</si>
  <si>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</si>
  <si>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</si>
  <si>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</si>
  <si>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</si>
  <si>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</si>
  <si>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</si>
  <si>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</si>
  <si>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</si>
  <si>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</si>
  <si>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</si>
  <si>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</si>
  <si>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</si>
  <si>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</si>
  <si>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</si>
  <si>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</si>
  <si>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</si>
  <si>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</si>
  <si>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</si>
  <si>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</si>
  <si>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</si>
  <si>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</si>
  <si>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</si>
  <si>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</si>
  <si>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</si>
  <si>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</si>
  <si>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</si>
  <si>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</si>
  <si>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</si>
  <si>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</si>
  <si>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</si>
  <si>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</si>
  <si>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</si>
  <si>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</si>
  <si>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</si>
  <si>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</si>
  <si>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</si>
  <si>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</si>
  <si>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</si>
  <si>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</si>
  <si>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</si>
  <si>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</si>
  <si>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</si>
  <si>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</si>
  <si>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</si>
  <si>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</si>
  <si>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</si>
  <si>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</si>
  <si>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</si>
  <si>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</si>
  <si>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</si>
  <si>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</si>
  <si>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</si>
  <si>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</si>
  <si>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</si>
  <si>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</si>
  <si>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</si>
  <si>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</si>
  <si>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</si>
  <si>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</si>
  <si>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</si>
  <si>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</si>
  <si>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</si>
  <si>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</si>
  <si>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</si>
  <si>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</si>
  <si>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</si>
  <si>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</si>
  <si>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</si>
  <si>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</si>
  <si>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</si>
  <si>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</si>
  <si>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</si>
  <si>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</si>
  <si>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</si>
  <si>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</si>
  <si>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</si>
  <si>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</si>
  <si>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</si>
  <si>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</si>
  <si>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</si>
  <si>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</si>
  <si>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</si>
  <si>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</si>
  <si>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</si>
  <si>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</si>
  <si>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</si>
  <si>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</si>
  <si>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</si>
  <si>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</si>
  <si>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</si>
  <si>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</si>
  <si>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</si>
  <si>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</si>
  <si>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</si>
  <si>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</si>
  <si>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</si>
  <si>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</si>
  <si>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</si>
  <si>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</si>
  <si>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</si>
  <si>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</si>
  <si>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</si>
  <si>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</si>
  <si>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</si>
  <si>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</si>
  <si>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</si>
  <si>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</si>
  <si>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</si>
  <si>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</si>
  <si>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</si>
  <si>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</si>
  <si>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</si>
  <si>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</si>
  <si>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</si>
  <si>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</si>
  <si>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</si>
  <si>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</si>
  <si>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</si>
  <si>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</si>
  <si>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</si>
  <si>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</si>
  <si>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</si>
  <si>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</si>
  <si>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</si>
  <si>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</si>
  <si>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</si>
  <si>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</si>
  <si>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</si>
  <si>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</si>
  <si>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</si>
  <si>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</si>
  <si>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</si>
  <si>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</si>
  <si>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</si>
  <si>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</si>
  <si>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</si>
  <si>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</si>
  <si>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</si>
  <si>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</si>
  <si>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</si>
  <si>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</si>
  <si>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</si>
  <si>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</si>
  <si>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</si>
  <si>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</si>
  <si>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</si>
  <si>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</si>
  <si>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</si>
  <si>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</si>
  <si>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</si>
  <si>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</si>
  <si>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</si>
  <si>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</si>
  <si>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</si>
  <si>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</si>
  <si>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</si>
  <si>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</si>
  <si>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</si>
  <si>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</si>
  <si>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</si>
  <si>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</si>
  <si>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</si>
  <si>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</si>
  <si>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</si>
  <si>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</si>
  <si>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</si>
  <si>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</si>
  <si>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</si>
  <si>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</si>
  <si>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</si>
  <si>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</si>
  <si>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</si>
  <si>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</si>
  <si>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</si>
  <si>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</si>
  <si>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</si>
  <si>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</si>
  <si>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</si>
  <si>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</si>
  <si>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</si>
  <si>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</si>
  <si>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</si>
  <si>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</si>
  <si>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</si>
  <si>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</si>
  <si>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</si>
  <si>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</si>
  <si>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</si>
  <si>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</si>
  <si>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</si>
  <si>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</si>
  <si>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</si>
  <si>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</si>
  <si>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</si>
  <si>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</si>
  <si>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</si>
  <si>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</si>
  <si>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</si>
  <si>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</si>
  <si>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</si>
  <si>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</si>
  <si>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</si>
  <si>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</si>
  <si>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</si>
  <si>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</si>
  <si>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</si>
  <si>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</si>
  <si>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</si>
  <si>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</si>
  <si>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</si>
  <si>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</si>
  <si>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</si>
  <si>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</si>
  <si>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</si>
  <si>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</si>
  <si>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</si>
  <si>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</si>
  <si>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</si>
  <si>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</si>
  <si>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</si>
  <si>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</si>
  <si>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</si>
  <si>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</si>
  <si>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</si>
  <si>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</si>
  <si>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</si>
  <si>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</si>
  <si>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</si>
  <si>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</si>
  <si>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</si>
  <si>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</si>
  <si>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</si>
  <si>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</si>
  <si>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</si>
  <si>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</si>
  <si>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</si>
  <si>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</si>
  <si>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</si>
  <si>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</si>
  <si>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</si>
  <si>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</si>
  <si>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</si>
  <si>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</si>
  <si>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</si>
  <si>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</si>
  <si>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</si>
  <si>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</si>
  <si>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</si>
  <si>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</si>
  <si>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</si>
  <si>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</si>
  <si>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</si>
  <si>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</si>
  <si>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</si>
  <si>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</si>
  <si>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</si>
  <si>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</si>
  <si>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</si>
  <si>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</si>
  <si>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</si>
  <si>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</si>
  <si>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</si>
  <si>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</si>
  <si>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</si>
  <si>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</si>
  <si>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</si>
  <si>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</si>
  <si>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</si>
  <si>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</si>
  <si>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</si>
  <si>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</si>
  <si>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</si>
  <si>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</si>
  <si>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</si>
  <si>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</si>
  <si>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</si>
  <si>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</si>
  <si>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</si>
  <si>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</si>
  <si>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</si>
  <si>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</si>
  <si>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</si>
  <si>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</si>
  <si>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</si>
  <si>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</si>
  <si>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</si>
  <si>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</si>
  <si>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</si>
  <si>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</si>
  <si>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</si>
  <si>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</si>
  <si>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</si>
  <si>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</si>
  <si>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</si>
  <si>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</si>
  <si>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</si>
  <si>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</si>
  <si>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</si>
  <si>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</si>
  <si>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</si>
  <si>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</si>
  <si>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</si>
  <si>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</si>
  <si>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</si>
  <si>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</si>
  <si>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</si>
  <si>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</si>
  <si>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</si>
  <si>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</si>
  <si>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</si>
  <si>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</si>
  <si>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</si>
  <si>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</si>
  <si>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</si>
  <si>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</si>
  <si>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</si>
  <si>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</si>
  <si>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</si>
  <si>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</si>
  <si>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</si>
  <si>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</si>
  <si>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</si>
  <si>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</si>
  <si>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</si>
  <si>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</si>
  <si>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</si>
  <si>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</si>
  <si>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</si>
  <si>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</si>
  <si>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</si>
  <si>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</si>
  <si>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</si>
  <si>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</si>
  <si>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</si>
  <si>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</si>
  <si>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</si>
  <si>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</si>
  <si>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</si>
  <si>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</si>
  <si>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</si>
  <si>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</si>
  <si>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</si>
  <si>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</si>
  <si>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</si>
  <si>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</si>
  <si>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</si>
  <si>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</si>
  <si>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</si>
  <si>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</si>
  <si>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</si>
  <si>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</si>
  <si>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</si>
  <si>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</si>
  <si>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</si>
  <si>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</si>
  <si>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</si>
  <si>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</si>
  <si>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</si>
  <si>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</si>
  <si>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</si>
  <si>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</si>
  <si>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</si>
  <si>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</si>
  <si>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</si>
  <si>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</si>
  <si>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</si>
  <si>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</si>
  <si>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</si>
  <si>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</si>
  <si>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</si>
  <si>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</si>
  <si>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</si>
  <si>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</si>
  <si>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</si>
  <si>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</si>
  <si>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</si>
  <si>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</si>
  <si>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</si>
  <si>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</si>
  <si>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</si>
  <si>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</si>
  <si>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</si>
  <si>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</si>
  <si>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</si>
  <si>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</si>
  <si>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</si>
  <si>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</si>
  <si>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</si>
  <si>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</si>
  <si>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</si>
  <si>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</si>
  <si>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</si>
  <si>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</si>
  <si>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</si>
  <si>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</si>
  <si>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</si>
  <si>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</si>
  <si>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</si>
  <si>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</si>
  <si>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</si>
  <si>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</si>
  <si>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</si>
  <si>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</si>
  <si>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</si>
  <si>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</si>
  <si>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</si>
  <si>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</si>
  <si>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</si>
  <si>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</si>
  <si>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</si>
  <si>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</si>
  <si>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</si>
  <si>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</si>
  <si>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</si>
  <si>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</si>
  <si>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</si>
  <si>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</si>
  <si>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</si>
  <si>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</si>
  <si>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</si>
  <si>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</si>
  <si>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</si>
  <si>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</si>
  <si>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</si>
  <si>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</si>
  <si>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</si>
  <si>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</si>
  <si>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</si>
  <si>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</si>
  <si>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</si>
  <si>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</si>
  <si>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</si>
  <si>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</si>
  <si>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</si>
  <si>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</si>
  <si>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</si>
  <si>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</si>
  <si>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</si>
  <si>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</si>
  <si>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</si>
  <si>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</si>
  <si>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</si>
  <si>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</si>
  <si>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</si>
  <si>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</si>
  <si>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</si>
  <si>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</si>
  <si>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</si>
  <si>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</si>
  <si>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</si>
  <si>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</si>
  <si>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</si>
  <si>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</si>
  <si>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</si>
  <si>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</si>
  <si>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</si>
  <si>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</si>
  <si>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</si>
  <si>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</si>
  <si>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</si>
  <si>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</si>
  <si>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</si>
  <si>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</si>
  <si>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</si>
  <si>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</si>
  <si>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</si>
  <si>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</si>
  <si>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</si>
  <si>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</si>
  <si>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</si>
  <si>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</si>
  <si>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</si>
  <si>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</si>
  <si>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</si>
  <si>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</si>
  <si>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</si>
  <si>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</si>
  <si>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</si>
  <si>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</si>
  <si>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</si>
  <si>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</si>
  <si>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</si>
  <si>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</si>
  <si>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</si>
  <si>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</si>
  <si>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</si>
  <si>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</si>
  <si>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</si>
  <si>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</si>
  <si>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</si>
  <si>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</si>
  <si>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</si>
  <si>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</si>
  <si>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</si>
  <si>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</si>
  <si>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</si>
  <si>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</si>
  <si>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</si>
  <si>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</si>
  <si>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</si>
  <si>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</si>
  <si>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</si>
  <si>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</si>
  <si>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</si>
  <si>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</si>
  <si>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</si>
  <si>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</si>
  <si>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</si>
  <si>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</si>
  <si>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</si>
  <si>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</si>
  <si>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</si>
  <si>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</si>
  <si>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</si>
  <si>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</si>
  <si>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</si>
  <si>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</si>
  <si>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</si>
  <si>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</si>
  <si>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</si>
  <si>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</si>
  <si>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</si>
  <si>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</si>
  <si>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</si>
  <si>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</si>
  <si>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</si>
  <si>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</si>
  <si>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</si>
  <si>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</si>
  <si>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</si>
  <si>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</si>
  <si>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</si>
  <si>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</si>
  <si>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</si>
  <si>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</si>
  <si>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</si>
  <si>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</si>
  <si>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</si>
  <si>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</si>
  <si>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</si>
  <si>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</si>
  <si>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</si>
  <si>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</si>
  <si>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</si>
  <si>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</si>
  <si>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</si>
  <si>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</si>
  <si>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</si>
  <si>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</si>
  <si>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</si>
  <si>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</si>
  <si>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</si>
  <si>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</si>
  <si>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</si>
  <si>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</si>
  <si>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</si>
  <si>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</si>
  <si>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</si>
  <si>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</si>
  <si>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</si>
  <si>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</si>
  <si>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</si>
  <si>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</si>
  <si>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</si>
  <si>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</si>
  <si>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</si>
  <si>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</si>
  <si>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</si>
  <si>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</si>
  <si>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</si>
  <si>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</si>
  <si>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</si>
  <si>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</si>
  <si>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</si>
  <si>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</si>
  <si>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</si>
  <si>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</si>
  <si>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</si>
  <si>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</si>
  <si>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</si>
  <si>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</si>
  <si>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</si>
  <si>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</si>
  <si>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</si>
  <si>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</si>
  <si>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</si>
  <si>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</si>
  <si>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</si>
  <si>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</si>
  <si>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</si>
  <si>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</si>
  <si>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</si>
  <si>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</si>
  <si>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</si>
  <si>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</si>
  <si>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</si>
  <si>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</si>
  <si>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</si>
  <si>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</si>
  <si>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</si>
  <si>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</si>
  <si>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</si>
  <si>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</si>
  <si>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</si>
  <si>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</si>
  <si>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</si>
  <si>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</si>
  <si>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</si>
  <si>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</si>
  <si>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</si>
  <si>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</si>
  <si>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</si>
  <si>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</si>
  <si>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</si>
  <si>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</si>
  <si>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</si>
  <si>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</si>
  <si>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</si>
  <si>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</si>
  <si>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</si>
  <si>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</si>
  <si>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</si>
  <si>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</si>
  <si>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</si>
  <si>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</si>
  <si>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</si>
  <si>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</si>
  <si>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</si>
  <si>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</si>
  <si>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</si>
  <si>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</si>
  <si>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</si>
  <si>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</si>
  <si>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</si>
  <si>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</si>
  <si>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</si>
  <si>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</si>
  <si>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</si>
  <si>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</si>
  <si>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</si>
  <si>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</si>
  <si>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</si>
  <si>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</si>
  <si>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</si>
  <si>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</si>
  <si>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</si>
  <si>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</si>
  <si>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</si>
  <si>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</si>
  <si>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</si>
  <si>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</si>
  <si>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</si>
  <si>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</si>
  <si>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</si>
  <si>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</si>
  <si>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</si>
  <si>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</si>
  <si>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</si>
  <si>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</si>
  <si>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</si>
  <si>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</si>
  <si>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</si>
  <si>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</si>
  <si>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</si>
  <si>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</si>
  <si>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</si>
  <si>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</si>
  <si>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</si>
  <si>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</si>
  <si>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</si>
  <si>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</si>
  <si>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</si>
  <si>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</si>
  <si>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</si>
  <si>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</si>
  <si>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</si>
  <si>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</si>
  <si>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</si>
  <si>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</si>
  <si>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</si>
  <si>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</si>
  <si>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</si>
  <si>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</si>
  <si>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</si>
  <si>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</si>
  <si>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</si>
  <si>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</si>
  <si>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</si>
  <si>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</si>
  <si>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</si>
  <si>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</si>
  <si>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</si>
  <si>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</si>
  <si>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</si>
  <si>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</si>
  <si>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</si>
  <si>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</si>
  <si>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</si>
  <si>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</si>
  <si>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</si>
  <si>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</si>
  <si>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</si>
  <si>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</si>
  <si>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</si>
  <si>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</si>
  <si>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</si>
  <si>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</si>
  <si>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</si>
  <si>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</si>
  <si>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</si>
  <si>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</si>
  <si>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</si>
  <si>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</si>
  <si>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</si>
  <si>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</si>
  <si>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</si>
  <si>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</si>
  <si>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</si>
  <si>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</si>
  <si>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</si>
  <si>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</si>
  <si>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</si>
  <si>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</si>
  <si>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</si>
  <si>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</si>
  <si>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</si>
  <si>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</si>
  <si>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</si>
  <si>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</si>
  <si>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</si>
  <si>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</si>
  <si>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</si>
  <si>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</si>
  <si>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</si>
  <si>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</si>
  <si>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</si>
  <si>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</si>
  <si>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</si>
  <si>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</si>
  <si>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</si>
  <si>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</si>
  <si>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</si>
  <si>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</si>
  <si>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</si>
  <si>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</si>
  <si>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</si>
  <si>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</si>
  <si>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</si>
  <si>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</si>
  <si>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</si>
  <si>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</si>
  <si>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</si>
  <si>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</si>
  <si>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</si>
  <si>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</si>
  <si>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</si>
  <si>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</si>
  <si>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</si>
  <si>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</si>
  <si>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</si>
  <si>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</si>
  <si>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</si>
  <si>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Pacific Southwest Community Development Corporation</t>
  </si>
  <si>
    <t xml:space="preserve">The Grant at Mission Trails </t>
  </si>
  <si>
    <t>San Diego Housing Commission</t>
  </si>
  <si>
    <t>Ms. Colin Miller</t>
  </si>
  <si>
    <t xml:space="preserve">Vice President Multihousing Finance </t>
  </si>
  <si>
    <t>1122 Broadway, Suite 300</t>
  </si>
  <si>
    <t xml:space="preserve">San Diego </t>
  </si>
  <si>
    <t>(619) 578-7569</t>
  </si>
  <si>
    <t>colinm@sdhc.org</t>
  </si>
  <si>
    <t>(619) 578-7356</t>
  </si>
  <si>
    <t>5945 Mission Gorge Road</t>
  </si>
  <si>
    <t>461-190-04-00</t>
  </si>
  <si>
    <t>40%/60% Average Income</t>
  </si>
  <si>
    <t>16935 W  Rancho Bernardo Drive, Suite 238</t>
  </si>
  <si>
    <t xml:space="preserve">Robert Laing </t>
  </si>
  <si>
    <t>858-675-0506</t>
  </si>
  <si>
    <t>CA</t>
  </si>
  <si>
    <t>robertlaing@pswcdc.org</t>
  </si>
  <si>
    <t>Managing GP</t>
  </si>
  <si>
    <t>CRP Affordable Housing and Community Development LLC</t>
  </si>
  <si>
    <t>122 East 42 nd ST, STE 1903</t>
  </si>
  <si>
    <t>New York</t>
  </si>
  <si>
    <t>Seth Sterneck</t>
  </si>
  <si>
    <t>ssterneck@crpaffordable.com</t>
  </si>
  <si>
    <t>Developer</t>
  </si>
  <si>
    <t>NY</t>
  </si>
  <si>
    <t>The Grant at Mission Trails AGP LLC</t>
  </si>
  <si>
    <t>4429 Morena Boulevard, Suite A</t>
  </si>
  <si>
    <t xml:space="preserve">Paul Salib </t>
  </si>
  <si>
    <t>212-776-1914</t>
  </si>
  <si>
    <t>psalib@crpaffrodable.com</t>
  </si>
  <si>
    <t>Administrative GP</t>
  </si>
  <si>
    <t>CRP Affordable Housing &amp; Community Development LLC</t>
  </si>
  <si>
    <t>San Diego , CA, 92117</t>
  </si>
  <si>
    <t xml:space="preserve">BSB Design </t>
  </si>
  <si>
    <t>970 West 190th Street, Suite 250</t>
  </si>
  <si>
    <t>Torrence, CA 90502</t>
  </si>
  <si>
    <t>Michael Tancredi</t>
  </si>
  <si>
    <t>mtancredi@bsbdesign.com</t>
  </si>
  <si>
    <t>Hobson Bernadino+ Davis LLP</t>
  </si>
  <si>
    <t>6060 Center Drive, Floor 10</t>
  </si>
  <si>
    <t>Los Angeles, CA 90045</t>
  </si>
  <si>
    <t>Jason Hobson</t>
  </si>
  <si>
    <t>213-235-9191</t>
  </si>
  <si>
    <t>jhobson@hbdlegal.com</t>
  </si>
  <si>
    <t>Ironcore Construction LLC</t>
  </si>
  <si>
    <t>San Diego, CA, 92104</t>
  </si>
  <si>
    <t>Elliot Jones</t>
  </si>
  <si>
    <t>ejones@ironcorecc.com</t>
  </si>
  <si>
    <t>Novogradac &amp; Company LLP</t>
  </si>
  <si>
    <t>1300 114th Avenue SE, Suite 240</t>
  </si>
  <si>
    <t>Bellevue, WA 98004</t>
  </si>
  <si>
    <t>Thomas Stagg</t>
  </si>
  <si>
    <t>thomas.stagg@novoco.com</t>
  </si>
  <si>
    <t>Partner Energy</t>
  </si>
  <si>
    <t>680 Knox St., Suite 150</t>
  </si>
  <si>
    <t>Torrance, CA 90502</t>
  </si>
  <si>
    <t>Kelsey Shaw</t>
  </si>
  <si>
    <t>310-356-2199</t>
  </si>
  <si>
    <t>760-355-675</t>
  </si>
  <si>
    <t>kshaw@ptrenergy.com</t>
  </si>
  <si>
    <t>425-453-5783</t>
  </si>
  <si>
    <t>6700 Antioch Rd #450</t>
  </si>
  <si>
    <t>Merriam, KS 66204</t>
  </si>
  <si>
    <t>Rachel Denton</t>
  </si>
  <si>
    <t>Rachel.denton@novoco.com</t>
  </si>
  <si>
    <t xml:space="preserve">Rachel Denton </t>
  </si>
  <si>
    <t>California Housing Finance Agency</t>
  </si>
  <si>
    <t>500 Capitola Mall Suite 400</t>
  </si>
  <si>
    <t>Sacramento, CA 95814</t>
  </si>
  <si>
    <t>Kevin Brown</t>
  </si>
  <si>
    <t>(916) 616-8899</t>
  </si>
  <si>
    <t>KBrown@CalHFA.ca.gov</t>
  </si>
  <si>
    <t>Hyder &amp; Company</t>
  </si>
  <si>
    <t>1649, Capalina Road, Suite 500</t>
  </si>
  <si>
    <t>San Marcos, CA 92069</t>
  </si>
  <si>
    <t>Kyle Beach</t>
  </si>
  <si>
    <t>kbeach@hyderco.com</t>
  </si>
  <si>
    <t>Paul Salib</t>
  </si>
  <si>
    <t>CEO</t>
  </si>
  <si>
    <t>4429 Morena Blvd, STE A, San Diego CA 92117</t>
  </si>
  <si>
    <t>Other (Specify below)</t>
  </si>
  <si>
    <t>Type I and Type III Mid-rise Building</t>
  </si>
  <si>
    <t>Commercial Community (Vacant)</t>
  </si>
  <si>
    <t>CC-3-9 (Commercial Community)/44-109 DU/ACRE</t>
  </si>
  <si>
    <t>100% AFFORDABLE DU ALLOWED PER CA DENSITY BONUS</t>
  </si>
  <si>
    <t>82'-7" (To top of parapet)</t>
  </si>
  <si>
    <t xml:space="preserve">Tax Credits and Bond Financing </t>
  </si>
  <si>
    <t>County of San Diego ARPA Funds</t>
  </si>
  <si>
    <t>San Diego Housing Commission PSH Capital Funds and Vouchers</t>
  </si>
  <si>
    <t>City of San Diego - Bridge to Home Funds</t>
  </si>
  <si>
    <t>App Fee, Late Fee ect.</t>
  </si>
  <si>
    <t xml:space="preserve">San Diego Housing Commission </t>
  </si>
  <si>
    <t>(Worker Comp, Benefits, 401K)</t>
  </si>
  <si>
    <t xml:space="preserve">Federal LIHTC Equity </t>
  </si>
  <si>
    <t>City of San Diego CDBG</t>
  </si>
  <si>
    <t>Project-based vouchers (PBVs)</t>
  </si>
  <si>
    <t>The Grant at Mission Trails LP</t>
  </si>
  <si>
    <t>PSCDC The Grant LLC</t>
  </si>
  <si>
    <t xml:space="preserve">Citibank Construction Loan (Taxable) </t>
  </si>
  <si>
    <t>Federal LIHTC Equity</t>
  </si>
  <si>
    <t>County of San Diego ARPA</t>
  </si>
  <si>
    <t>Deferred Costs</t>
  </si>
  <si>
    <t>Deferred Developer Fee</t>
  </si>
  <si>
    <t>Fixed</t>
  </si>
  <si>
    <t>Other: (Cost of Issuance+Employment Reporting)</t>
  </si>
  <si>
    <t>Other: (LenderLegal +Investor Legal + Bond Issuance Legal + MGP Legal + SDHC Legal Fee)</t>
  </si>
  <si>
    <t>Other: (Prevailing Wage Monitoring)</t>
  </si>
  <si>
    <t>Other: (Relocation Costs)</t>
  </si>
  <si>
    <t>(Security)</t>
  </si>
  <si>
    <t>Other (San Diego Monitoring Fee):</t>
  </si>
  <si>
    <t>1 bedroom</t>
  </si>
  <si>
    <t>300 South Grand Avenue</t>
  </si>
  <si>
    <t>Los Angeles, CA 90071</t>
  </si>
  <si>
    <t>Hao Li</t>
  </si>
  <si>
    <t>Taxable Loan/Private</t>
  </si>
  <si>
    <t>San Diego CA 92101</t>
  </si>
  <si>
    <t>Maurcell Gresham</t>
  </si>
  <si>
    <t>619-231-9400</t>
  </si>
  <si>
    <t xml:space="preserve">Soft Financing </t>
  </si>
  <si>
    <t>3989 RUFFIN ROAD</t>
  </si>
  <si>
    <t>San Diego CA 92123</t>
  </si>
  <si>
    <t>David Estrella</t>
  </si>
  <si>
    <t>858-694-4801</t>
  </si>
  <si>
    <t>122 East 42nd St, STE 1903</t>
  </si>
  <si>
    <t>New York NY 10168</t>
  </si>
  <si>
    <t>Private</t>
  </si>
  <si>
    <t>122 East 42nd St STE A</t>
  </si>
  <si>
    <t>CA, 92120</t>
  </si>
  <si>
    <t xml:space="preserve">Mission Gorge Rd &amp; Mission Gorge Pl, San Diego
</t>
  </si>
  <si>
    <t>Mission Gorge Rd &amp; Mission Gorge Pl</t>
  </si>
  <si>
    <t>Grantville Neighborhood Park</t>
  </si>
  <si>
    <t>6190 Crawford St, San Diego,</t>
  </si>
  <si>
    <t>0.35 Miles</t>
  </si>
  <si>
    <t>Vons Grocery</t>
  </si>
  <si>
    <t>6555 Mission Gorge Rd, San Diego,</t>
  </si>
  <si>
    <t>0.58 Miles</t>
  </si>
  <si>
    <t>Kaiser Permanente Hospital</t>
  </si>
  <si>
    <t>4647 Zion Ave, San Diego,</t>
  </si>
  <si>
    <t>0.50 Miles</t>
  </si>
  <si>
    <t>Kaiser Permanente Vandever Medical Offices</t>
  </si>
  <si>
    <t>4405 Vandever Ave First Floor, San Diego,</t>
  </si>
  <si>
    <t>Dalia Gonzalez</t>
  </si>
  <si>
    <t>(619) 238-0100</t>
  </si>
  <si>
    <t>https://www.sdmts.com/transit-services</t>
  </si>
  <si>
    <t>Tom Tomlinson- Asst. Director</t>
  </si>
  <si>
    <t>(619)-533-3187</t>
  </si>
  <si>
    <t>https://www.sandiego.gov/park-and-recreation/centers/map</t>
  </si>
  <si>
    <t>Deann Lowell</t>
  </si>
  <si>
    <t>https://local.vons.com/ca/san-diego/6555-mission-gorge-rd.html</t>
  </si>
  <si>
    <t>Andrew Bindman</t>
  </si>
  <si>
    <t>415-476-5583</t>
  </si>
  <si>
    <t>https://healthy.kaiserpermanente.org/southern-california/facilities/Kaiser-Permanente-Zion-Medical-Center-100084</t>
  </si>
  <si>
    <t>1833-574-2273</t>
  </si>
  <si>
    <t>415-476-5583,+</t>
  </si>
  <si>
    <t>1619-284-1355</t>
  </si>
  <si>
    <t>ttps://healthy.kaiserpermanente.org/southern-california/facilities/Vandever-Medical-Offices-100036</t>
  </si>
  <si>
    <t xml:space="preserve">CitibankPermanent Loan </t>
  </si>
  <si>
    <t>RBC Capital Markets</t>
  </si>
  <si>
    <t xml:space="preserve"> CA 95746</t>
  </si>
  <si>
    <t>9788 Wexford Circle Granite Bay</t>
  </si>
  <si>
    <t>Stacie Altmann</t>
  </si>
  <si>
    <t>stacie.altmann@rbccm.com</t>
  </si>
  <si>
    <t>Electric</t>
  </si>
  <si>
    <t>LP Distribution</t>
  </si>
  <si>
    <t>City of San Diego CDBG+ San Diego Housing Commission+ County of San Diego ARPA</t>
  </si>
  <si>
    <t>Partnership Admin Fee</t>
  </si>
  <si>
    <t>GP Distribution</t>
  </si>
  <si>
    <t>916-790-0246</t>
  </si>
  <si>
    <t>5945 Mission Gorge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</si>
</sst>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73" fontId="12" fillId="0" borderId="12" xfId="273" applyNumberFormat="1" applyBorder="1" applyAlignment="1">
      <alignment horizont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3"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0" fillId="7" borderId="5" xfId="0" applyFill="1" applyBorder="1" applyAlignment="1" applyProtection="1">
      <alignment horizontal="left" wrapText="1"/>
      <protection locked="0"/>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107950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419" workbookViewId="0">
      <selection sqref="A1:AL2"/>
    </sheetView>
  </sheetViews>
  <sheetFormatPr defaultColWidth="0" defaultRowHeight="13.2" zeroHeight="1"/>
  <cols>
    <col min="1" max="38" width="2.33203125" customWidth="1"/>
    <col min="39" max="16384" width="8.77734375" hidden="1"/>
  </cols>
  <sheetData>
    <row r="1" spans="1:38">
      <c r="A1" s="980" t="s">
        <v>1869</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0" t="s">
        <v>2153</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0.95"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8" customHeight="1">
      <c r="A19" s="5"/>
      <c r="C19" s="3"/>
      <c r="D19" s="970" t="s">
        <v>2313</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2302</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2303</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2014</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1285</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1142</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0" t="s">
        <v>1686</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8" customHeight="1">
      <c r="A42" s="5"/>
      <c r="C42" s="3"/>
      <c r="D42" s="5"/>
      <c r="E42" s="5" t="s">
        <v>535</v>
      </c>
      <c r="F42" s="970" t="s">
        <v>2155</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9" t="s">
        <v>2156</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2157</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0" t="s">
        <v>1689</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1688</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0" t="s">
        <v>1690</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1691</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1704</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1705</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0" t="s">
        <v>1692</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1693</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0" t="s">
        <v>1697</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1698</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1699</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1700</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0" t="s">
        <v>1701</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0" t="s">
        <v>1702</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8" t="s">
        <v>1703</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0" t="s">
        <v>1706</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70" t="s">
        <v>1707</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0" t="s">
        <v>1708</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0" t="s">
        <v>2314</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900</v>
      </c>
      <c r="F235" s="5" t="s">
        <v>245</v>
      </c>
      <c r="G235" s="5"/>
      <c r="H235" s="5"/>
      <c r="I235" s="5"/>
      <c r="M235" s="5"/>
      <c r="N235" s="5"/>
      <c r="O235" s="5"/>
      <c r="P235" s="5"/>
      <c r="Q235" s="5"/>
      <c r="R235" s="5"/>
      <c r="S235" s="5"/>
    </row>
    <row r="236" spans="1:38">
      <c r="B236" s="5"/>
      <c r="C236" s="5"/>
      <c r="F236" s="5" t="s">
        <v>820</v>
      </c>
      <c r="G236" s="970" t="s">
        <v>1709</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8" customHeight="1">
      <c r="B343" s="3"/>
      <c r="E343" s="979" t="s">
        <v>1819</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899</v>
      </c>
      <c r="F348" s="970" t="s">
        <v>1820</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900</v>
      </c>
      <c r="F352" s="970" t="s">
        <v>1821</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6" customFormat="1">
      <c r="A365"/>
      <c r="B365" s="3"/>
      <c r="C365"/>
      <c r="D365"/>
      <c r="E365" s="976" t="s">
        <v>1816</v>
      </c>
    </row>
    <row r="366" spans="1:38" s="976" customFormat="1">
      <c r="A366"/>
      <c r="B366" s="3"/>
      <c r="C366"/>
      <c r="D366"/>
    </row>
    <row r="367" spans="1:38">
      <c r="B367" s="3"/>
      <c r="F367" s="974" t="s">
        <v>1817</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2" zoomScale="71" zoomScaleNormal="140" workbookViewId="0">
      <selection activeCell="D91" sqref="D91"/>
    </sheetView>
  </sheetViews>
  <sheetFormatPr defaultColWidth="0" defaultRowHeight="15" customHeight="1"/>
  <cols>
    <col min="1" max="1" width="3.6640625" style="754" customWidth="1"/>
    <col min="2" max="4" width="17.6640625" style="754" customWidth="1"/>
    <col min="5" max="5" width="15.6640625" style="754" customWidth="1"/>
    <col min="6" max="6" width="2.33203125" style="754" customWidth="1"/>
    <col min="7" max="7" width="14.6640625" style="754" customWidth="1"/>
    <col min="8" max="9" width="2.6640625" style="754" customWidth="1"/>
    <col min="10" max="10" width="3.6640625" style="754" customWidth="1"/>
    <col min="11" max="11" width="2.6640625" style="754" customWidth="1"/>
    <col min="12" max="14" width="2.33203125" style="754" customWidth="1"/>
    <col min="15" max="15" width="43.6640625" style="754" customWidth="1"/>
    <col min="16" max="16" width="7.6640625" style="754" customWidth="1"/>
    <col min="17" max="17" width="3.6640625" style="754" customWidth="1"/>
    <col min="18" max="19" width="10.6640625" style="754" customWidth="1"/>
    <col min="20" max="20" width="8.77734375" style="754" customWidth="1"/>
    <col min="21" max="16384" width="8.77734375" style="754" hidden="1"/>
  </cols>
  <sheetData>
    <row r="1" spans="1:19" ht="15" customHeight="1">
      <c r="A1" s="1935" t="s">
        <v>1861</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2118</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2225</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2204</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2119</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1800</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1801</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1694</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7" t="s">
        <v>1607</v>
      </c>
      <c r="C29" s="1927"/>
      <c r="D29" s="1927"/>
      <c r="E29" s="1927"/>
      <c r="F29" s="1927"/>
      <c r="G29" s="1927"/>
      <c r="H29" s="376"/>
      <c r="I29" s="376"/>
      <c r="J29" s="376"/>
      <c r="K29" s="376"/>
      <c r="L29" s="376"/>
      <c r="M29" s="376"/>
      <c r="N29" s="376"/>
      <c r="O29" s="1925" t="s">
        <v>1616</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139</v>
      </c>
      <c r="J32" s="1930" t="s">
        <v>991</v>
      </c>
      <c r="K32" s="1931">
        <v>1</v>
      </c>
      <c r="M32" s="509"/>
      <c r="O32" s="1926"/>
      <c r="P32" s="1930" t="s">
        <v>1939</v>
      </c>
    </row>
    <row r="33" spans="1:21" ht="15" customHeight="1">
      <c r="B33" s="1932" t="s">
        <v>1611</v>
      </c>
      <c r="C33" s="1932"/>
      <c r="D33" s="1932"/>
      <c r="E33" s="1932"/>
      <c r="F33" s="1932"/>
      <c r="G33" s="1932"/>
      <c r="I33" s="1929"/>
      <c r="J33" s="1930"/>
      <c r="K33" s="1931"/>
      <c r="M33" s="510"/>
      <c r="O33" s="1932" t="s">
        <v>1611</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1601</v>
      </c>
      <c r="C37" s="1936"/>
      <c r="D37" s="1936"/>
      <c r="E37" s="1936"/>
      <c r="F37" s="516"/>
      <c r="G37" s="516"/>
      <c r="H37" s="517"/>
      <c r="I37" s="376"/>
      <c r="J37" s="376"/>
      <c r="L37" s="529"/>
      <c r="M37" s="529"/>
      <c r="N37" s="529"/>
      <c r="O37" s="529"/>
      <c r="P37" s="529"/>
      <c r="Q37" s="529"/>
      <c r="R37" s="529"/>
      <c r="S37" s="529"/>
    </row>
    <row r="38" spans="1:21" ht="15" customHeight="1">
      <c r="B38" s="1941" t="s">
        <v>1617</v>
      </c>
      <c r="C38" s="1941"/>
      <c r="D38" s="1941"/>
      <c r="E38" s="1941"/>
      <c r="F38" s="650"/>
      <c r="G38" s="518">
        <f>D110</f>
        <v>1549231.4885944345</v>
      </c>
      <c r="H38" s="384"/>
      <c r="I38" s="519"/>
      <c r="J38" s="384"/>
      <c r="K38" s="1948" t="s">
        <v>2222</v>
      </c>
      <c r="L38" s="1948"/>
      <c r="M38" s="1948"/>
      <c r="N38" s="1948"/>
      <c r="O38" s="1948"/>
      <c r="P38" s="1948"/>
      <c r="Q38" s="1948"/>
      <c r="R38" s="1948"/>
      <c r="S38" s="1948"/>
    </row>
    <row r="39" spans="1:21" ht="15" customHeight="1">
      <c r="B39" s="1942" t="s">
        <v>1282</v>
      </c>
      <c r="C39" s="1942"/>
      <c r="D39" s="1942"/>
      <c r="E39" s="1942"/>
      <c r="F39" s="650"/>
      <c r="G39" s="632"/>
      <c r="H39" s="384"/>
      <c r="I39" s="519"/>
      <c r="J39" s="384"/>
      <c r="K39" s="1948"/>
      <c r="L39" s="1948"/>
      <c r="M39" s="1948"/>
      <c r="N39" s="1948"/>
      <c r="O39" s="1948"/>
      <c r="P39" s="1948"/>
      <c r="Q39" s="1948"/>
      <c r="R39" s="1948"/>
      <c r="S39" s="1948"/>
    </row>
    <row r="40" spans="1:21" ht="15" customHeight="1">
      <c r="B40" s="1942" t="s">
        <v>1283</v>
      </c>
      <c r="C40" s="1942"/>
      <c r="D40" s="1942"/>
      <c r="E40" s="1942"/>
      <c r="F40" s="650"/>
      <c r="G40" s="632">
        <v>325153</v>
      </c>
      <c r="H40" s="384"/>
      <c r="I40" s="519"/>
      <c r="J40" s="384"/>
      <c r="K40" s="1948"/>
      <c r="L40" s="1948"/>
      <c r="M40" s="1948"/>
      <c r="N40" s="1948"/>
      <c r="O40" s="1948"/>
      <c r="P40" s="1948"/>
      <c r="Q40" s="1948"/>
      <c r="R40" s="1948"/>
      <c r="S40" s="1948"/>
    </row>
    <row r="41" spans="1:21" ht="15" customHeight="1">
      <c r="B41" s="1943" t="s">
        <v>1612</v>
      </c>
      <c r="C41" s="1943"/>
      <c r="D41" s="1943"/>
      <c r="E41" s="1943"/>
      <c r="F41" s="650"/>
      <c r="G41" s="384"/>
      <c r="H41" s="384"/>
      <c r="I41" s="519"/>
      <c r="J41" s="384"/>
      <c r="K41" s="1947" t="s">
        <v>124</v>
      </c>
      <c r="L41" s="1947"/>
      <c r="M41" s="1947"/>
      <c r="N41" s="1947"/>
      <c r="O41" s="1947"/>
      <c r="P41" s="1947"/>
      <c r="Q41" s="1947"/>
      <c r="R41" s="1947"/>
      <c r="S41" s="1947"/>
    </row>
    <row r="42" spans="1:21" ht="15" customHeight="1">
      <c r="B42" s="634">
        <f>Application!I923</f>
        <v>0</v>
      </c>
      <c r="C42" s="634"/>
      <c r="D42" s="628"/>
      <c r="E42" s="652">
        <v>2200000</v>
      </c>
      <c r="F42" s="650"/>
      <c r="G42" s="384"/>
      <c r="H42" s="384"/>
      <c r="I42" s="519"/>
      <c r="J42" s="384"/>
      <c r="K42" s="1946"/>
      <c r="L42" s="1946"/>
      <c r="M42" s="1946"/>
      <c r="N42" s="1946"/>
      <c r="O42" s="1946"/>
      <c r="Q42" s="1949"/>
      <c r="R42" s="1949"/>
      <c r="U42" s="754" t="s">
        <v>124</v>
      </c>
    </row>
    <row r="43" spans="1:21" ht="15" customHeight="1">
      <c r="B43" s="634" t="str">
        <f>Application!I924</f>
        <v xml:space="preserve">San Diego Housing Commission </v>
      </c>
      <c r="C43" s="634"/>
      <c r="D43" s="504"/>
      <c r="E43" s="652">
        <v>2500000</v>
      </c>
      <c r="F43" s="650"/>
      <c r="G43" s="384"/>
      <c r="H43" s="384"/>
      <c r="I43" s="519"/>
      <c r="J43" s="384"/>
      <c r="L43" s="384"/>
      <c r="M43" s="376"/>
      <c r="N43" s="376"/>
      <c r="O43" s="376"/>
      <c r="Q43" s="520"/>
      <c r="R43" s="520"/>
      <c r="U43" s="754" t="s">
        <v>2221</v>
      </c>
    </row>
    <row r="44" spans="1:21" ht="15" customHeight="1">
      <c r="B44" s="634" t="str">
        <f>Application!I925</f>
        <v>County of San Diego ARPA Funds</v>
      </c>
      <c r="C44" s="634"/>
      <c r="D44" s="504"/>
      <c r="E44" s="652">
        <v>2750000</v>
      </c>
      <c r="F44" s="650"/>
      <c r="G44" s="384"/>
      <c r="H44" s="384"/>
      <c r="I44" s="519"/>
      <c r="K44" s="383" t="s">
        <v>1852</v>
      </c>
      <c r="Q44" s="1949"/>
      <c r="R44" s="1949"/>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3" t="s">
        <v>1848</v>
      </c>
      <c r="L46" s="1923"/>
      <c r="M46" s="1923"/>
      <c r="N46" s="1923"/>
      <c r="O46" s="1923"/>
      <c r="Q46" s="1920"/>
      <c r="R46" s="1920"/>
    </row>
    <row r="47" spans="1:21" ht="15" customHeight="1">
      <c r="B47" s="634"/>
      <c r="C47" s="634"/>
      <c r="D47" s="504"/>
      <c r="E47" s="652"/>
      <c r="F47" s="650"/>
      <c r="G47" s="384"/>
      <c r="H47" s="384"/>
      <c r="I47" s="519"/>
      <c r="J47" s="384"/>
      <c r="K47" s="1924" t="s">
        <v>1849</v>
      </c>
      <c r="L47" s="1924"/>
      <c r="M47" s="1924"/>
      <c r="N47" s="1924"/>
      <c r="O47" s="1924"/>
      <c r="Q47" s="1922"/>
      <c r="R47" s="1922"/>
    </row>
    <row r="48" spans="1:21" ht="15" customHeight="1">
      <c r="B48" s="634"/>
      <c r="C48" s="634"/>
      <c r="D48" s="504"/>
      <c r="E48" s="652"/>
      <c r="F48" s="650"/>
      <c r="G48" s="384"/>
      <c r="H48" s="384"/>
      <c r="I48" s="519"/>
      <c r="J48" s="384"/>
      <c r="K48" s="1921" t="s">
        <v>1850</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1" t="s">
        <v>1608</v>
      </c>
      <c r="C52" s="1941"/>
      <c r="D52" s="1941"/>
      <c r="E52" s="1941"/>
      <c r="F52" s="650"/>
      <c r="G52" s="518">
        <f>SUM(E42:E49)-ABS(E50)-ABS(E51)</f>
        <v>7450000</v>
      </c>
      <c r="H52" s="384"/>
      <c r="I52" s="519"/>
      <c r="J52" s="384"/>
    </row>
    <row r="53" spans="1:29" ht="15" customHeight="1">
      <c r="C53" s="523"/>
      <c r="D53" s="523" t="s">
        <v>874</v>
      </c>
      <c r="E53" s="523"/>
      <c r="F53" s="523"/>
      <c r="G53" s="524">
        <f>SUM(G38:G40)+G52</f>
        <v>9324384.4885944352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4" t="s">
        <v>1263</v>
      </c>
      <c r="C56" s="1944"/>
      <c r="D56" s="650"/>
      <c r="E56" s="650"/>
      <c r="F56" s="650"/>
      <c r="G56" s="650"/>
      <c r="H56" s="650"/>
      <c r="I56" s="650"/>
      <c r="J56" s="650"/>
      <c r="K56" s="650"/>
      <c r="L56" s="650"/>
      <c r="M56" s="650"/>
      <c r="N56" s="650"/>
      <c r="O56" s="650"/>
      <c r="P56" s="650"/>
      <c r="U56" s="951" t="s">
        <v>1795</v>
      </c>
      <c r="AC56" s="952">
        <v>0.2</v>
      </c>
    </row>
    <row r="57" spans="1:29" ht="15" customHeight="1">
      <c r="A57" s="521"/>
      <c r="B57" s="1945" t="s">
        <v>1603</v>
      </c>
      <c r="C57" s="1945"/>
      <c r="D57" s="1945"/>
      <c r="E57" s="1945"/>
      <c r="F57" s="1945"/>
      <c r="G57" s="1945"/>
      <c r="H57" s="1945"/>
      <c r="I57" s="1945"/>
      <c r="J57" s="1945"/>
      <c r="K57" s="1945"/>
      <c r="L57" s="1945"/>
      <c r="M57" s="1945"/>
      <c r="N57" s="1945"/>
      <c r="O57" s="1945"/>
      <c r="P57" s="650"/>
      <c r="U57" s="951" t="s">
        <v>1796</v>
      </c>
      <c r="AC57" s="952">
        <v>0.1</v>
      </c>
    </row>
    <row r="58" spans="1:29" ht="15" customHeight="1">
      <c r="B58" s="1936" t="s">
        <v>2220</v>
      </c>
      <c r="C58" s="1937"/>
      <c r="D58" s="1937"/>
      <c r="E58" s="1937"/>
      <c r="F58" s="526"/>
      <c r="G58" s="526"/>
      <c r="H58" s="516"/>
      <c r="I58" s="516"/>
      <c r="J58" s="1938">
        <f>('Sources and Uses Budget'!D104+Q47)/('Sources and Uses Budget'!B104+Q48)</f>
        <v>0</v>
      </c>
      <c r="K58" s="1939"/>
      <c r="L58" s="1939"/>
      <c r="M58" s="1939"/>
      <c r="N58" s="1940"/>
      <c r="O58" s="516"/>
      <c r="P58" s="516"/>
      <c r="U58" s="951" t="s">
        <v>1797</v>
      </c>
      <c r="AC58" s="952">
        <v>0.1</v>
      </c>
    </row>
    <row r="59" spans="1:29" ht="15" customHeight="1">
      <c r="B59" s="1919" t="s">
        <v>2120</v>
      </c>
      <c r="C59" s="1919"/>
      <c r="D59" s="1919"/>
      <c r="E59" s="1919"/>
      <c r="F59" s="1919"/>
      <c r="G59" s="1919"/>
      <c r="H59" s="1919"/>
      <c r="I59" s="1919"/>
      <c r="J59" s="1919"/>
      <c r="K59" s="1919"/>
      <c r="L59" s="1919"/>
      <c r="M59" s="1919"/>
      <c r="N59" s="1919"/>
      <c r="O59" s="1919"/>
      <c r="P59" s="516"/>
      <c r="U59" s="951" t="s">
        <v>1798</v>
      </c>
      <c r="AC59" s="952">
        <v>0.05</v>
      </c>
    </row>
    <row r="60" spans="1:29" ht="15" customHeight="1">
      <c r="B60" s="1919"/>
      <c r="C60" s="1919"/>
      <c r="D60" s="1919"/>
      <c r="E60" s="1919"/>
      <c r="F60" s="1919"/>
      <c r="G60" s="1919"/>
      <c r="H60" s="1919"/>
      <c r="I60" s="1919"/>
      <c r="J60" s="1919"/>
      <c r="K60" s="1919"/>
      <c r="L60" s="1919"/>
      <c r="M60" s="1919"/>
      <c r="N60" s="1919"/>
      <c r="O60" s="1919"/>
      <c r="P60" s="516"/>
      <c r="AC60" s="953"/>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2223</v>
      </c>
      <c r="K63" s="1952"/>
      <c r="L63" s="1952"/>
      <c r="M63" s="1952"/>
      <c r="N63" s="1952"/>
      <c r="O63" s="1952"/>
      <c r="P63" s="1952"/>
      <c r="Q63" s="1952"/>
      <c r="R63" s="1952"/>
    </row>
    <row r="64" spans="1:29" ht="15" customHeight="1" thickBot="1">
      <c r="B64" s="1944" t="s">
        <v>1613</v>
      </c>
      <c r="C64" s="1944"/>
      <c r="D64" s="376"/>
      <c r="F64" s="376"/>
      <c r="G64" s="523" t="s">
        <v>1851</v>
      </c>
      <c r="H64" s="376"/>
      <c r="I64" s="758"/>
      <c r="J64" s="1953"/>
      <c r="K64" s="1954"/>
      <c r="L64" s="1954"/>
      <c r="M64" s="1954"/>
      <c r="N64" s="1954"/>
      <c r="O64" s="1954"/>
      <c r="P64" s="1954"/>
      <c r="Q64" s="1954"/>
      <c r="R64" s="1954"/>
      <c r="U64" s="950">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3"/>
      <c r="K65" s="1954"/>
      <c r="L65" s="1954"/>
      <c r="M65" s="1954"/>
      <c r="N65" s="1954"/>
      <c r="O65" s="1954"/>
      <c r="P65" s="1954"/>
      <c r="Q65" s="1954"/>
      <c r="R65" s="1954"/>
      <c r="U65" s="950">
        <f>IF(J67="Non-rural project, Census Tract is Highest Resource (20 percentage points)",AC56,0)</f>
        <v>0</v>
      </c>
    </row>
    <row r="66" spans="1:22" ht="15" customHeight="1" thickBot="1">
      <c r="B66" s="528" t="s">
        <v>1682</v>
      </c>
      <c r="C66" s="638">
        <f>Application!AG430-Application!AG431</f>
        <v>48</v>
      </c>
      <c r="D66" s="788"/>
      <c r="E66" s="528" t="s">
        <v>1854</v>
      </c>
      <c r="F66" s="788"/>
      <c r="G66" s="655"/>
      <c r="H66" s="529"/>
      <c r="I66" s="759"/>
      <c r="J66" s="1953"/>
      <c r="K66" s="1954"/>
      <c r="L66" s="1954"/>
      <c r="M66" s="1954"/>
      <c r="N66" s="1954"/>
      <c r="O66" s="1954"/>
      <c r="P66" s="1954"/>
      <c r="Q66" s="1954"/>
      <c r="R66" s="1954"/>
      <c r="U66" s="950">
        <f>IF(J67="Non-rural project, Census Tract is High Resource (10 percentage points)",AC57,0)</f>
        <v>0.1</v>
      </c>
    </row>
    <row r="67" spans="1:22" ht="15" customHeight="1" thickBot="1">
      <c r="B67" s="528" t="s">
        <v>1602</v>
      </c>
      <c r="C67" s="639">
        <f>MIN(IF(AND(C65="Yes",G67&gt;=50),(0.75+(G67/200)),1),1.5)</f>
        <v>1</v>
      </c>
      <c r="D67" s="529"/>
      <c r="E67" s="528" t="s">
        <v>1683</v>
      </c>
      <c r="G67" s="638">
        <f>C66+G66</f>
        <v>48</v>
      </c>
      <c r="H67" s="529"/>
      <c r="I67" s="759"/>
      <c r="J67" s="1950" t="s">
        <v>1796</v>
      </c>
      <c r="K67" s="1947"/>
      <c r="L67" s="1947"/>
      <c r="M67" s="1947"/>
      <c r="N67" s="1947"/>
      <c r="O67" s="1947"/>
      <c r="P67" s="1947"/>
      <c r="Q67" s="1947"/>
      <c r="R67" s="1947"/>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33">
        <f>SUM(U62:U68)</f>
        <v>0.1</v>
      </c>
    </row>
    <row r="70" spans="1:22" ht="15" customHeight="1" thickBot="1">
      <c r="B70" s="508" t="s">
        <v>1610</v>
      </c>
      <c r="C70" s="508"/>
      <c r="D70" s="508"/>
      <c r="E70" s="508"/>
      <c r="F70" s="508"/>
      <c r="G70" s="508"/>
      <c r="U70" s="1934"/>
      <c r="V70" s="373" t="s">
        <v>1799</v>
      </c>
    </row>
    <row r="71" spans="1:22" ht="15" customHeight="1">
      <c r="B71" s="1941" t="s">
        <v>1614</v>
      </c>
      <c r="C71" s="1941"/>
      <c r="D71" s="1941"/>
      <c r="E71" s="508"/>
      <c r="F71" s="508"/>
      <c r="G71" s="518">
        <f>G53*(1-J58)</f>
        <v>9324384.4885944352</v>
      </c>
      <c r="J71" s="530"/>
      <c r="K71" s="687" t="s">
        <v>1616</v>
      </c>
      <c r="L71" s="687"/>
      <c r="M71" s="687"/>
      <c r="N71" s="687"/>
      <c r="O71" s="687"/>
      <c r="Q71" s="1923">
        <f>'Basis &amp; Credits'!T23+'Basis &amp; Credits'!Y23+'Basis &amp; Credits'!AD23+'Basis &amp; Credits'!AI23</f>
        <v>21390943</v>
      </c>
      <c r="R71" s="1923"/>
    </row>
    <row r="72" spans="1:22" ht="15" customHeight="1">
      <c r="B72" s="1955" t="s">
        <v>1615</v>
      </c>
      <c r="C72" s="1955"/>
      <c r="D72" s="1955"/>
      <c r="E72" s="508"/>
      <c r="F72" s="508"/>
      <c r="G72" s="518">
        <f>G71*C67</f>
        <v>9324384.4885944352</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9324384.4885944352</v>
      </c>
      <c r="C75" s="1957"/>
      <c r="D75" s="1957"/>
      <c r="E75" s="1957"/>
      <c r="F75" s="1957"/>
      <c r="G75" s="1957"/>
      <c r="H75" s="531"/>
      <c r="I75" s="1929" t="s">
        <v>139</v>
      </c>
      <c r="J75" s="1930" t="s">
        <v>991</v>
      </c>
      <c r="K75" s="1929">
        <v>1</v>
      </c>
      <c r="M75" s="395"/>
      <c r="N75" s="510"/>
      <c r="O75" s="657">
        <f>$Q$71</f>
        <v>21390943</v>
      </c>
      <c r="P75" s="1930" t="s">
        <v>1939</v>
      </c>
      <c r="Q75" s="1958" t="s">
        <v>138</v>
      </c>
      <c r="R75" s="1961">
        <f>((B75/B76)+((1-(O75/O76))/2))+U69</f>
        <v>0.56075437690720076</v>
      </c>
    </row>
    <row r="76" spans="1:22" ht="15" customHeight="1" thickBot="1">
      <c r="B76" s="1959">
        <f>'Sources and Uses Budget'!$C$104+$Q$46-($E$50+$E$51)*(1-$J$58)</f>
        <v>34936049</v>
      </c>
      <c r="C76" s="1960"/>
      <c r="D76" s="1960"/>
      <c r="E76" s="1960"/>
      <c r="F76" s="1960"/>
      <c r="G76" s="1959"/>
      <c r="I76" s="1929"/>
      <c r="J76" s="1930"/>
      <c r="K76" s="1929"/>
      <c r="M76" s="648"/>
      <c r="O76" s="656">
        <f>B76</f>
        <v>34936049</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0"/>
      <c r="R84" s="1920"/>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0"/>
      <c r="R89" s="1920"/>
    </row>
    <row r="90" spans="2:18" ht="15" customHeight="1">
      <c r="B90" s="497" t="s">
        <v>2431</v>
      </c>
      <c r="C90" s="498">
        <v>12</v>
      </c>
      <c r="D90" s="499">
        <v>1052</v>
      </c>
      <c r="E90" s="499">
        <v>2208</v>
      </c>
      <c r="F90" s="540"/>
      <c r="G90" s="384">
        <f>MAX(($E90-$D90)*$C90*12,0)</f>
        <v>166464</v>
      </c>
      <c r="I90" s="519"/>
      <c r="K90" s="756" t="s">
        <v>1625</v>
      </c>
      <c r="L90" s="684"/>
      <c r="M90" s="684"/>
      <c r="N90" s="684"/>
      <c r="O90" s="684"/>
      <c r="P90" s="684"/>
      <c r="Q90" s="1963"/>
      <c r="R90" s="1963"/>
    </row>
    <row r="91" spans="2:18" ht="15" customHeight="1">
      <c r="B91" s="497" t="s">
        <v>614</v>
      </c>
      <c r="C91" s="498"/>
      <c r="D91" s="499"/>
      <c r="E91" s="499"/>
      <c r="F91" s="540"/>
      <c r="G91" s="384">
        <f t="shared" ref="G91:G97" si="0">MAX(($E91-$D91)*$C91*12,0)</f>
        <v>0</v>
      </c>
      <c r="I91" s="519"/>
      <c r="K91" s="756" t="s">
        <v>1628</v>
      </c>
      <c r="L91" s="684"/>
      <c r="M91" s="684"/>
      <c r="N91" s="684"/>
      <c r="O91" s="684"/>
      <c r="P91" s="684"/>
      <c r="Q91" s="1924">
        <f>IFERROR(Q89/Q90,0)</f>
        <v>0</v>
      </c>
      <c r="R91" s="1924"/>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3">
        <f>MAX(Q84,Q91)</f>
        <v>0</v>
      </c>
      <c r="R93" s="1923"/>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166464</v>
      </c>
      <c r="I98" s="519"/>
    </row>
    <row r="99" spans="2:9" ht="15" customHeight="1">
      <c r="I99" s="519"/>
    </row>
    <row r="100" spans="2:9" ht="15" customHeight="1">
      <c r="B100" s="376" t="s">
        <v>1626</v>
      </c>
      <c r="D100" s="520">
        <f>G98+Q93</f>
        <v>166464</v>
      </c>
      <c r="I100" s="519"/>
    </row>
    <row r="101" spans="2:9" ht="15" customHeight="1">
      <c r="B101" s="376" t="s">
        <v>987</v>
      </c>
      <c r="D101" s="536">
        <v>0.05</v>
      </c>
      <c r="I101" s="519"/>
    </row>
    <row r="102" spans="2:9" ht="15" customHeight="1">
      <c r="B102" s="376" t="s">
        <v>1016</v>
      </c>
      <c r="D102" s="520">
        <f>D100-(D100*D101)</f>
        <v>158140.79999999999</v>
      </c>
    </row>
    <row r="103" spans="2:9" ht="15" customHeight="1">
      <c r="B103" s="376" t="s">
        <v>1618</v>
      </c>
      <c r="D103" s="537"/>
    </row>
    <row r="104" spans="2:9" ht="15" customHeight="1">
      <c r="B104" s="376" t="s">
        <v>1627</v>
      </c>
      <c r="D104" s="520">
        <f>D102/D108</f>
        <v>137513.73913043478</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1549231.4885944345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opLeftCell="A43" zoomScale="120" zoomScaleNormal="120" workbookViewId="0">
      <selection activeCell="Y73" sqref="Y73"/>
    </sheetView>
  </sheetViews>
  <sheetFormatPr defaultColWidth="0" defaultRowHeight="13.2" zeroHeight="1"/>
  <cols>
    <col min="1" max="1" width="3.6640625" customWidth="1"/>
    <col min="2" max="2" width="32.77734375" customWidth="1"/>
    <col min="3" max="3" width="9.33203125"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835068</v>
      </c>
      <c r="F4" s="384"/>
      <c r="G4" s="384">
        <f>E4*$C$4</f>
        <v>855944.7</v>
      </c>
      <c r="H4" s="384"/>
      <c r="I4" s="384">
        <f>G4*$C$4</f>
        <v>877343.31749999989</v>
      </c>
      <c r="J4" s="384"/>
      <c r="K4" s="384">
        <f>I4*$C$4</f>
        <v>899276.90043749986</v>
      </c>
      <c r="L4" s="384"/>
      <c r="M4" s="384">
        <f>K4*$C$4</f>
        <v>921758.8229484373</v>
      </c>
      <c r="N4" s="384"/>
      <c r="O4" s="384">
        <f>M4*$C$4</f>
        <v>944802.79352214816</v>
      </c>
      <c r="P4" s="384"/>
      <c r="Q4" s="384">
        <f>O4*$C$4</f>
        <v>968422.86336020182</v>
      </c>
      <c r="R4" s="384"/>
      <c r="S4" s="384">
        <f>Q4*$C$4</f>
        <v>992633.43494420673</v>
      </c>
      <c r="T4" s="384"/>
      <c r="U4" s="384">
        <f>S4*$C$4</f>
        <v>1017449.2708178118</v>
      </c>
      <c r="V4" s="384"/>
      <c r="W4" s="384">
        <f>U4*$C$4</f>
        <v>1042885.5025882571</v>
      </c>
      <c r="X4" s="384"/>
      <c r="Y4" s="384">
        <f>W4*$C$4</f>
        <v>1068957.6401529633</v>
      </c>
      <c r="Z4" s="384"/>
      <c r="AA4" s="384">
        <f>Y4*$C$4</f>
        <v>1095681.5811567872</v>
      </c>
      <c r="AB4" s="384"/>
      <c r="AC4" s="384">
        <f>AA4*$C$4</f>
        <v>1123073.6206857068</v>
      </c>
      <c r="AD4" s="384"/>
      <c r="AE4" s="384">
        <f>AC4*$C$4</f>
        <v>1151150.4612028494</v>
      </c>
      <c r="AF4" s="384"/>
      <c r="AG4" s="384">
        <f>AE4*$C$4</f>
        <v>1179929.2227329204</v>
      </c>
      <c r="AH4" s="384"/>
    </row>
    <row r="5" spans="1:34" ht="13.8">
      <c r="A5" s="376"/>
      <c r="B5" s="376" t="s">
        <v>987</v>
      </c>
      <c r="C5" s="408">
        <f>IF(Application!$D$214="Special Needs",0.1,0.05)</f>
        <v>0.05</v>
      </c>
      <c r="D5" s="376"/>
      <c r="E5" s="386">
        <f>-E4*$C$5</f>
        <v>-41753.4</v>
      </c>
      <c r="F5" s="386"/>
      <c r="G5" s="386">
        <f>-G4*$C$5</f>
        <v>-42797.235000000001</v>
      </c>
      <c r="H5" s="386"/>
      <c r="I5" s="386">
        <f>-I4*$C$5</f>
        <v>-43867.165874999999</v>
      </c>
      <c r="J5" s="386"/>
      <c r="K5" s="386">
        <f>-K4*$C$5</f>
        <v>-44963.845021874993</v>
      </c>
      <c r="L5" s="386"/>
      <c r="M5" s="386">
        <f>-M4*$C$5</f>
        <v>-46087.941147421865</v>
      </c>
      <c r="N5" s="386"/>
      <c r="O5" s="386">
        <f>-O4*$C$5</f>
        <v>-47240.139676107414</v>
      </c>
      <c r="P5" s="386"/>
      <c r="Q5" s="386">
        <f>-Q4*$C$5</f>
        <v>-48421.143168010094</v>
      </c>
      <c r="R5" s="386"/>
      <c r="S5" s="386">
        <f>-S4*$C$5</f>
        <v>-49631.671747210341</v>
      </c>
      <c r="T5" s="386"/>
      <c r="U5" s="386">
        <f>-U4*$C$5</f>
        <v>-50872.463540890596</v>
      </c>
      <c r="V5" s="386"/>
      <c r="W5" s="386">
        <f>-W4*$C$5</f>
        <v>-52144.275129412854</v>
      </c>
      <c r="X5" s="386"/>
      <c r="Y5" s="386">
        <f>-Y4*$C$5</f>
        <v>-53447.882007648172</v>
      </c>
      <c r="Z5" s="386"/>
      <c r="AA5" s="386">
        <f>-AA4*$C$5</f>
        <v>-54784.079057839364</v>
      </c>
      <c r="AB5" s="386"/>
      <c r="AC5" s="386">
        <f>-AC4*$C$5</f>
        <v>-56153.681034285342</v>
      </c>
      <c r="AD5" s="386"/>
      <c r="AE5" s="386">
        <f>-AE4*$C$5</f>
        <v>-57557.52306014247</v>
      </c>
      <c r="AF5" s="386"/>
      <c r="AG5" s="386">
        <f>-AG4*$C$5</f>
        <v>-58996.461136646023</v>
      </c>
      <c r="AH5" s="376"/>
    </row>
    <row r="6" spans="1:34" ht="13.8">
      <c r="A6" s="376" t="s">
        <v>1073</v>
      </c>
      <c r="B6" s="376"/>
      <c r="C6" s="407">
        <v>1.0249999999999999</v>
      </c>
      <c r="D6" s="376"/>
      <c r="E6" s="387">
        <f>Application!Z788</f>
        <v>207360</v>
      </c>
      <c r="F6" s="387"/>
      <c r="G6" s="387">
        <f>E6*$C$6</f>
        <v>212543.99999999997</v>
      </c>
      <c r="H6" s="387"/>
      <c r="I6" s="387">
        <f>G6*$C$6</f>
        <v>217857.59999999995</v>
      </c>
      <c r="J6" s="387"/>
      <c r="K6" s="387">
        <f>I6*$C$6</f>
        <v>223304.03999999992</v>
      </c>
      <c r="L6" s="387"/>
      <c r="M6" s="387">
        <f>K6*$C$6</f>
        <v>228886.64099999989</v>
      </c>
      <c r="N6" s="387"/>
      <c r="O6" s="387">
        <f>M6*$C$6</f>
        <v>234608.80702499987</v>
      </c>
      <c r="P6" s="387"/>
      <c r="Q6" s="387">
        <f>O6*$C$6</f>
        <v>240474.02720062484</v>
      </c>
      <c r="R6" s="387"/>
      <c r="S6" s="387">
        <f>Q6*$C$6</f>
        <v>246485.87788064044</v>
      </c>
      <c r="T6" s="387"/>
      <c r="U6" s="387">
        <f>S6*$C$6</f>
        <v>252648.02482765642</v>
      </c>
      <c r="V6" s="387"/>
      <c r="W6" s="387">
        <f>U6*$C$6</f>
        <v>258964.2254483478</v>
      </c>
      <c r="X6" s="387"/>
      <c r="Y6" s="387">
        <f>W6*$C$6</f>
        <v>265438.33108455647</v>
      </c>
      <c r="Z6" s="387"/>
      <c r="AA6" s="387">
        <f>Y6*$C$6</f>
        <v>272074.28936167038</v>
      </c>
      <c r="AB6" s="387"/>
      <c r="AC6" s="387">
        <f>AA6*$C$6</f>
        <v>278876.14659571211</v>
      </c>
      <c r="AD6" s="387"/>
      <c r="AE6" s="387">
        <f>AC6*$C$6</f>
        <v>285848.05026060488</v>
      </c>
      <c r="AF6" s="387"/>
      <c r="AG6" s="387">
        <f>AE6*$C$6</f>
        <v>292994.25151711999</v>
      </c>
      <c r="AH6" s="376"/>
    </row>
    <row r="7" spans="1:34" ht="13.8">
      <c r="A7" s="376"/>
      <c r="B7" s="376" t="s">
        <v>987</v>
      </c>
      <c r="C7" s="408">
        <f>IF(Application!$D$214="Special Needs",0.1,0.05)</f>
        <v>0.05</v>
      </c>
      <c r="D7" s="376"/>
      <c r="E7" s="386">
        <f>-E6*$C$7</f>
        <v>-10368</v>
      </c>
      <c r="F7" s="386"/>
      <c r="G7" s="386">
        <f>-G6*$C$7</f>
        <v>-10627.199999999999</v>
      </c>
      <c r="H7" s="386"/>
      <c r="I7" s="386">
        <f>-I6*$C$7</f>
        <v>-10892.879999999997</v>
      </c>
      <c r="J7" s="386"/>
      <c r="K7" s="386">
        <f>-K6*$C$7</f>
        <v>-11165.201999999997</v>
      </c>
      <c r="L7" s="386"/>
      <c r="M7" s="386">
        <f>-M6*$C$7</f>
        <v>-11444.332049999995</v>
      </c>
      <c r="N7" s="386"/>
      <c r="O7" s="386">
        <f>-O6*$C$7</f>
        <v>-11730.440351249994</v>
      </c>
      <c r="P7" s="386"/>
      <c r="Q7" s="386">
        <f>-Q6*$C$7</f>
        <v>-12023.701360031242</v>
      </c>
      <c r="R7" s="386"/>
      <c r="S7" s="386">
        <f>-S6*$C$7</f>
        <v>-12324.293894032024</v>
      </c>
      <c r="T7" s="386"/>
      <c r="U7" s="386">
        <f>-U6*$C$7</f>
        <v>-12632.401241382822</v>
      </c>
      <c r="V7" s="386"/>
      <c r="W7" s="386">
        <f>-W6*$C$7</f>
        <v>-12948.211272417391</v>
      </c>
      <c r="X7" s="386"/>
      <c r="Y7" s="386">
        <f>-Y6*$C$7</f>
        <v>-13271.916554227824</v>
      </c>
      <c r="Z7" s="386"/>
      <c r="AA7" s="386">
        <f>-AA6*$C$7</f>
        <v>-13603.714468083519</v>
      </c>
      <c r="AB7" s="386"/>
      <c r="AC7" s="386">
        <f>-AC6*$C$7</f>
        <v>-13943.807329785606</v>
      </c>
      <c r="AD7" s="386"/>
      <c r="AE7" s="386">
        <f>-AE6*$C$7</f>
        <v>-14292.402513030245</v>
      </c>
      <c r="AF7" s="386"/>
      <c r="AG7" s="386">
        <f>-AG6*$C$7</f>
        <v>-14649.712575856</v>
      </c>
      <c r="AH7" s="376"/>
    </row>
    <row r="8" spans="1:34" ht="13.8">
      <c r="A8" s="376" t="s">
        <v>261</v>
      </c>
      <c r="B8" s="376"/>
      <c r="C8" s="407">
        <v>1.0249999999999999</v>
      </c>
      <c r="D8" s="376"/>
      <c r="E8" s="387">
        <f>Application!Z796</f>
        <v>9216</v>
      </c>
      <c r="F8" s="387"/>
      <c r="G8" s="387">
        <f>E8*$C$8</f>
        <v>9446.4</v>
      </c>
      <c r="H8" s="387"/>
      <c r="I8" s="387">
        <f>G8*$C$8</f>
        <v>9682.56</v>
      </c>
      <c r="J8" s="387"/>
      <c r="K8" s="387">
        <f>I8*$C$8</f>
        <v>9924.623999999998</v>
      </c>
      <c r="L8" s="387"/>
      <c r="M8" s="387">
        <f>K8*$C$8</f>
        <v>10172.739599999997</v>
      </c>
      <c r="N8" s="387"/>
      <c r="O8" s="387">
        <f>M8*$C$8</f>
        <v>10427.058089999997</v>
      </c>
      <c r="P8" s="387"/>
      <c r="Q8" s="387">
        <f>O8*$C$8</f>
        <v>10687.734542249997</v>
      </c>
      <c r="R8" s="387"/>
      <c r="S8" s="387">
        <f>Q8*$C$8</f>
        <v>10954.927905806246</v>
      </c>
      <c r="T8" s="387"/>
      <c r="U8" s="387">
        <f>S8*$C$8</f>
        <v>11228.8011034514</v>
      </c>
      <c r="V8" s="387"/>
      <c r="W8" s="387">
        <f>U8*$C$8</f>
        <v>11509.521131037684</v>
      </c>
      <c r="X8" s="387"/>
      <c r="Y8" s="387">
        <f>W8*$C$8</f>
        <v>11797.259159313624</v>
      </c>
      <c r="Z8" s="387"/>
      <c r="AA8" s="387">
        <f>Y8*$C$8</f>
        <v>12092.190638296464</v>
      </c>
      <c r="AB8" s="387"/>
      <c r="AC8" s="387">
        <f>AA8*$C$8</f>
        <v>12394.495404253876</v>
      </c>
      <c r="AD8" s="387"/>
      <c r="AE8" s="387">
        <f>AC8*$C$8</f>
        <v>12704.357789360221</v>
      </c>
      <c r="AF8" s="387"/>
      <c r="AG8" s="387">
        <f>AE8*$C$8</f>
        <v>13021.966734094225</v>
      </c>
      <c r="AH8" s="376"/>
    </row>
    <row r="9" spans="1:34" ht="13.8">
      <c r="A9" s="376"/>
      <c r="B9" s="376" t="s">
        <v>987</v>
      </c>
      <c r="C9" s="408">
        <f>IF(Application!$D$214="Special Needs",0.1,0.05)</f>
        <v>0.05</v>
      </c>
      <c r="D9" s="376"/>
      <c r="E9" s="386">
        <f>-E8*$C$9</f>
        <v>-460.8</v>
      </c>
      <c r="F9" s="386"/>
      <c r="G9" s="386">
        <f>-G8*$C$9</f>
        <v>-472.32</v>
      </c>
      <c r="H9" s="386"/>
      <c r="I9" s="386">
        <f>-I8*$C$9</f>
        <v>-484.12799999999999</v>
      </c>
      <c r="J9" s="386"/>
      <c r="K9" s="386">
        <f>-K8*$C$9</f>
        <v>-496.23119999999994</v>
      </c>
      <c r="L9" s="386"/>
      <c r="M9" s="386">
        <f>-M8*$C$9</f>
        <v>-508.63697999999988</v>
      </c>
      <c r="N9" s="386"/>
      <c r="O9" s="386">
        <f>-O8*$C$9</f>
        <v>-521.35290449999991</v>
      </c>
      <c r="P9" s="386"/>
      <c r="Q9" s="386">
        <f>-Q8*$C$9</f>
        <v>-534.3867271124999</v>
      </c>
      <c r="R9" s="386"/>
      <c r="S9" s="386">
        <f>-S8*$C$9</f>
        <v>-547.74639529031231</v>
      </c>
      <c r="T9" s="386"/>
      <c r="U9" s="386">
        <f>-U8*$C$9</f>
        <v>-561.44005517257006</v>
      </c>
      <c r="V9" s="386"/>
      <c r="W9" s="386">
        <f>-W8*$C$9</f>
        <v>-575.4760565518842</v>
      </c>
      <c r="X9" s="386"/>
      <c r="Y9" s="386">
        <f>-Y8*$C$9</f>
        <v>-589.86295796568118</v>
      </c>
      <c r="Z9" s="386"/>
      <c r="AA9" s="386">
        <f>-AA8*$C$9</f>
        <v>-604.60953191482326</v>
      </c>
      <c r="AB9" s="386"/>
      <c r="AC9" s="386">
        <f>-AC8*$C$9</f>
        <v>-619.72477021269378</v>
      </c>
      <c r="AD9" s="386"/>
      <c r="AE9" s="386">
        <f>-AE8*$C$9</f>
        <v>-635.21788946801109</v>
      </c>
      <c r="AF9" s="386"/>
      <c r="AG9" s="386">
        <f>-AG8*$C$9</f>
        <v>-651.0983367047113</v>
      </c>
      <c r="AH9" s="376"/>
    </row>
    <row r="10" spans="1:34" ht="13.8">
      <c r="A10" s="934" t="s">
        <v>2310</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1074</v>
      </c>
      <c r="B11" s="388"/>
      <c r="C11" s="381"/>
      <c r="D11" s="388"/>
      <c r="E11" s="388">
        <f>SUM(E4:E10)</f>
        <v>999061.79999999993</v>
      </c>
      <c r="F11" s="388"/>
      <c r="G11" s="388">
        <f>SUM(G4:G10)</f>
        <v>1024038.3450000001</v>
      </c>
      <c r="H11" s="388"/>
      <c r="I11" s="388">
        <f>SUM(I4:I10)</f>
        <v>1049639.3036249997</v>
      </c>
      <c r="J11" s="388"/>
      <c r="K11" s="388">
        <f>SUM(K4:K10)</f>
        <v>1075880.2862156248</v>
      </c>
      <c r="L11" s="388"/>
      <c r="M11" s="388">
        <f>SUM(M4:M10)</f>
        <v>1102777.2933710152</v>
      </c>
      <c r="N11" s="388"/>
      <c r="O11" s="388">
        <f>SUM(O4:O10)</f>
        <v>1130346.7257052907</v>
      </c>
      <c r="P11" s="388"/>
      <c r="Q11" s="388">
        <f>SUM(Q4:Q10)</f>
        <v>1158605.3938479228</v>
      </c>
      <c r="R11" s="388"/>
      <c r="S11" s="388">
        <f>SUM(S4:S10)</f>
        <v>1187570.5286941207</v>
      </c>
      <c r="T11" s="388"/>
      <c r="U11" s="388">
        <f>SUM(U4:U10)</f>
        <v>1217259.7919114735</v>
      </c>
      <c r="V11" s="388"/>
      <c r="W11" s="388">
        <f>SUM(W4:W10)</f>
        <v>1247691.2867092607</v>
      </c>
      <c r="X11" s="388"/>
      <c r="Y11" s="388">
        <f>SUM(Y4:Y10)</f>
        <v>1278883.5688769917</v>
      </c>
      <c r="Z11" s="388"/>
      <c r="AA11" s="388">
        <f>SUM(AA4:AA10)</f>
        <v>1310855.6580989165</v>
      </c>
      <c r="AB11" s="388"/>
      <c r="AC11" s="388">
        <f>SUM(AC4:AC10)</f>
        <v>1343627.0495513892</v>
      </c>
      <c r="AD11" s="388"/>
      <c r="AE11" s="388">
        <f>SUM(AE4:AE10)</f>
        <v>1377217.7257901737</v>
      </c>
      <c r="AF11" s="388"/>
      <c r="AG11" s="388">
        <f>SUM(AG4:AG10)</f>
        <v>1411648.168934928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50410</v>
      </c>
      <c r="F15" s="384"/>
      <c r="G15" s="384">
        <f t="shared" ref="G15:G21" si="0">E15*$C$14</f>
        <v>52174.35</v>
      </c>
      <c r="H15" s="384"/>
      <c r="I15" s="384">
        <f t="shared" ref="I15:I21" si="1">G15*$C$14</f>
        <v>54000.452249999995</v>
      </c>
      <c r="J15" s="384"/>
      <c r="K15" s="384">
        <f t="shared" ref="K15:K21" si="2">I15*$C$14</f>
        <v>55890.468078749989</v>
      </c>
      <c r="L15" s="384"/>
      <c r="M15" s="384">
        <f t="shared" ref="M15:M21" si="3">K15*$C$14</f>
        <v>57846.634461506233</v>
      </c>
      <c r="N15" s="384"/>
      <c r="O15" s="384">
        <f t="shared" ref="O15:O21" si="4">M15*$C$14</f>
        <v>59871.266667658951</v>
      </c>
      <c r="P15" s="384"/>
      <c r="Q15" s="384">
        <f t="shared" ref="Q15:Q21" si="5">O15*$C$14</f>
        <v>61966.761001027007</v>
      </c>
      <c r="R15" s="384"/>
      <c r="S15" s="384">
        <f t="shared" ref="S15:S21" si="6">Q15*$C$14</f>
        <v>64135.59763606295</v>
      </c>
      <c r="T15" s="384"/>
      <c r="U15" s="384">
        <f t="shared" ref="U15:U21" si="7">S15*$C$14</f>
        <v>66380.343553325147</v>
      </c>
      <c r="V15" s="384"/>
      <c r="W15" s="384">
        <f t="shared" ref="W15:W21" si="8">U15*$C$14</f>
        <v>68703.655577691519</v>
      </c>
      <c r="X15" s="384"/>
      <c r="Y15" s="384">
        <f t="shared" ref="Y15:Y21" si="9">W15*$C$14</f>
        <v>71108.283522910715</v>
      </c>
      <c r="Z15" s="384"/>
      <c r="AA15" s="384">
        <f t="shared" ref="AA15:AA21" si="10">Y15*$C$14</f>
        <v>73597.073446212584</v>
      </c>
      <c r="AB15" s="384"/>
      <c r="AC15" s="384">
        <f t="shared" ref="AC15:AC21" si="11">AA15*$C$14</f>
        <v>76172.971016830023</v>
      </c>
      <c r="AD15" s="384"/>
      <c r="AE15" s="384">
        <f t="shared" ref="AE15:AE21" si="12">AC15*$C$14</f>
        <v>78839.025002419061</v>
      </c>
      <c r="AF15" s="384"/>
      <c r="AG15" s="384">
        <f t="shared" ref="AG15:AG21" si="13">AE15*$C$14</f>
        <v>81598.390877503727</v>
      </c>
      <c r="AH15" s="384"/>
    </row>
    <row r="16" spans="1:34" ht="13.8">
      <c r="A16" s="376" t="s">
        <v>468</v>
      </c>
      <c r="B16" s="376"/>
      <c r="C16" s="398"/>
      <c r="D16" s="376"/>
      <c r="E16" s="387">
        <f>Application!W828</f>
        <v>51840</v>
      </c>
      <c r="F16" s="387"/>
      <c r="G16" s="387">
        <f t="shared" si="0"/>
        <v>53654.399999999994</v>
      </c>
      <c r="H16" s="387"/>
      <c r="I16" s="387">
        <f t="shared" si="1"/>
        <v>55532.303999999989</v>
      </c>
      <c r="J16" s="387"/>
      <c r="K16" s="387">
        <f t="shared" si="2"/>
        <v>57475.934639999985</v>
      </c>
      <c r="L16" s="387"/>
      <c r="M16" s="387">
        <f t="shared" si="3"/>
        <v>59487.592352399981</v>
      </c>
      <c r="N16" s="387"/>
      <c r="O16" s="387">
        <f t="shared" si="4"/>
        <v>61569.658084733972</v>
      </c>
      <c r="P16" s="387"/>
      <c r="Q16" s="387">
        <f t="shared" si="5"/>
        <v>63724.596117699657</v>
      </c>
      <c r="R16" s="387"/>
      <c r="S16" s="387">
        <f t="shared" si="6"/>
        <v>65954.956981819138</v>
      </c>
      <c r="T16" s="387"/>
      <c r="U16" s="387">
        <f t="shared" si="7"/>
        <v>68263.380476182807</v>
      </c>
      <c r="V16" s="387"/>
      <c r="W16" s="387">
        <f t="shared" si="8"/>
        <v>70652.598792849196</v>
      </c>
      <c r="X16" s="387"/>
      <c r="Y16" s="387">
        <f t="shared" si="9"/>
        <v>73125.439750598918</v>
      </c>
      <c r="Z16" s="387"/>
      <c r="AA16" s="387">
        <f t="shared" si="10"/>
        <v>75684.830141869868</v>
      </c>
      <c r="AB16" s="387"/>
      <c r="AC16" s="387">
        <f t="shared" si="11"/>
        <v>78333.799196835302</v>
      </c>
      <c r="AD16" s="387"/>
      <c r="AE16" s="387">
        <f t="shared" si="12"/>
        <v>81075.482168724528</v>
      </c>
      <c r="AF16" s="387"/>
      <c r="AG16" s="387">
        <f t="shared" si="13"/>
        <v>83913.124044629876</v>
      </c>
      <c r="AH16" s="376"/>
    </row>
    <row r="17" spans="1:34" ht="13.8">
      <c r="A17" s="376" t="s">
        <v>733</v>
      </c>
      <c r="B17" s="376"/>
      <c r="C17" s="398"/>
      <c r="D17" s="376"/>
      <c r="E17" s="387">
        <f>Application!W834</f>
        <v>85000</v>
      </c>
      <c r="F17" s="387"/>
      <c r="G17" s="387">
        <f t="shared" si="0"/>
        <v>87975</v>
      </c>
      <c r="H17" s="387"/>
      <c r="I17" s="387">
        <f t="shared" si="1"/>
        <v>91054.125</v>
      </c>
      <c r="J17" s="387"/>
      <c r="K17" s="387">
        <f t="shared" si="2"/>
        <v>94241.019374999989</v>
      </c>
      <c r="L17" s="387"/>
      <c r="M17" s="387">
        <f t="shared" si="3"/>
        <v>97539.455053124984</v>
      </c>
      <c r="N17" s="387"/>
      <c r="O17" s="387">
        <f t="shared" si="4"/>
        <v>100953.33597998435</v>
      </c>
      <c r="P17" s="387"/>
      <c r="Q17" s="387">
        <f t="shared" si="5"/>
        <v>104486.70273928379</v>
      </c>
      <c r="R17" s="387"/>
      <c r="S17" s="387">
        <f t="shared" si="6"/>
        <v>108143.73733515872</v>
      </c>
      <c r="T17" s="387"/>
      <c r="U17" s="387">
        <f t="shared" si="7"/>
        <v>111928.76814188926</v>
      </c>
      <c r="V17" s="387"/>
      <c r="W17" s="387">
        <f t="shared" si="8"/>
        <v>115846.27502685538</v>
      </c>
      <c r="X17" s="387"/>
      <c r="Y17" s="387">
        <f t="shared" si="9"/>
        <v>119900.89465279531</v>
      </c>
      <c r="Z17" s="387"/>
      <c r="AA17" s="387">
        <f t="shared" si="10"/>
        <v>124097.42596564314</v>
      </c>
      <c r="AB17" s="387"/>
      <c r="AC17" s="387">
        <f t="shared" si="11"/>
        <v>128440.83587444064</v>
      </c>
      <c r="AD17" s="387"/>
      <c r="AE17" s="387">
        <f t="shared" si="12"/>
        <v>132936.26513004606</v>
      </c>
      <c r="AF17" s="387"/>
      <c r="AG17" s="387">
        <f t="shared" si="13"/>
        <v>137589.03440959766</v>
      </c>
      <c r="AH17" s="376"/>
    </row>
    <row r="18" spans="1:34" ht="13.8">
      <c r="A18" s="376" t="s">
        <v>1078</v>
      </c>
      <c r="B18" s="376"/>
      <c r="C18" s="398"/>
      <c r="D18" s="376"/>
      <c r="E18" s="387">
        <f>Application!W841</f>
        <v>85000</v>
      </c>
      <c r="F18" s="387"/>
      <c r="G18" s="387">
        <f t="shared" si="0"/>
        <v>87975</v>
      </c>
      <c r="H18" s="387"/>
      <c r="I18" s="387">
        <f t="shared" si="1"/>
        <v>91054.125</v>
      </c>
      <c r="J18" s="387"/>
      <c r="K18" s="387">
        <f t="shared" si="2"/>
        <v>94241.019374999989</v>
      </c>
      <c r="L18" s="387"/>
      <c r="M18" s="387">
        <f t="shared" si="3"/>
        <v>97539.455053124984</v>
      </c>
      <c r="N18" s="387"/>
      <c r="O18" s="387">
        <f t="shared" si="4"/>
        <v>100953.33597998435</v>
      </c>
      <c r="P18" s="387"/>
      <c r="Q18" s="387">
        <f t="shared" si="5"/>
        <v>104486.70273928379</v>
      </c>
      <c r="R18" s="387"/>
      <c r="S18" s="387">
        <f t="shared" si="6"/>
        <v>108143.73733515872</v>
      </c>
      <c r="T18" s="387"/>
      <c r="U18" s="387">
        <f t="shared" si="7"/>
        <v>111928.76814188926</v>
      </c>
      <c r="V18" s="387"/>
      <c r="W18" s="387">
        <f t="shared" si="8"/>
        <v>115846.27502685538</v>
      </c>
      <c r="X18" s="387"/>
      <c r="Y18" s="387">
        <f t="shared" si="9"/>
        <v>119900.89465279531</v>
      </c>
      <c r="Z18" s="387"/>
      <c r="AA18" s="387">
        <f t="shared" si="10"/>
        <v>124097.42596564314</v>
      </c>
      <c r="AB18" s="387"/>
      <c r="AC18" s="387">
        <f t="shared" si="11"/>
        <v>128440.83587444064</v>
      </c>
      <c r="AD18" s="387"/>
      <c r="AE18" s="387">
        <f t="shared" si="12"/>
        <v>132936.26513004606</v>
      </c>
      <c r="AF18" s="387"/>
      <c r="AG18" s="387">
        <f t="shared" si="13"/>
        <v>137589.03440959766</v>
      </c>
    </row>
    <row r="19" spans="1:34" ht="13.8">
      <c r="A19" s="376" t="s">
        <v>930</v>
      </c>
      <c r="B19" s="376"/>
      <c r="C19" s="398"/>
      <c r="D19" s="376"/>
      <c r="E19" s="387">
        <f>Application!W842</f>
        <v>60000</v>
      </c>
      <c r="F19" s="387"/>
      <c r="G19" s="387">
        <f t="shared" si="0"/>
        <v>62099.999999999993</v>
      </c>
      <c r="H19" s="387"/>
      <c r="I19" s="387">
        <f t="shared" si="1"/>
        <v>64273.499999999985</v>
      </c>
      <c r="J19" s="387"/>
      <c r="K19" s="387">
        <f t="shared" si="2"/>
        <v>66523.07249999998</v>
      </c>
      <c r="L19" s="387"/>
      <c r="M19" s="387">
        <f t="shared" si="3"/>
        <v>68851.38003749997</v>
      </c>
      <c r="N19" s="387"/>
      <c r="O19" s="387">
        <f t="shared" si="4"/>
        <v>71261.17833881246</v>
      </c>
      <c r="P19" s="387"/>
      <c r="Q19" s="387">
        <f t="shared" si="5"/>
        <v>73755.319580670897</v>
      </c>
      <c r="R19" s="387"/>
      <c r="S19" s="387">
        <f t="shared" si="6"/>
        <v>76336.75576599437</v>
      </c>
      <c r="T19" s="387"/>
      <c r="U19" s="387">
        <f t="shared" si="7"/>
        <v>79008.542217804163</v>
      </c>
      <c r="V19" s="387"/>
      <c r="W19" s="387">
        <f t="shared" si="8"/>
        <v>81773.841195427303</v>
      </c>
      <c r="X19" s="387"/>
      <c r="Y19" s="387">
        <f t="shared" si="9"/>
        <v>84635.925637267253</v>
      </c>
      <c r="Z19" s="387"/>
      <c r="AA19" s="387">
        <f t="shared" si="10"/>
        <v>87598.183034571601</v>
      </c>
      <c r="AB19" s="387"/>
      <c r="AC19" s="387">
        <f t="shared" si="11"/>
        <v>90664.119440781593</v>
      </c>
      <c r="AD19" s="387"/>
      <c r="AE19" s="387">
        <f t="shared" si="12"/>
        <v>93837.363621208948</v>
      </c>
      <c r="AF19" s="387"/>
      <c r="AG19" s="387">
        <f t="shared" si="13"/>
        <v>97121.671347951255</v>
      </c>
    </row>
    <row r="20" spans="1:34" ht="13.8">
      <c r="A20" s="376" t="s">
        <v>55</v>
      </c>
      <c r="B20" s="376"/>
      <c r="C20" s="398"/>
      <c r="D20" s="376"/>
      <c r="E20" s="387">
        <f>Application!W851</f>
        <v>80000</v>
      </c>
      <c r="F20" s="387"/>
      <c r="G20" s="387">
        <f t="shared" si="0"/>
        <v>82800</v>
      </c>
      <c r="H20" s="387"/>
      <c r="I20" s="387">
        <f t="shared" si="1"/>
        <v>85698</v>
      </c>
      <c r="J20" s="387"/>
      <c r="K20" s="387">
        <f t="shared" si="2"/>
        <v>88697.43</v>
      </c>
      <c r="L20" s="387"/>
      <c r="M20" s="387">
        <f t="shared" si="3"/>
        <v>91801.840049999984</v>
      </c>
      <c r="N20" s="387"/>
      <c r="O20" s="387">
        <f t="shared" si="4"/>
        <v>95014.904451749971</v>
      </c>
      <c r="P20" s="387"/>
      <c r="Q20" s="387">
        <f t="shared" si="5"/>
        <v>98340.426107561216</v>
      </c>
      <c r="R20" s="387"/>
      <c r="S20" s="387">
        <f t="shared" si="6"/>
        <v>101782.34102132585</v>
      </c>
      <c r="T20" s="387"/>
      <c r="U20" s="387">
        <f t="shared" si="7"/>
        <v>105344.72295707224</v>
      </c>
      <c r="V20" s="387"/>
      <c r="W20" s="387">
        <f t="shared" si="8"/>
        <v>109031.78826056977</v>
      </c>
      <c r="X20" s="387"/>
      <c r="Y20" s="387">
        <f t="shared" si="9"/>
        <v>112847.9008496897</v>
      </c>
      <c r="Z20" s="387"/>
      <c r="AA20" s="387">
        <f t="shared" si="10"/>
        <v>116797.57737942883</v>
      </c>
      <c r="AB20" s="387"/>
      <c r="AC20" s="387">
        <f t="shared" si="11"/>
        <v>120885.49258770882</v>
      </c>
      <c r="AD20" s="387"/>
      <c r="AE20" s="387">
        <f t="shared" si="12"/>
        <v>125116.48482827863</v>
      </c>
      <c r="AF20" s="387"/>
      <c r="AG20" s="387">
        <f t="shared" si="13"/>
        <v>129495.56179726837</v>
      </c>
    </row>
    <row r="21" spans="1:34" ht="13.8">
      <c r="A21" s="599" t="s">
        <v>1218</v>
      </c>
      <c r="B21" s="599"/>
      <c r="C21" s="398"/>
      <c r="D21" s="376"/>
      <c r="E21" s="397">
        <f>Application!W858</f>
        <v>42251</v>
      </c>
      <c r="F21" s="387"/>
      <c r="G21" s="397">
        <f t="shared" si="0"/>
        <v>43729.784999999996</v>
      </c>
      <c r="H21" s="387"/>
      <c r="I21" s="397">
        <f t="shared" si="1"/>
        <v>45260.327474999991</v>
      </c>
      <c r="J21" s="387"/>
      <c r="K21" s="397">
        <f t="shared" si="2"/>
        <v>46844.438936624989</v>
      </c>
      <c r="L21" s="387"/>
      <c r="M21" s="397">
        <f t="shared" si="3"/>
        <v>48483.994299406862</v>
      </c>
      <c r="N21" s="387"/>
      <c r="O21" s="397">
        <f t="shared" si="4"/>
        <v>50180.934099886101</v>
      </c>
      <c r="P21" s="387"/>
      <c r="Q21" s="397">
        <f t="shared" si="5"/>
        <v>51937.266793382107</v>
      </c>
      <c r="R21" s="387"/>
      <c r="S21" s="397">
        <f t="shared" si="6"/>
        <v>53755.071131150478</v>
      </c>
      <c r="T21" s="387"/>
      <c r="U21" s="397">
        <f t="shared" si="7"/>
        <v>55636.498620740742</v>
      </c>
      <c r="V21" s="387"/>
      <c r="W21" s="397">
        <f t="shared" si="8"/>
        <v>57583.776072466666</v>
      </c>
      <c r="X21" s="387"/>
      <c r="Y21" s="397">
        <f t="shared" si="9"/>
        <v>59599.208235002996</v>
      </c>
      <c r="Z21" s="387"/>
      <c r="AA21" s="397">
        <f t="shared" si="10"/>
        <v>61685.180523228097</v>
      </c>
      <c r="AB21" s="387"/>
      <c r="AC21" s="397">
        <f t="shared" si="11"/>
        <v>63844.161841541078</v>
      </c>
      <c r="AD21" s="387"/>
      <c r="AE21" s="397">
        <f t="shared" si="12"/>
        <v>66078.707505995015</v>
      </c>
      <c r="AF21" s="387"/>
      <c r="AG21" s="397">
        <f t="shared" si="13"/>
        <v>68391.46226870484</v>
      </c>
    </row>
    <row r="22" spans="1:34" ht="13.8">
      <c r="A22" s="388" t="s">
        <v>1079</v>
      </c>
      <c r="B22" s="388"/>
      <c r="C22" s="398"/>
      <c r="D22" s="388"/>
      <c r="E22" s="388">
        <f>SUM(E15:E21)</f>
        <v>454501</v>
      </c>
      <c r="F22" s="388"/>
      <c r="G22" s="388">
        <f>SUM(G15:G21)</f>
        <v>470408.53499999997</v>
      </c>
      <c r="H22" s="388"/>
      <c r="I22" s="388">
        <f>SUM(I15:I21)</f>
        <v>486872.83372499997</v>
      </c>
      <c r="J22" s="388"/>
      <c r="K22" s="388">
        <f>SUM(K15:K21)</f>
        <v>503913.38290537486</v>
      </c>
      <c r="L22" s="388"/>
      <c r="M22" s="388">
        <f>SUM(M15:M21)</f>
        <v>521550.35130706301</v>
      </c>
      <c r="N22" s="388"/>
      <c r="O22" s="388">
        <f>SUM(O15:O21)</f>
        <v>539804.61360281019</v>
      </c>
      <c r="P22" s="388"/>
      <c r="Q22" s="388">
        <f>SUM(Q15:Q21)</f>
        <v>558697.77507890842</v>
      </c>
      <c r="R22" s="388"/>
      <c r="S22" s="388">
        <f>SUM(S15:S21)</f>
        <v>578252.19720667019</v>
      </c>
      <c r="T22" s="388"/>
      <c r="U22" s="388">
        <f>SUM(U15:U21)</f>
        <v>598491.0241089036</v>
      </c>
      <c r="V22" s="388"/>
      <c r="W22" s="388">
        <f>SUM(W15:W21)</f>
        <v>619438.2099527152</v>
      </c>
      <c r="X22" s="388"/>
      <c r="Y22" s="388">
        <f>SUM(Y15:Y21)</f>
        <v>641118.54730106005</v>
      </c>
      <c r="Z22" s="388"/>
      <c r="AA22" s="388">
        <f>SUM(AA15:AA21)</f>
        <v>663557.6964565973</v>
      </c>
      <c r="AB22" s="388"/>
      <c r="AC22" s="388">
        <f>SUM(AC15:AC21)</f>
        <v>686782.21583257802</v>
      </c>
      <c r="AD22" s="388"/>
      <c r="AE22" s="388">
        <f>SUM(AE15:AE21)</f>
        <v>710819.5933867183</v>
      </c>
      <c r="AF22" s="388"/>
      <c r="AG22" s="388">
        <f>SUM(AG15:AG21)</f>
        <v>735698.27915525343</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67373</v>
      </c>
      <c r="F27" s="387"/>
      <c r="G27" s="387">
        <f>E27*$C$27</f>
        <v>69731.054999999993</v>
      </c>
      <c r="H27" s="387"/>
      <c r="I27" s="387">
        <f>G27*$C$27</f>
        <v>72171.641924999989</v>
      </c>
      <c r="J27" s="387"/>
      <c r="K27" s="387">
        <f>I27*$C$27</f>
        <v>74697.64939237498</v>
      </c>
      <c r="L27" s="387"/>
      <c r="M27" s="387">
        <f>K27*$C$27</f>
        <v>77312.067121108092</v>
      </c>
      <c r="N27" s="387"/>
      <c r="O27" s="387">
        <f>M27*$C$27</f>
        <v>80017.989470346874</v>
      </c>
      <c r="P27" s="387"/>
      <c r="Q27" s="387">
        <f>O27*$C$27</f>
        <v>82818.619101809003</v>
      </c>
      <c r="R27" s="387"/>
      <c r="S27" s="387">
        <f>Q27*$C$27</f>
        <v>85717.270770372314</v>
      </c>
      <c r="T27" s="387"/>
      <c r="U27" s="387">
        <f>S27*$C$27</f>
        <v>88717.375247335338</v>
      </c>
      <c r="V27" s="387"/>
      <c r="W27" s="387">
        <f>U27*$C$27</f>
        <v>91822.483380992067</v>
      </c>
      <c r="X27" s="387"/>
      <c r="Y27" s="387">
        <f>W27*$C$27</f>
        <v>95036.270299326789</v>
      </c>
      <c r="Z27" s="387"/>
      <c r="AA27" s="387">
        <f>Y27*$C$27</f>
        <v>98362.539759803214</v>
      </c>
      <c r="AB27" s="387"/>
      <c r="AC27" s="387">
        <f>AA27*$C$27</f>
        <v>101805.22865139632</v>
      </c>
      <c r="AD27" s="387"/>
      <c r="AE27" s="387">
        <f>AC27*$C$27</f>
        <v>105368.41165419518</v>
      </c>
      <c r="AF27" s="387"/>
      <c r="AG27" s="387">
        <f>AE27*$C$27</f>
        <v>109056.306062092</v>
      </c>
    </row>
    <row r="28" spans="1:34" ht="13.8">
      <c r="A28" s="599" t="s">
        <v>1081</v>
      </c>
      <c r="B28" s="376"/>
      <c r="C28" s="407"/>
      <c r="D28" s="376"/>
      <c r="E28" s="387">
        <f>Application!AC868</f>
        <v>24000</v>
      </c>
      <c r="F28" s="387"/>
      <c r="G28" s="387">
        <f>$E$28</f>
        <v>24000</v>
      </c>
      <c r="H28" s="387"/>
      <c r="I28" s="387">
        <f>$E$28</f>
        <v>24000</v>
      </c>
      <c r="J28" s="387"/>
      <c r="K28" s="387">
        <f>$E$28</f>
        <v>24000</v>
      </c>
      <c r="L28" s="387"/>
      <c r="M28" s="387">
        <f>$E$28</f>
        <v>24000</v>
      </c>
      <c r="N28" s="387"/>
      <c r="O28" s="387">
        <f>$E$28</f>
        <v>24000</v>
      </c>
      <c r="P28" s="387"/>
      <c r="Q28" s="387">
        <f>$E$28</f>
        <v>24000</v>
      </c>
      <c r="R28" s="387"/>
      <c r="S28" s="387">
        <f>$E$28</f>
        <v>24000</v>
      </c>
      <c r="T28" s="387"/>
      <c r="U28" s="387">
        <f>$E$28</f>
        <v>24000</v>
      </c>
      <c r="V28" s="387"/>
      <c r="W28" s="387">
        <f>$E$28</f>
        <v>24000</v>
      </c>
      <c r="X28" s="387"/>
      <c r="Y28" s="387">
        <f>$E$28</f>
        <v>24000</v>
      </c>
      <c r="Z28" s="387"/>
      <c r="AA28" s="387">
        <f>$E$28</f>
        <v>24000</v>
      </c>
      <c r="AB28" s="387"/>
      <c r="AC28" s="387">
        <f>$E$28</f>
        <v>24000</v>
      </c>
      <c r="AD28" s="387"/>
      <c r="AE28" s="387">
        <f>$E$28</f>
        <v>24000</v>
      </c>
      <c r="AF28" s="387"/>
      <c r="AG28" s="387">
        <f>$E$28</f>
        <v>24000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1082</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(San Diego Monitoring Fee):</v>
      </c>
      <c r="B32" s="376"/>
      <c r="C32" s="488">
        <v>1.03</v>
      </c>
      <c r="D32" s="376"/>
      <c r="E32" s="387">
        <f>Application!AC872</f>
        <v>18760</v>
      </c>
      <c r="F32" s="387"/>
      <c r="G32" s="387">
        <f>E32*$C$32</f>
        <v>19322.8</v>
      </c>
      <c r="H32" s="387"/>
      <c r="I32" s="387">
        <f>G32*$C$32</f>
        <v>19902.484</v>
      </c>
      <c r="J32" s="387"/>
      <c r="K32" s="387">
        <f>I32*$C$32</f>
        <v>20499.558520000002</v>
      </c>
      <c r="L32" s="387"/>
      <c r="M32" s="387">
        <f>K32*$C$32</f>
        <v>21114.545275600001</v>
      </c>
      <c r="N32" s="387"/>
      <c r="O32" s="387">
        <f>M32*$C$32</f>
        <v>21747.981633868003</v>
      </c>
      <c r="P32" s="387"/>
      <c r="Q32" s="387">
        <f>O32*$C$32</f>
        <v>22400.421082884044</v>
      </c>
      <c r="R32" s="387"/>
      <c r="S32" s="387">
        <f>Q32*$C$32</f>
        <v>23072.433715370567</v>
      </c>
      <c r="T32" s="387"/>
      <c r="U32" s="387">
        <f>S32*$C$32</f>
        <v>23764.606726831684</v>
      </c>
      <c r="V32" s="387"/>
      <c r="W32" s="387">
        <f>U32*$C$32</f>
        <v>24477.544928636635</v>
      </c>
      <c r="X32" s="387"/>
      <c r="Y32" s="387">
        <f>W32*$C$32</f>
        <v>25211.871276495734</v>
      </c>
      <c r="Z32" s="387"/>
      <c r="AA32" s="387">
        <f>Y32*$C$32</f>
        <v>25968.227414790606</v>
      </c>
      <c r="AB32" s="387"/>
      <c r="AC32" s="387">
        <f>AA32*$C$32</f>
        <v>26747.274237234324</v>
      </c>
      <c r="AD32" s="387"/>
      <c r="AE32" s="387">
        <f>AC32*$C$32</f>
        <v>27549.692464351356</v>
      </c>
      <c r="AF32" s="387"/>
      <c r="AG32" s="387">
        <f>AE32*$C$32</f>
        <v>28376.183238281898</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564634</v>
      </c>
      <c r="F35" s="388"/>
      <c r="G35" s="388">
        <f>SUM(G22:G33)</f>
        <v>583462.39</v>
      </c>
      <c r="H35" s="388"/>
      <c r="I35" s="388">
        <f>SUM(I22:I33)</f>
        <v>602946.95964999998</v>
      </c>
      <c r="J35" s="388"/>
      <c r="K35" s="388">
        <f>SUM(K22:K33)</f>
        <v>623110.59081774985</v>
      </c>
      <c r="L35" s="388"/>
      <c r="M35" s="388">
        <f>SUM(M22:M33)</f>
        <v>643976.96370377112</v>
      </c>
      <c r="N35" s="388"/>
      <c r="O35" s="388">
        <f>SUM(O22:O33)</f>
        <v>665570.58470702497</v>
      </c>
      <c r="P35" s="388"/>
      <c r="Q35" s="388">
        <f>SUM(Q22:Q33)</f>
        <v>687916.81526360149</v>
      </c>
      <c r="R35" s="388"/>
      <c r="S35" s="388">
        <f>SUM(S22:S33)</f>
        <v>711041.90169241314</v>
      </c>
      <c r="T35" s="388"/>
      <c r="U35" s="388">
        <f>SUM(U22:U33)</f>
        <v>734973.00608307053</v>
      </c>
      <c r="V35" s="388"/>
      <c r="W35" s="388">
        <f>SUM(W22:W33)</f>
        <v>759738.23826234392</v>
      </c>
      <c r="X35" s="388"/>
      <c r="Y35" s="388">
        <f>SUM(Y22:Y33)</f>
        <v>785366.68887688254</v>
      </c>
      <c r="Z35" s="388"/>
      <c r="AA35" s="388">
        <f>SUM(AA22:AA33)</f>
        <v>811888.46363119117</v>
      </c>
      <c r="AB35" s="388"/>
      <c r="AC35" s="388">
        <f>SUM(AC22:AC33)</f>
        <v>839334.71872120874</v>
      </c>
      <c r="AD35" s="388"/>
      <c r="AE35" s="388">
        <f>SUM(AE22:AE33)</f>
        <v>867737.69750526478</v>
      </c>
      <c r="AF35" s="388"/>
      <c r="AG35" s="388">
        <f>SUM(AG22:AG33)</f>
        <v>897130.76845562726</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434427.79999999993</v>
      </c>
      <c r="F37" s="388"/>
      <c r="G37" s="388">
        <f>G11-G35</f>
        <v>440575.95500000007</v>
      </c>
      <c r="H37" s="388"/>
      <c r="I37" s="388">
        <f>I11-I35</f>
        <v>446692.34397499973</v>
      </c>
      <c r="J37" s="388"/>
      <c r="K37" s="388">
        <f>K11-K35</f>
        <v>452769.69539787492</v>
      </c>
      <c r="L37" s="388"/>
      <c r="M37" s="388">
        <f>M11-M35</f>
        <v>458800.32966724411</v>
      </c>
      <c r="N37" s="388"/>
      <c r="O37" s="388">
        <f>O11-O35</f>
        <v>464776.14099826571</v>
      </c>
      <c r="P37" s="388"/>
      <c r="Q37" s="388">
        <f>Q11-Q35</f>
        <v>470688.57858432131</v>
      </c>
      <c r="R37" s="388"/>
      <c r="S37" s="388">
        <f>S11-S35</f>
        <v>476528.62700170756</v>
      </c>
      <c r="T37" s="388"/>
      <c r="U37" s="388">
        <f>U11-U35</f>
        <v>482286.78582840296</v>
      </c>
      <c r="V37" s="388"/>
      <c r="W37" s="388">
        <f>W11-W35</f>
        <v>487953.04844691674</v>
      </c>
      <c r="X37" s="388"/>
      <c r="Y37" s="388">
        <f>Y11-Y35</f>
        <v>493516.8800001092</v>
      </c>
      <c r="Z37" s="388"/>
      <c r="AA37" s="388">
        <f>AA11-AA35</f>
        <v>498967.19446772535</v>
      </c>
      <c r="AB37" s="388"/>
      <c r="AC37" s="388">
        <f>AC11-AC35</f>
        <v>504292.33083018044</v>
      </c>
      <c r="AD37" s="388"/>
      <c r="AE37" s="388">
        <f>AE11-AE35</f>
        <v>509480.02828490897</v>
      </c>
      <c r="AF37" s="388"/>
      <c r="AG37" s="388">
        <f>AG11-AG35</f>
        <v>514517.40047930076</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 xml:space="preserve">CitibankPermanent Loan </v>
      </c>
      <c r="B40" s="391"/>
      <c r="C40" s="385"/>
      <c r="D40" s="376"/>
      <c r="E40" s="384">
        <f>Application!AF621</f>
        <v>377763</v>
      </c>
      <c r="F40" s="384"/>
      <c r="G40" s="384">
        <f>$E$40</f>
        <v>377763</v>
      </c>
      <c r="H40" s="384"/>
      <c r="I40" s="384">
        <f>$E$40</f>
        <v>377763</v>
      </c>
      <c r="J40" s="384"/>
      <c r="K40" s="384">
        <f>$E$40</f>
        <v>377763</v>
      </c>
      <c r="L40" s="384"/>
      <c r="M40" s="384">
        <f>$E$40</f>
        <v>377763</v>
      </c>
      <c r="N40" s="384"/>
      <c r="O40" s="384">
        <f>$E$40</f>
        <v>377763</v>
      </c>
      <c r="P40" s="384"/>
      <c r="Q40" s="384">
        <f>$E$40</f>
        <v>377763</v>
      </c>
      <c r="R40" s="384"/>
      <c r="S40" s="384">
        <f>$E$40</f>
        <v>377763</v>
      </c>
      <c r="T40" s="384"/>
      <c r="U40" s="384">
        <f>$E$40</f>
        <v>377763</v>
      </c>
      <c r="V40" s="384"/>
      <c r="W40" s="384">
        <f>$E$40</f>
        <v>377763</v>
      </c>
      <c r="X40" s="384"/>
      <c r="Y40" s="384">
        <f>$E$40</f>
        <v>377763</v>
      </c>
      <c r="Z40" s="384"/>
      <c r="AA40" s="384">
        <f>$E$40</f>
        <v>377763</v>
      </c>
      <c r="AB40" s="384"/>
      <c r="AC40" s="384">
        <f>$E$40</f>
        <v>377763</v>
      </c>
      <c r="AD40" s="384"/>
      <c r="AE40" s="384">
        <f>$E$40</f>
        <v>377763</v>
      </c>
      <c r="AF40" s="384"/>
      <c r="AG40" s="384">
        <f>$E$40</f>
        <v>377763</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377763</v>
      </c>
      <c r="F43" s="388"/>
      <c r="G43" s="388">
        <f>SUM(G40:G42)</f>
        <v>377763</v>
      </c>
      <c r="H43" s="388"/>
      <c r="I43" s="388">
        <f>SUM(I40:I42)</f>
        <v>377763</v>
      </c>
      <c r="J43" s="388"/>
      <c r="K43" s="388">
        <f>SUM(K40:K42)</f>
        <v>377763</v>
      </c>
      <c r="L43" s="388"/>
      <c r="M43" s="388">
        <f>SUM(M40:M42)</f>
        <v>377763</v>
      </c>
      <c r="N43" s="388"/>
      <c r="O43" s="388">
        <f>SUM(O40:O42)</f>
        <v>377763</v>
      </c>
      <c r="P43" s="388"/>
      <c r="Q43" s="388">
        <f>SUM(Q40:Q42)</f>
        <v>377763</v>
      </c>
      <c r="R43" s="388"/>
      <c r="S43" s="388">
        <f>SUM(S40:S42)</f>
        <v>377763</v>
      </c>
      <c r="T43" s="388"/>
      <c r="U43" s="388">
        <f>SUM(U40:U42)</f>
        <v>377763</v>
      </c>
      <c r="V43" s="388"/>
      <c r="W43" s="388">
        <f>SUM(W40:W42)</f>
        <v>377763</v>
      </c>
      <c r="X43" s="388"/>
      <c r="Y43" s="388">
        <f>SUM(Y40:Y42)</f>
        <v>377763</v>
      </c>
      <c r="Z43" s="388"/>
      <c r="AA43" s="388">
        <f>SUM(AA40:AA42)</f>
        <v>377763</v>
      </c>
      <c r="AB43" s="388"/>
      <c r="AC43" s="388">
        <f>SUM(AC40:AC42)</f>
        <v>377763</v>
      </c>
      <c r="AD43" s="388"/>
      <c r="AE43" s="388">
        <f>SUM(AE40:AE42)</f>
        <v>377763</v>
      </c>
      <c r="AF43" s="388"/>
      <c r="AG43" s="388">
        <f>SUM(AG40:AG42)</f>
        <v>377763</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56664.79999999993</v>
      </c>
      <c r="F45" s="388"/>
      <c r="G45" s="388">
        <f>G37-G43</f>
        <v>62812.955000000075</v>
      </c>
      <c r="H45" s="388"/>
      <c r="I45" s="388">
        <f>I37-I43</f>
        <v>68929.343974999734</v>
      </c>
      <c r="J45" s="388"/>
      <c r="K45" s="388">
        <f>K37-K43</f>
        <v>75006.695397874922</v>
      </c>
      <c r="L45" s="388"/>
      <c r="M45" s="388">
        <f>M37-M43</f>
        <v>81037.329667244107</v>
      </c>
      <c r="N45" s="388"/>
      <c r="O45" s="388">
        <f>O37-O43</f>
        <v>87013.140998265706</v>
      </c>
      <c r="P45" s="388"/>
      <c r="Q45" s="388">
        <f>Q37-Q43</f>
        <v>92925.578584321309</v>
      </c>
      <c r="R45" s="388"/>
      <c r="S45" s="388">
        <f>S37-S43</f>
        <v>98765.627001707559</v>
      </c>
      <c r="T45" s="388"/>
      <c r="U45" s="388">
        <f>U37-U43</f>
        <v>104523.78582840296</v>
      </c>
      <c r="V45" s="388"/>
      <c r="W45" s="388">
        <f>W37-W43</f>
        <v>110190.04844691674</v>
      </c>
      <c r="X45" s="388"/>
      <c r="Y45" s="388">
        <f>Y37-Y43</f>
        <v>115753.8800001092</v>
      </c>
      <c r="Z45" s="388"/>
      <c r="AA45" s="388">
        <f>AA37-AA43</f>
        <v>121204.19446772535</v>
      </c>
      <c r="AB45" s="388"/>
      <c r="AC45" s="388">
        <f>AC37-AC43</f>
        <v>126529.33083018044</v>
      </c>
      <c r="AD45" s="388"/>
      <c r="AE45" s="388">
        <f>AE37-AE43</f>
        <v>131717.02828490897</v>
      </c>
      <c r="AF45" s="388"/>
      <c r="AG45" s="388">
        <f>AG37-AG43</f>
        <v>136754.40047930076</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5.3882112197663784E-2</v>
      </c>
      <c r="F47" s="392"/>
      <c r="G47" s="392">
        <f>G45/(G4+G6+G8)</f>
        <v>5.8271555495317005E-2</v>
      </c>
      <c r="H47" s="392"/>
      <c r="I47" s="392">
        <f>I45/(I4+I6+I8)</f>
        <v>6.2386075435723713E-2</v>
      </c>
      <c r="J47" s="392"/>
      <c r="K47" s="392">
        <f>K45/(K4+K6+K8)</f>
        <v>6.6230752195137979E-2</v>
      </c>
      <c r="L47" s="392"/>
      <c r="M47" s="392">
        <f>M45/(M4+M6+M8)</f>
        <v>6.9810526247370899E-2</v>
      </c>
      <c r="N47" s="392"/>
      <c r="O47" s="392">
        <f>O45/(O4+O6+O8)</f>
        <v>7.3130201617361598E-2</v>
      </c>
      <c r="P47" s="392"/>
      <c r="Q47" s="392">
        <f>Q45/(Q4+Q6+Q8)</f>
        <v>7.6194449053887864E-2</v>
      </c>
      <c r="R47" s="392"/>
      <c r="S47" s="392">
        <f>S45/(S4+S6+S8)</f>
        <v>7.9007809123384717E-2</v>
      </c>
      <c r="T47" s="392"/>
      <c r="U47" s="392">
        <f>U45/(U4+U6+U8)</f>
        <v>8.1574695226772381E-2</v>
      </c>
      <c r="V47" s="392"/>
      <c r="W47" s="392">
        <f>W45/(W4+W6+W8)</f>
        <v>8.3899396541160409E-2</v>
      </c>
      <c r="X47" s="392"/>
      <c r="Y47" s="392">
        <f>Y45/(Y4+Y6+Y8)</f>
        <v>8.5986080888244443E-2</v>
      </c>
      <c r="Z47" s="392"/>
      <c r="AA47" s="392">
        <f>AA45/(AA4+AA6+AA8)</f>
        <v>8.7838797531169813E-2</v>
      </c>
      <c r="AB47" s="392"/>
      <c r="AC47" s="392">
        <f>AC45/(AC4+AC6+AC8)</f>
        <v>8.946147990158787E-2</v>
      </c>
      <c r="AD47" s="392"/>
      <c r="AE47" s="392">
        <f>AE45/(AE4+AE6+AE8)</f>
        <v>9.0857948258595028E-2</v>
      </c>
      <c r="AF47" s="392"/>
      <c r="AG47" s="392">
        <f>AG45/(AG4+AG6+AG8)</f>
        <v>9.2031912281199876E-2</v>
      </c>
      <c r="AH47" s="392"/>
      <c r="AI47" s="392"/>
    </row>
    <row r="48" spans="1:35" ht="13.8">
      <c r="A48" s="392" t="s">
        <v>1088</v>
      </c>
      <c r="B48" s="392"/>
      <c r="C48" s="385"/>
      <c r="D48" s="392"/>
      <c r="E48" s="392">
        <f>E45/E43</f>
        <v>0.15000092650683081</v>
      </c>
      <c r="F48" s="392"/>
      <c r="G48" s="392">
        <f>G45/G43</f>
        <v>0.16627609109415181</v>
      </c>
      <c r="H48" s="392"/>
      <c r="I48" s="392">
        <f>I45/I43</f>
        <v>0.1824671658553107</v>
      </c>
      <c r="J48" s="392"/>
      <c r="K48" s="392">
        <f>K45/K43</f>
        <v>0.19855490187730118</v>
      </c>
      <c r="L48" s="392"/>
      <c r="M48" s="392">
        <f>M45/M43</f>
        <v>0.21451897000829648</v>
      </c>
      <c r="N48" s="392"/>
      <c r="O48" s="392">
        <f>O45/O43</f>
        <v>0.23033791291964989</v>
      </c>
      <c r="P48" s="392"/>
      <c r="Q48" s="392">
        <f>Q45/Q43</f>
        <v>0.24598909523781129</v>
      </c>
      <c r="R48" s="392"/>
      <c r="S48" s="392">
        <f>S45/S43</f>
        <v>0.26144865167236486</v>
      </c>
      <c r="T48" s="392"/>
      <c r="U48" s="392">
        <f>U45/U43</f>
        <v>0.27669143306359534</v>
      </c>
      <c r="V48" s="392"/>
      <c r="W48" s="392">
        <f>W45/W43</f>
        <v>0.29169095027018727</v>
      </c>
      <c r="X48" s="392"/>
      <c r="Y48" s="392">
        <f>Y45/Y43</f>
        <v>0.30641931581470183</v>
      </c>
      <c r="Z48" s="392"/>
      <c r="AA48" s="392">
        <f>AA45/AA43</f>
        <v>0.3208471832014394</v>
      </c>
      <c r="AB48" s="392"/>
      <c r="AC48" s="392">
        <f>AC45/AC43</f>
        <v>0.33494368381810935</v>
      </c>
      <c r="AD48" s="392"/>
      <c r="AE48" s="392">
        <f>AE45/AE43</f>
        <v>0.34867636132948165</v>
      </c>
      <c r="AF48" s="392"/>
      <c r="AG48" s="392">
        <f>AG45/AG43</f>
        <v>0.36201110346778476</v>
      </c>
      <c r="AH48" s="392"/>
      <c r="AI48" s="392"/>
    </row>
    <row r="49" spans="1:35" ht="13.8">
      <c r="A49" s="393" t="s">
        <v>1089</v>
      </c>
      <c r="B49" s="393"/>
      <c r="C49" s="394"/>
      <c r="D49" s="393"/>
      <c r="E49" s="538">
        <f>E37/E43</f>
        <v>1.1500009265068307</v>
      </c>
      <c r="F49" s="538"/>
      <c r="G49" s="538">
        <f>G37/G43</f>
        <v>1.1662760910941519</v>
      </c>
      <c r="H49" s="538"/>
      <c r="I49" s="538">
        <f>I37/I43</f>
        <v>1.1824671658553108</v>
      </c>
      <c r="J49" s="538"/>
      <c r="K49" s="538">
        <f>K37/K43</f>
        <v>1.1985549018773012</v>
      </c>
      <c r="L49" s="538"/>
      <c r="M49" s="538">
        <f>M37/M43</f>
        <v>1.2145189700082966</v>
      </c>
      <c r="N49" s="538"/>
      <c r="O49" s="538">
        <f>O37/O43</f>
        <v>1.2303379129196499</v>
      </c>
      <c r="P49" s="538"/>
      <c r="Q49" s="538">
        <f>Q37/Q43</f>
        <v>1.2459890952378112</v>
      </c>
      <c r="R49" s="538"/>
      <c r="S49" s="538">
        <f>S37/S43</f>
        <v>1.2614486516723649</v>
      </c>
      <c r="T49" s="538"/>
      <c r="U49" s="538">
        <f>U37/U43</f>
        <v>1.2766914330635952</v>
      </c>
      <c r="V49" s="538"/>
      <c r="W49" s="538">
        <f>W37/W43</f>
        <v>1.2916909502701872</v>
      </c>
      <c r="X49" s="538"/>
      <c r="Y49" s="538">
        <f>Y37/Y43</f>
        <v>1.3064193158147017</v>
      </c>
      <c r="Z49" s="538"/>
      <c r="AA49" s="538">
        <f>AA37/AA43</f>
        <v>1.3208471832014395</v>
      </c>
      <c r="AB49" s="538"/>
      <c r="AC49" s="538">
        <f>AC37/AC43</f>
        <v>1.3349436838181092</v>
      </c>
      <c r="AD49" s="538"/>
      <c r="AE49" s="538">
        <f>AE37/AE43</f>
        <v>1.3486763613294817</v>
      </c>
      <c r="AF49" s="538"/>
      <c r="AG49" s="538">
        <f>AG37/AG43</f>
        <v>1.3620111034677846</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967">
        <v>1.0349999999999999</v>
      </c>
      <c r="D53" s="374"/>
      <c r="E53" s="401">
        <v>10800</v>
      </c>
      <c r="F53" s="374"/>
      <c r="G53" s="818">
        <f>E53*$C$53</f>
        <v>11178</v>
      </c>
      <c r="H53" s="818"/>
      <c r="I53" s="818">
        <f>G53*$C$53</f>
        <v>11569.23</v>
      </c>
      <c r="J53" s="818"/>
      <c r="K53" s="818">
        <f>I53*$C$53</f>
        <v>11974.153049999999</v>
      </c>
      <c r="L53" s="818"/>
      <c r="M53" s="818">
        <f>K53*$C$53</f>
        <v>12393.248406749997</v>
      </c>
      <c r="N53" s="818"/>
      <c r="O53" s="818">
        <f>M53*$C$53</f>
        <v>12827.012100986247</v>
      </c>
      <c r="P53" s="818"/>
      <c r="Q53" s="818">
        <f>O53*$C$53</f>
        <v>13275.957524520765</v>
      </c>
      <c r="R53" s="818"/>
      <c r="S53" s="818">
        <f>Q53*$C$53</f>
        <v>13740.616037878992</v>
      </c>
      <c r="T53" s="818"/>
      <c r="U53" s="818">
        <f>S53*$C$53</f>
        <v>14221.537599204756</v>
      </c>
      <c r="V53" s="818"/>
      <c r="W53" s="818">
        <f>U53*$C$53</f>
        <v>14719.291415176922</v>
      </c>
      <c r="X53" s="818"/>
      <c r="Y53" s="818">
        <f>W53*$C$53</f>
        <v>15234.466614708113</v>
      </c>
      <c r="Z53" s="818"/>
      <c r="AA53" s="818">
        <f>Y53*$C$53</f>
        <v>15767.672946222896</v>
      </c>
      <c r="AB53" s="818"/>
      <c r="AC53" s="818">
        <f>AA53*$C$53</f>
        <v>16319.541499340696</v>
      </c>
      <c r="AD53" s="818"/>
      <c r="AE53" s="818">
        <f>AC53*$C$53</f>
        <v>16890.72545181762</v>
      </c>
      <c r="AF53" s="818"/>
      <c r="AG53" s="818">
        <f>AE53*$C$53</f>
        <v>17481.900842631236</v>
      </c>
      <c r="AH53" s="374"/>
      <c r="AI53" s="374"/>
    </row>
    <row r="54" spans="1:35">
      <c r="A54" s="361" t="s">
        <v>1092</v>
      </c>
      <c r="B54" s="361"/>
      <c r="C54" s="409"/>
      <c r="D54" s="361"/>
      <c r="E54" s="402">
        <v>5000</v>
      </c>
      <c r="F54" s="380"/>
      <c r="G54" s="817">
        <f t="shared" ref="G54:AG57" si="14">E54*$C$53</f>
        <v>5175</v>
      </c>
      <c r="H54" s="817"/>
      <c r="I54" s="817">
        <f t="shared" si="14"/>
        <v>5356.125</v>
      </c>
      <c r="J54" s="817"/>
      <c r="K54" s="817">
        <f t="shared" si="14"/>
        <v>5543.5893749999996</v>
      </c>
      <c r="L54" s="817"/>
      <c r="M54" s="817">
        <f t="shared" si="14"/>
        <v>5737.615003124999</v>
      </c>
      <c r="N54" s="817"/>
      <c r="O54" s="817">
        <f t="shared" si="14"/>
        <v>5938.4315282343732</v>
      </c>
      <c r="P54" s="817"/>
      <c r="Q54" s="817">
        <f t="shared" si="14"/>
        <v>6146.276631722576</v>
      </c>
      <c r="R54" s="817"/>
      <c r="S54" s="817">
        <f t="shared" si="14"/>
        <v>6361.3963138328654</v>
      </c>
      <c r="T54" s="817"/>
      <c r="U54" s="817">
        <f t="shared" si="14"/>
        <v>6584.0451848170151</v>
      </c>
      <c r="V54" s="817"/>
      <c r="W54" s="817">
        <f t="shared" si="14"/>
        <v>6814.4867662856104</v>
      </c>
      <c r="X54" s="817"/>
      <c r="Y54" s="817">
        <f t="shared" si="14"/>
        <v>7052.9938031056063</v>
      </c>
      <c r="Z54" s="817"/>
      <c r="AA54" s="817">
        <f t="shared" si="14"/>
        <v>7299.8485862143016</v>
      </c>
      <c r="AB54" s="817"/>
      <c r="AC54" s="817">
        <f t="shared" si="14"/>
        <v>7555.3432867318015</v>
      </c>
      <c r="AD54" s="817"/>
      <c r="AE54" s="817">
        <f t="shared" si="14"/>
        <v>7819.7803017674141</v>
      </c>
      <c r="AF54" s="817"/>
      <c r="AG54" s="817">
        <f t="shared" si="14"/>
        <v>8093.472612329273</v>
      </c>
      <c r="AH54" s="380"/>
      <c r="AI54" s="380"/>
    </row>
    <row r="55" spans="1:35">
      <c r="A55" s="361" t="s">
        <v>1093</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1094</v>
      </c>
      <c r="B58" s="361"/>
      <c r="C58" s="398"/>
      <c r="D58" s="361"/>
      <c r="E58" s="380">
        <f>SUM(E53:E57)</f>
        <v>15800</v>
      </c>
      <c r="F58" s="380"/>
      <c r="G58" s="380">
        <f>SUM(G53:G57)</f>
        <v>16353</v>
      </c>
      <c r="H58" s="380"/>
      <c r="I58" s="380">
        <f>SUM(I53:I57)</f>
        <v>16925.355</v>
      </c>
      <c r="J58" s="380"/>
      <c r="K58" s="380">
        <f>SUM(K53:K57)</f>
        <v>17517.742424999997</v>
      </c>
      <c r="L58" s="380"/>
      <c r="M58" s="380">
        <f>SUM(M53:M57)</f>
        <v>18130.863409874997</v>
      </c>
      <c r="N58" s="380"/>
      <c r="O58" s="380">
        <f>SUM(O53:O57)</f>
        <v>18765.443629220619</v>
      </c>
      <c r="P58" s="380"/>
      <c r="Q58" s="380">
        <f>SUM(Q53:Q57)</f>
        <v>19422.234156243343</v>
      </c>
      <c r="R58" s="380"/>
      <c r="S58" s="380">
        <f>SUM(S53:S57)</f>
        <v>20102.012351711855</v>
      </c>
      <c r="T58" s="380"/>
      <c r="U58" s="380">
        <f>SUM(U53:U57)</f>
        <v>20805.582784021772</v>
      </c>
      <c r="V58" s="380"/>
      <c r="W58" s="380">
        <f>SUM(W53:W57)</f>
        <v>21533.778181462534</v>
      </c>
      <c r="X58" s="380"/>
      <c r="Y58" s="380">
        <f>SUM(Y53:Y57)</f>
        <v>22287.46041781372</v>
      </c>
      <c r="Z58" s="380"/>
      <c r="AA58" s="380">
        <f>SUM(AA53:AA57)</f>
        <v>23067.521532437197</v>
      </c>
      <c r="AB58" s="380"/>
      <c r="AC58" s="380">
        <f>SUM(AC53:AC57)</f>
        <v>23874.884786072496</v>
      </c>
      <c r="AD58" s="380"/>
      <c r="AE58" s="380">
        <f>SUM(AE53:AE57)</f>
        <v>24710.505753585036</v>
      </c>
      <c r="AF58" s="380"/>
      <c r="AG58" s="380">
        <f>SUM(AG53:AG57)</f>
        <v>25575.373454960507</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40864.79999999993</v>
      </c>
      <c r="F60" s="374"/>
      <c r="G60" s="374">
        <f>G45-G58</f>
        <v>46459.955000000075</v>
      </c>
      <c r="H60" s="374"/>
      <c r="I60" s="374">
        <f>I45-I58</f>
        <v>52003.988974999738</v>
      </c>
      <c r="J60" s="374"/>
      <c r="K60" s="374">
        <f>K45-K58</f>
        <v>57488.952972874926</v>
      </c>
      <c r="L60" s="374"/>
      <c r="M60" s="374">
        <f>M45-M58</f>
        <v>62906.466257369109</v>
      </c>
      <c r="N60" s="374"/>
      <c r="O60" s="374">
        <f>O45-O58</f>
        <v>68247.697369045083</v>
      </c>
      <c r="P60" s="374"/>
      <c r="Q60" s="374">
        <f>Q45-Q58</f>
        <v>73503.344428077966</v>
      </c>
      <c r="R60" s="374"/>
      <c r="S60" s="374">
        <f>S45-S58</f>
        <v>78663.614649995696</v>
      </c>
      <c r="T60" s="374"/>
      <c r="U60" s="374">
        <f>U45-U58</f>
        <v>83718.203044381196</v>
      </c>
      <c r="V60" s="374"/>
      <c r="W60" s="374">
        <f>W45-W58</f>
        <v>88656.270265454208</v>
      </c>
      <c r="X60" s="374"/>
      <c r="Y60" s="374">
        <f>Y45-Y58</f>
        <v>93466.419582295479</v>
      </c>
      <c r="Z60" s="374"/>
      <c r="AA60" s="374">
        <f>AA45-AA58</f>
        <v>98136.672935288152</v>
      </c>
      <c r="AB60" s="374"/>
      <c r="AC60" s="374">
        <f>AC45-AC58</f>
        <v>102654.44604410794</v>
      </c>
      <c r="AD60" s="374"/>
      <c r="AE60" s="374">
        <f>AE45-AE58</f>
        <v>107006.52253132394</v>
      </c>
      <c r="AF60" s="374"/>
      <c r="AG60" s="374">
        <f>AG45-AG58</f>
        <v>111179.02702434026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c r="D62" s="374"/>
      <c r="E62" s="401">
        <f>E60</f>
        <v>40864.79999999993</v>
      </c>
      <c r="F62" s="374"/>
      <c r="G62" s="401">
        <f t="shared" ref="G62" si="15">G60</f>
        <v>46459.955000000075</v>
      </c>
      <c r="H62" s="374"/>
      <c r="I62" s="401">
        <f t="shared" ref="I62" si="16">I60</f>
        <v>52003.988974999738</v>
      </c>
      <c r="J62" s="374"/>
      <c r="K62" s="401">
        <f t="shared" ref="K62" si="17">K60</f>
        <v>57488.952972874926</v>
      </c>
      <c r="L62" s="374"/>
      <c r="M62" s="401">
        <f t="shared" ref="M62" si="18">M60</f>
        <v>62906.466257369109</v>
      </c>
      <c r="N62" s="374"/>
      <c r="O62" s="401">
        <f t="shared" ref="O62" si="19">O60</f>
        <v>68247.697369045083</v>
      </c>
      <c r="P62" s="374"/>
      <c r="Q62" s="401">
        <f t="shared" ref="Q62" si="20">Q60</f>
        <v>73503.344428077966</v>
      </c>
      <c r="R62" s="374"/>
      <c r="S62" s="820">
        <f>S60</f>
        <v>78663.614649995696</v>
      </c>
      <c r="T62" s="374"/>
      <c r="U62" s="820">
        <f>U60</f>
        <v>83718.203044381196</v>
      </c>
      <c r="V62" s="374"/>
      <c r="W62" s="820">
        <f>W60</f>
        <v>88656.270265454208</v>
      </c>
      <c r="X62" s="374"/>
      <c r="Y62" s="820">
        <f>Y60</f>
        <v>93466.419582295479</v>
      </c>
      <c r="Z62" s="374"/>
      <c r="AA62" s="820">
        <v>64648</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1023 1025:2047 2049:3071 3073:4095 4097:5119 5121:6143 6145:7167 7169:8191 8193:9215 9217:10239 10241:11263 11265:12287 12289:13311 13313:14335 14337:15359 15361:16383">
      <c r="A65" s="361" t="s">
        <v>1097</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1023 1025:2047 2049:3071 3073:4095 4097:5119 5121:6143 6145:7167 7169:8191 8193:9215 9217:10239 10241:11263 11265:12287 12289:13311 13313:14335 14337:15359 15361:16383">
      <c r="A66" s="968" t="s">
        <v>2485</v>
      </c>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v>0</v>
      </c>
      <c r="T66" s="374"/>
      <c r="U66" s="374">
        <v>0</v>
      </c>
      <c r="V66" s="374"/>
      <c r="W66" s="374">
        <v>0</v>
      </c>
      <c r="X66" s="374"/>
      <c r="Y66" s="374">
        <v>0</v>
      </c>
      <c r="Z66" s="374"/>
      <c r="AA66" s="374">
        <f>5619+4945+6181</f>
        <v>16745</v>
      </c>
      <c r="AB66" s="374"/>
      <c r="AC66" s="374">
        <f>17224+15157+18946</f>
        <v>51327</v>
      </c>
      <c r="AD66" s="374"/>
      <c r="AE66" s="374">
        <f>17954+15800+19749</f>
        <v>53503</v>
      </c>
      <c r="AF66" s="374"/>
      <c r="AG66" s="374">
        <f>18654+16416+20520</f>
        <v>55590</v>
      </c>
      <c r="AH66" s="374"/>
      <c r="AI66" s="374"/>
    </row>
    <row r="67" spans="1:1023 1025:2047 2049:3071 3073:4095 4097:5119 5121:6143 6145:7167 7169:8191 8193:9215 9217:10239 10241:11263 11265:12287 12289:13311 13313:14335 14337:15359 15361:16383">
      <c r="A67" s="969" t="s">
        <v>2486</v>
      </c>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v>0</v>
      </c>
      <c r="T67" s="380"/>
      <c r="U67" s="823">
        <v>0</v>
      </c>
      <c r="V67" s="380"/>
      <c r="W67" s="823">
        <v>0</v>
      </c>
      <c r="X67" s="380"/>
      <c r="Y67" s="823">
        <v>0</v>
      </c>
      <c r="Z67" s="380"/>
      <c r="AA67" s="823">
        <v>15070</v>
      </c>
      <c r="AB67" s="380"/>
      <c r="AC67" s="823">
        <v>46194</v>
      </c>
      <c r="AD67" s="380"/>
      <c r="AE67" s="823">
        <v>48153</v>
      </c>
      <c r="AF67" s="380"/>
      <c r="AG67" s="823">
        <v>50030</v>
      </c>
      <c r="AH67" s="380"/>
      <c r="AI67" s="380"/>
    </row>
    <row r="68" spans="1:1023 1025:2047 2049:3071 3073:4095 4097:5119 5121:6143 6145:7167 7169:8191 8193:9215 9217:10239 10241:11263 11265:12287 12289:13311 13313:14335 14337:15359 15361:16383">
      <c r="A68" s="968" t="s">
        <v>2484</v>
      </c>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v>0</v>
      </c>
      <c r="T68" s="374"/>
      <c r="U68" s="823">
        <v>0</v>
      </c>
      <c r="V68" s="374"/>
      <c r="W68" s="823">
        <v>0</v>
      </c>
      <c r="X68" s="374"/>
      <c r="Y68" s="823">
        <v>0</v>
      </c>
      <c r="Z68" s="374"/>
      <c r="AA68" s="823">
        <v>1674</v>
      </c>
      <c r="AB68" s="374"/>
      <c r="AC68" s="823">
        <v>5132</v>
      </c>
      <c r="AD68" s="374"/>
      <c r="AE68" s="823">
        <v>5350</v>
      </c>
      <c r="AF68" s="374"/>
      <c r="AG68" s="823">
        <v>5558</v>
      </c>
      <c r="AH68" s="374"/>
      <c r="AI68" s="374"/>
    </row>
    <row r="69" spans="1:1023 1025:2047 2049:3071 3073:4095 4097:5119 5121:6143 6145:7167 7169:8191 8193:9215 9217:10239 10241:11263 11265:12287 12289:13311 13313:14335 14337:15359 15361:16383">
      <c r="A69" s="969" t="s">
        <v>2487</v>
      </c>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v>0</v>
      </c>
      <c r="V69" s="380"/>
      <c r="W69" s="824">
        <f>W60*$C$65</f>
        <v>0</v>
      </c>
      <c r="X69" s="380"/>
      <c r="Y69" s="824">
        <v>0</v>
      </c>
      <c r="Z69" s="380"/>
      <c r="AA69" s="824">
        <f>AA60*$C$65</f>
        <v>0</v>
      </c>
      <c r="AB69" s="380"/>
      <c r="AC69" s="824">
        <v>1</v>
      </c>
      <c r="AD69" s="380"/>
      <c r="AE69" s="824">
        <v>1</v>
      </c>
      <c r="AF69" s="380"/>
      <c r="AG69" s="824">
        <v>1</v>
      </c>
      <c r="AH69" s="380"/>
      <c r="AI69" s="380"/>
    </row>
    <row r="70" spans="1:1023 1025:2047 2049:3071 3073:4095 4097:5119 5121:6143 6145:7167 7169:8191 8193:9215 9217:10239 10241:11263 11265:12287 12289:13311 13313:14335 14337:15359 15361:16383">
      <c r="A70" s="820"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33489</v>
      </c>
      <c r="AB70" s="374"/>
      <c r="AC70" s="374">
        <f>SUM(AC66:AC69)</f>
        <v>102654</v>
      </c>
      <c r="AD70" s="374"/>
      <c r="AE70" s="374">
        <f>SUM(AE66:AE69)</f>
        <v>107007</v>
      </c>
      <c r="AF70" s="374"/>
      <c r="AG70" s="374">
        <f>SUM(AG66:AG69)</f>
        <v>111179</v>
      </c>
      <c r="AH70" s="380"/>
      <c r="AI70" s="380"/>
    </row>
    <row r="71" spans="1:1023 1025:2047 2049:3071 3073:4095 4097:5119 5121:6143 6145:7167 7169:8191 8193:9215 9217:10239 10241:11263 11265:12287 12289:13311 13313:14335 14337:15359 15361:16383">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1023 1025:2047 2049:3071 3073:4095 4097:5119 5121:6143 6145:7167 7169:8191 8193:9215 9217:10239 10241:11263 11265:12287 12289:13311 13313:14335 14337:15359 15361:16383" s="380" customFormat="1">
      <c r="A72" s="820" t="s">
        <v>1938</v>
      </c>
      <c r="C72" s="382"/>
      <c r="E72" s="374">
        <f>E60-E62-E70</f>
        <v>0</v>
      </c>
      <c r="G72" s="374">
        <f>G60-G62-G70</f>
        <v>0</v>
      </c>
      <c r="I72" s="374">
        <f>I60-I62-I70</f>
        <v>0</v>
      </c>
      <c r="K72" s="374">
        <f>K60-K62-K70</f>
        <v>0</v>
      </c>
      <c r="M72" s="374">
        <f>M60-M62-M70</f>
        <v>0</v>
      </c>
      <c r="O72" s="374">
        <f>O60-O62-O70</f>
        <v>0</v>
      </c>
      <c r="Q72" s="374">
        <f>Q60-Q62-Q70</f>
        <v>0</v>
      </c>
      <c r="S72" s="374">
        <f>S60-S62-S70</f>
        <v>0</v>
      </c>
      <c r="U72" s="374">
        <f>U60-U62-U70</f>
        <v>0</v>
      </c>
      <c r="W72" s="374">
        <f>W60-W62-W70</f>
        <v>0</v>
      </c>
      <c r="Y72" s="374">
        <f>Y60-Y62-Y70</f>
        <v>0</v>
      </c>
      <c r="AA72" s="374">
        <f>AA60-AA62-AA70</f>
        <v>-0.32706471184792463</v>
      </c>
      <c r="AC72" s="374">
        <f>AC60-AC62-AC70</f>
        <v>0.44604410794272553</v>
      </c>
      <c r="AE72" s="374">
        <f>AE60-AE62-AE70</f>
        <v>-0.47746867606474552</v>
      </c>
      <c r="AG72" s="374">
        <f>AG60-AG62-AG70</f>
        <v>2.7024340262869373E-2</v>
      </c>
      <c r="AI72" s="374">
        <f t="shared" ref="AI72" si="21">AI60-AI62-AI70</f>
        <v>0</v>
      </c>
      <c r="AK72" s="374">
        <f t="shared" ref="AK72" si="22">AK60-AK62-AK70</f>
        <v>0</v>
      </c>
      <c r="AM72" s="374">
        <f t="shared" ref="AM72" si="23">AM60-AM62-AM70</f>
        <v>0</v>
      </c>
      <c r="AO72" s="374">
        <f t="shared" ref="AO72" si="24">AO60-AO62-AO70</f>
        <v>0</v>
      </c>
      <c r="AQ72" s="374">
        <f t="shared" ref="AQ72" si="25">AQ60-AQ62-AQ70</f>
        <v>0</v>
      </c>
      <c r="AS72" s="374">
        <f t="shared" ref="AS72" si="26">AS60-AS62-AS70</f>
        <v>0</v>
      </c>
      <c r="AU72" s="374">
        <f t="shared" ref="AU72" si="27">AU60-AU62-AU70</f>
        <v>0</v>
      </c>
      <c r="AW72" s="374">
        <f t="shared" ref="AW72" si="28">AW60-AW62-AW70</f>
        <v>0</v>
      </c>
      <c r="AY72" s="374">
        <f t="shared" ref="AY72" si="29">AY60-AY62-AY70</f>
        <v>0</v>
      </c>
      <c r="BA72" s="374">
        <f t="shared" ref="BA72" si="30">BA60-BA62-BA70</f>
        <v>0</v>
      </c>
      <c r="BC72" s="374">
        <f t="shared" ref="BC72" si="31">BC60-BC62-BC70</f>
        <v>0</v>
      </c>
      <c r="BE72" s="374">
        <f t="shared" ref="BE72" si="32">BE60-BE62-BE70</f>
        <v>0</v>
      </c>
      <c r="BG72" s="374">
        <f t="shared" ref="BG72" si="33">BG60-BG62-BG70</f>
        <v>0</v>
      </c>
      <c r="BI72" s="374">
        <f t="shared" ref="BI72" si="34">BI60-BI62-BI70</f>
        <v>0</v>
      </c>
      <c r="BK72" s="374">
        <f t="shared" ref="BK72" si="35">BK60-BK62-BK70</f>
        <v>0</v>
      </c>
      <c r="BM72" s="374">
        <f t="shared" ref="BM72" si="36">BM60-BM62-BM70</f>
        <v>0</v>
      </c>
      <c r="BO72" s="374">
        <f t="shared" ref="BO72" si="37">BO60-BO62-BO70</f>
        <v>0</v>
      </c>
      <c r="BQ72" s="374">
        <f t="shared" ref="BQ72" si="38">BQ60-BQ62-BQ70</f>
        <v>0</v>
      </c>
      <c r="BS72" s="374">
        <f t="shared" ref="BS72" si="39">BS60-BS62-BS70</f>
        <v>0</v>
      </c>
      <c r="BU72" s="374">
        <f t="shared" ref="BU72" si="40">BU60-BU62-BU70</f>
        <v>0</v>
      </c>
      <c r="BW72" s="374">
        <f t="shared" ref="BW72" si="41">BW60-BW62-BW70</f>
        <v>0</v>
      </c>
      <c r="BY72" s="374">
        <f t="shared" ref="BY72" si="42">BY60-BY62-BY70</f>
        <v>0</v>
      </c>
      <c r="CA72" s="374">
        <f t="shared" ref="CA72" si="43">CA60-CA62-CA70</f>
        <v>0</v>
      </c>
      <c r="CC72" s="374">
        <f t="shared" ref="CC72" si="44">CC60-CC62-CC70</f>
        <v>0</v>
      </c>
      <c r="CE72" s="374">
        <f t="shared" ref="CE72" si="45">CE60-CE62-CE70</f>
        <v>0</v>
      </c>
      <c r="CG72" s="374">
        <f t="shared" ref="CG72" si="46">CG60-CG62-CG70</f>
        <v>0</v>
      </c>
      <c r="CI72" s="374">
        <f t="shared" ref="CI72" si="47">CI60-CI62-CI70</f>
        <v>0</v>
      </c>
      <c r="CK72" s="374">
        <f t="shared" ref="CK72" si="48">CK60-CK62-CK70</f>
        <v>0</v>
      </c>
      <c r="CM72" s="374">
        <f t="shared" ref="CM72" si="49">CM60-CM62-CM70</f>
        <v>0</v>
      </c>
      <c r="CO72" s="374">
        <f t="shared" ref="CO72" si="50">CO60-CO62-CO70</f>
        <v>0</v>
      </c>
      <c r="CQ72" s="374">
        <f t="shared" ref="CQ72" si="51">CQ60-CQ62-CQ70</f>
        <v>0</v>
      </c>
      <c r="CS72" s="374">
        <f t="shared" ref="CS72" si="52">CS60-CS62-CS70</f>
        <v>0</v>
      </c>
      <c r="CU72" s="374">
        <f t="shared" ref="CU72" si="53">CU60-CU62-CU70</f>
        <v>0</v>
      </c>
      <c r="CW72" s="374">
        <f t="shared" ref="CW72" si="54">CW60-CW62-CW70</f>
        <v>0</v>
      </c>
      <c r="CY72" s="374">
        <f t="shared" ref="CY72" si="55">CY60-CY62-CY70</f>
        <v>0</v>
      </c>
      <c r="DA72" s="374">
        <f t="shared" ref="DA72" si="56">DA60-DA62-DA70</f>
        <v>0</v>
      </c>
      <c r="DC72" s="374">
        <f t="shared" ref="DC72" si="57">DC60-DC62-DC70</f>
        <v>0</v>
      </c>
      <c r="DE72" s="374">
        <f t="shared" ref="DE72" si="58">DE60-DE62-DE70</f>
        <v>0</v>
      </c>
      <c r="DG72" s="374">
        <f t="shared" ref="DG72" si="59">DG60-DG62-DG70</f>
        <v>0</v>
      </c>
      <c r="DI72" s="374">
        <f t="shared" ref="DI72" si="60">DI60-DI62-DI70</f>
        <v>0</v>
      </c>
      <c r="DK72" s="374">
        <f t="shared" ref="DK72" si="61">DK60-DK62-DK70</f>
        <v>0</v>
      </c>
      <c r="DM72" s="374">
        <f t="shared" ref="DM72" si="62">DM60-DM62-DM70</f>
        <v>0</v>
      </c>
      <c r="DO72" s="374">
        <f t="shared" ref="DO72" si="63">DO60-DO62-DO70</f>
        <v>0</v>
      </c>
      <c r="DQ72" s="374">
        <f t="shared" ref="DQ72" si="64">DQ60-DQ62-DQ70</f>
        <v>0</v>
      </c>
      <c r="DS72" s="374">
        <f t="shared" ref="DS72" si="65">DS60-DS62-DS70</f>
        <v>0</v>
      </c>
      <c r="DU72" s="374">
        <f t="shared" ref="DU72" si="66">DU60-DU62-DU70</f>
        <v>0</v>
      </c>
      <c r="DW72" s="374">
        <f t="shared" ref="DW72" si="67">DW60-DW62-DW70</f>
        <v>0</v>
      </c>
      <c r="DY72" s="374">
        <f t="shared" ref="DY72" si="68">DY60-DY62-DY70</f>
        <v>0</v>
      </c>
      <c r="EA72" s="374">
        <f t="shared" ref="EA72" si="69">EA60-EA62-EA70</f>
        <v>0</v>
      </c>
      <c r="EC72" s="374">
        <f t="shared" ref="EC72" si="70">EC60-EC62-EC70</f>
        <v>0</v>
      </c>
      <c r="EE72" s="374">
        <f t="shared" ref="EE72" si="71">EE60-EE62-EE70</f>
        <v>0</v>
      </c>
      <c r="EG72" s="374">
        <f t="shared" ref="EG72" si="72">EG60-EG62-EG70</f>
        <v>0</v>
      </c>
      <c r="EI72" s="374">
        <f t="shared" ref="EI72" si="73">EI60-EI62-EI70</f>
        <v>0</v>
      </c>
      <c r="EK72" s="374">
        <f t="shared" ref="EK72" si="74">EK60-EK62-EK70</f>
        <v>0</v>
      </c>
      <c r="EM72" s="374">
        <f t="shared" ref="EM72" si="75">EM60-EM62-EM70</f>
        <v>0</v>
      </c>
      <c r="EO72" s="374">
        <f t="shared" ref="EO72" si="76">EO60-EO62-EO70</f>
        <v>0</v>
      </c>
      <c r="EQ72" s="374">
        <f t="shared" ref="EQ72" si="77">EQ60-EQ62-EQ70</f>
        <v>0</v>
      </c>
      <c r="ES72" s="374">
        <f t="shared" ref="ES72" si="78">ES60-ES62-ES70</f>
        <v>0</v>
      </c>
      <c r="EU72" s="374">
        <f t="shared" ref="EU72" si="79">EU60-EU62-EU70</f>
        <v>0</v>
      </c>
      <c r="EW72" s="374">
        <f t="shared" ref="EW72" si="80">EW60-EW62-EW70</f>
        <v>0</v>
      </c>
      <c r="EY72" s="374">
        <f t="shared" ref="EY72" si="81">EY60-EY62-EY70</f>
        <v>0</v>
      </c>
      <c r="FA72" s="374">
        <f t="shared" ref="FA72" si="82">FA60-FA62-FA70</f>
        <v>0</v>
      </c>
      <c r="FC72" s="374">
        <f t="shared" ref="FC72" si="83">FC60-FC62-FC70</f>
        <v>0</v>
      </c>
      <c r="FE72" s="374">
        <f t="shared" ref="FE72" si="84">FE60-FE62-FE70</f>
        <v>0</v>
      </c>
      <c r="FG72" s="374">
        <f t="shared" ref="FG72" si="85">FG60-FG62-FG70</f>
        <v>0</v>
      </c>
      <c r="FI72" s="374">
        <f t="shared" ref="FI72" si="86">FI60-FI62-FI70</f>
        <v>0</v>
      </c>
      <c r="FK72" s="374">
        <f t="shared" ref="FK72" si="87">FK60-FK62-FK70</f>
        <v>0</v>
      </c>
      <c r="FM72" s="374">
        <f t="shared" ref="FM72" si="88">FM60-FM62-FM70</f>
        <v>0</v>
      </c>
      <c r="FO72" s="374">
        <f t="shared" ref="FO72" si="89">FO60-FO62-FO70</f>
        <v>0</v>
      </c>
      <c r="FQ72" s="374">
        <f t="shared" ref="FQ72" si="90">FQ60-FQ62-FQ70</f>
        <v>0</v>
      </c>
      <c r="FS72" s="374">
        <f t="shared" ref="FS72" si="91">FS60-FS62-FS70</f>
        <v>0</v>
      </c>
      <c r="FU72" s="374">
        <f t="shared" ref="FU72" si="92">FU60-FU62-FU70</f>
        <v>0</v>
      </c>
      <c r="FW72" s="374">
        <f t="shared" ref="FW72" si="93">FW60-FW62-FW70</f>
        <v>0</v>
      </c>
      <c r="FY72" s="374">
        <f t="shared" ref="FY72" si="94">FY60-FY62-FY70</f>
        <v>0</v>
      </c>
      <c r="GA72" s="374">
        <f t="shared" ref="GA72" si="95">GA60-GA62-GA70</f>
        <v>0</v>
      </c>
      <c r="GC72" s="374">
        <f t="shared" ref="GC72" si="96">GC60-GC62-GC70</f>
        <v>0</v>
      </c>
      <c r="GE72" s="374">
        <f t="shared" ref="GE72" si="97">GE60-GE62-GE70</f>
        <v>0</v>
      </c>
      <c r="GG72" s="374">
        <f t="shared" ref="GG72" si="98">GG60-GG62-GG70</f>
        <v>0</v>
      </c>
      <c r="GI72" s="374">
        <f t="shared" ref="GI72" si="99">GI60-GI62-GI70</f>
        <v>0</v>
      </c>
      <c r="GK72" s="374">
        <f t="shared" ref="GK72" si="100">GK60-GK62-GK70</f>
        <v>0</v>
      </c>
      <c r="GM72" s="374">
        <f t="shared" ref="GM72" si="101">GM60-GM62-GM70</f>
        <v>0</v>
      </c>
      <c r="GO72" s="374">
        <f t="shared" ref="GO72" si="102">GO60-GO62-GO70</f>
        <v>0</v>
      </c>
      <c r="GQ72" s="374">
        <f t="shared" ref="GQ72" si="103">GQ60-GQ62-GQ70</f>
        <v>0</v>
      </c>
      <c r="GS72" s="374">
        <f t="shared" ref="GS72" si="104">GS60-GS62-GS70</f>
        <v>0</v>
      </c>
      <c r="GU72" s="374">
        <f t="shared" ref="GU72" si="105">GU60-GU62-GU70</f>
        <v>0</v>
      </c>
      <c r="GW72" s="374">
        <f t="shared" ref="GW72" si="106">GW60-GW62-GW70</f>
        <v>0</v>
      </c>
      <c r="GY72" s="374">
        <f t="shared" ref="GY72" si="107">GY60-GY62-GY70</f>
        <v>0</v>
      </c>
      <c r="HA72" s="374">
        <f t="shared" ref="HA72" si="108">HA60-HA62-HA70</f>
        <v>0</v>
      </c>
      <c r="HC72" s="374">
        <f t="shared" ref="HC72" si="109">HC60-HC62-HC70</f>
        <v>0</v>
      </c>
      <c r="HE72" s="374">
        <f t="shared" ref="HE72" si="110">HE60-HE62-HE70</f>
        <v>0</v>
      </c>
      <c r="HG72" s="374">
        <f t="shared" ref="HG72" si="111">HG60-HG62-HG70</f>
        <v>0</v>
      </c>
      <c r="HI72" s="374">
        <f t="shared" ref="HI72" si="112">HI60-HI62-HI70</f>
        <v>0</v>
      </c>
      <c r="HK72" s="374">
        <f t="shared" ref="HK72" si="113">HK60-HK62-HK70</f>
        <v>0</v>
      </c>
      <c r="HM72" s="374">
        <f t="shared" ref="HM72" si="114">HM60-HM62-HM70</f>
        <v>0</v>
      </c>
      <c r="HO72" s="374">
        <f t="shared" ref="HO72" si="115">HO60-HO62-HO70</f>
        <v>0</v>
      </c>
      <c r="HQ72" s="374">
        <f t="shared" ref="HQ72" si="116">HQ60-HQ62-HQ70</f>
        <v>0</v>
      </c>
      <c r="HS72" s="374">
        <f t="shared" ref="HS72" si="117">HS60-HS62-HS70</f>
        <v>0</v>
      </c>
      <c r="HU72" s="374">
        <f t="shared" ref="HU72" si="118">HU60-HU62-HU70</f>
        <v>0</v>
      </c>
      <c r="HW72" s="374">
        <f t="shared" ref="HW72" si="119">HW60-HW62-HW70</f>
        <v>0</v>
      </c>
      <c r="HY72" s="374">
        <f t="shared" ref="HY72" si="120">HY60-HY62-HY70</f>
        <v>0</v>
      </c>
      <c r="IA72" s="374">
        <f t="shared" ref="IA72" si="121">IA60-IA62-IA70</f>
        <v>0</v>
      </c>
      <c r="IC72" s="374">
        <f t="shared" ref="IC72" si="122">IC60-IC62-IC70</f>
        <v>0</v>
      </c>
      <c r="IE72" s="374">
        <f t="shared" ref="IE72" si="123">IE60-IE62-IE70</f>
        <v>0</v>
      </c>
      <c r="IG72" s="374">
        <f t="shared" ref="IG72" si="124">IG60-IG62-IG70</f>
        <v>0</v>
      </c>
      <c r="II72" s="374">
        <f t="shared" ref="II72" si="125">II60-II62-II70</f>
        <v>0</v>
      </c>
      <c r="IK72" s="374">
        <f t="shared" ref="IK72" si="126">IK60-IK62-IK70</f>
        <v>0</v>
      </c>
      <c r="IM72" s="374">
        <f t="shared" ref="IM72" si="127">IM60-IM62-IM70</f>
        <v>0</v>
      </c>
      <c r="IO72" s="374">
        <f t="shared" ref="IO72" si="128">IO60-IO62-IO70</f>
        <v>0</v>
      </c>
      <c r="IQ72" s="374">
        <f t="shared" ref="IQ72" si="129">IQ60-IQ62-IQ70</f>
        <v>0</v>
      </c>
      <c r="IS72" s="374">
        <f t="shared" ref="IS72" si="130">IS60-IS62-IS70</f>
        <v>0</v>
      </c>
      <c r="IU72" s="374">
        <f t="shared" ref="IU72" si="131">IU60-IU62-IU70</f>
        <v>0</v>
      </c>
      <c r="IW72" s="374">
        <f t="shared" ref="IW72" si="132">IW60-IW62-IW70</f>
        <v>0</v>
      </c>
      <c r="IY72" s="374">
        <f t="shared" ref="IY72" si="133">IY60-IY62-IY70</f>
        <v>0</v>
      </c>
      <c r="JA72" s="374">
        <f t="shared" ref="JA72" si="134">JA60-JA62-JA70</f>
        <v>0</v>
      </c>
      <c r="JC72" s="374">
        <f t="shared" ref="JC72" si="135">JC60-JC62-JC70</f>
        <v>0</v>
      </c>
      <c r="JE72" s="374">
        <f t="shared" ref="JE72" si="136">JE60-JE62-JE70</f>
        <v>0</v>
      </c>
      <c r="JG72" s="374">
        <f t="shared" ref="JG72" si="137">JG60-JG62-JG70</f>
        <v>0</v>
      </c>
      <c r="JI72" s="374">
        <f t="shared" ref="JI72" si="138">JI60-JI62-JI70</f>
        <v>0</v>
      </c>
      <c r="JK72" s="374">
        <f t="shared" ref="JK72" si="139">JK60-JK62-JK70</f>
        <v>0</v>
      </c>
      <c r="JM72" s="374">
        <f t="shared" ref="JM72" si="140">JM60-JM62-JM70</f>
        <v>0</v>
      </c>
      <c r="JO72" s="374">
        <f t="shared" ref="JO72" si="141">JO60-JO62-JO70</f>
        <v>0</v>
      </c>
      <c r="JQ72" s="374">
        <f t="shared" ref="JQ72" si="142">JQ60-JQ62-JQ70</f>
        <v>0</v>
      </c>
      <c r="JS72" s="374">
        <f t="shared" ref="JS72" si="143">JS60-JS62-JS70</f>
        <v>0</v>
      </c>
      <c r="JU72" s="374">
        <f t="shared" ref="JU72" si="144">JU60-JU62-JU70</f>
        <v>0</v>
      </c>
      <c r="JW72" s="374">
        <f t="shared" ref="JW72" si="145">JW60-JW62-JW70</f>
        <v>0</v>
      </c>
      <c r="JY72" s="374">
        <f t="shared" ref="JY72" si="146">JY60-JY62-JY70</f>
        <v>0</v>
      </c>
      <c r="KA72" s="374">
        <f t="shared" ref="KA72" si="147">KA60-KA62-KA70</f>
        <v>0</v>
      </c>
      <c r="KC72" s="374">
        <f t="shared" ref="KC72" si="148">KC60-KC62-KC70</f>
        <v>0</v>
      </c>
      <c r="KE72" s="374">
        <f t="shared" ref="KE72" si="149">KE60-KE62-KE70</f>
        <v>0</v>
      </c>
      <c r="KG72" s="374">
        <f t="shared" ref="KG72" si="150">KG60-KG62-KG70</f>
        <v>0</v>
      </c>
      <c r="KI72" s="374">
        <f t="shared" ref="KI72" si="151">KI60-KI62-KI70</f>
        <v>0</v>
      </c>
      <c r="KK72" s="374">
        <f t="shared" ref="KK72" si="152">KK60-KK62-KK70</f>
        <v>0</v>
      </c>
      <c r="KM72" s="374">
        <f t="shared" ref="KM72" si="153">KM60-KM62-KM70</f>
        <v>0</v>
      </c>
      <c r="KO72" s="374">
        <f t="shared" ref="KO72" si="154">KO60-KO62-KO70</f>
        <v>0</v>
      </c>
      <c r="KQ72" s="374">
        <f t="shared" ref="KQ72" si="155">KQ60-KQ62-KQ70</f>
        <v>0</v>
      </c>
      <c r="KS72" s="374">
        <f t="shared" ref="KS72" si="156">KS60-KS62-KS70</f>
        <v>0</v>
      </c>
      <c r="KU72" s="374">
        <f t="shared" ref="KU72" si="157">KU60-KU62-KU70</f>
        <v>0</v>
      </c>
      <c r="KW72" s="374">
        <f t="shared" ref="KW72" si="158">KW60-KW62-KW70</f>
        <v>0</v>
      </c>
      <c r="KY72" s="374">
        <f t="shared" ref="KY72" si="159">KY60-KY62-KY70</f>
        <v>0</v>
      </c>
      <c r="LA72" s="374">
        <f t="shared" ref="LA72" si="160">LA60-LA62-LA70</f>
        <v>0</v>
      </c>
      <c r="LC72" s="374">
        <f t="shared" ref="LC72" si="161">LC60-LC62-LC70</f>
        <v>0</v>
      </c>
      <c r="LE72" s="374">
        <f t="shared" ref="LE72" si="162">LE60-LE62-LE70</f>
        <v>0</v>
      </c>
      <c r="LG72" s="374">
        <f t="shared" ref="LG72" si="163">LG60-LG62-LG70</f>
        <v>0</v>
      </c>
      <c r="LI72" s="374">
        <f t="shared" ref="LI72" si="164">LI60-LI62-LI70</f>
        <v>0</v>
      </c>
      <c r="LK72" s="374">
        <f t="shared" ref="LK72" si="165">LK60-LK62-LK70</f>
        <v>0</v>
      </c>
      <c r="LM72" s="374">
        <f t="shared" ref="LM72" si="166">LM60-LM62-LM70</f>
        <v>0</v>
      </c>
      <c r="LO72" s="374">
        <f t="shared" ref="LO72" si="167">LO60-LO62-LO70</f>
        <v>0</v>
      </c>
      <c r="LQ72" s="374">
        <f t="shared" ref="LQ72" si="168">LQ60-LQ62-LQ70</f>
        <v>0</v>
      </c>
      <c r="LS72" s="374">
        <f t="shared" ref="LS72" si="169">LS60-LS62-LS70</f>
        <v>0</v>
      </c>
      <c r="LU72" s="374">
        <f t="shared" ref="LU72" si="170">LU60-LU62-LU70</f>
        <v>0</v>
      </c>
      <c r="LW72" s="374">
        <f t="shared" ref="LW72" si="171">LW60-LW62-LW70</f>
        <v>0</v>
      </c>
      <c r="LY72" s="374">
        <f t="shared" ref="LY72" si="172">LY60-LY62-LY70</f>
        <v>0</v>
      </c>
      <c r="MA72" s="374">
        <f t="shared" ref="MA72" si="173">MA60-MA62-MA70</f>
        <v>0</v>
      </c>
      <c r="MC72" s="374">
        <f t="shared" ref="MC72" si="174">MC60-MC62-MC70</f>
        <v>0</v>
      </c>
      <c r="ME72" s="374">
        <f t="shared" ref="ME72" si="175">ME60-ME62-ME70</f>
        <v>0</v>
      </c>
      <c r="MG72" s="374">
        <f t="shared" ref="MG72" si="176">MG60-MG62-MG70</f>
        <v>0</v>
      </c>
      <c r="MI72" s="374">
        <f t="shared" ref="MI72" si="177">MI60-MI62-MI70</f>
        <v>0</v>
      </c>
      <c r="MK72" s="374">
        <f t="shared" ref="MK72" si="178">MK60-MK62-MK70</f>
        <v>0</v>
      </c>
      <c r="MM72" s="374">
        <f t="shared" ref="MM72" si="179">MM60-MM62-MM70</f>
        <v>0</v>
      </c>
      <c r="MO72" s="374">
        <f t="shared" ref="MO72" si="180">MO60-MO62-MO70</f>
        <v>0</v>
      </c>
      <c r="MQ72" s="374">
        <f t="shared" ref="MQ72" si="181">MQ60-MQ62-MQ70</f>
        <v>0</v>
      </c>
      <c r="MS72" s="374">
        <f t="shared" ref="MS72" si="182">MS60-MS62-MS70</f>
        <v>0</v>
      </c>
      <c r="MU72" s="374">
        <f t="shared" ref="MU72" si="183">MU60-MU62-MU70</f>
        <v>0</v>
      </c>
      <c r="MW72" s="374">
        <f t="shared" ref="MW72" si="184">MW60-MW62-MW70</f>
        <v>0</v>
      </c>
      <c r="MY72" s="374">
        <f t="shared" ref="MY72" si="185">MY60-MY62-MY70</f>
        <v>0</v>
      </c>
      <c r="NA72" s="374">
        <f t="shared" ref="NA72" si="186">NA60-NA62-NA70</f>
        <v>0</v>
      </c>
      <c r="NC72" s="374">
        <f t="shared" ref="NC72" si="187">NC60-NC62-NC70</f>
        <v>0</v>
      </c>
      <c r="NE72" s="374">
        <f t="shared" ref="NE72" si="188">NE60-NE62-NE70</f>
        <v>0</v>
      </c>
      <c r="NG72" s="374">
        <f t="shared" ref="NG72" si="189">NG60-NG62-NG70</f>
        <v>0</v>
      </c>
      <c r="NI72" s="374">
        <f t="shared" ref="NI72" si="190">NI60-NI62-NI70</f>
        <v>0</v>
      </c>
      <c r="NK72" s="374">
        <f t="shared" ref="NK72" si="191">NK60-NK62-NK70</f>
        <v>0</v>
      </c>
      <c r="NM72" s="374">
        <f t="shared" ref="NM72" si="192">NM60-NM62-NM70</f>
        <v>0</v>
      </c>
      <c r="NO72" s="374">
        <f t="shared" ref="NO72" si="193">NO60-NO62-NO70</f>
        <v>0</v>
      </c>
      <c r="NQ72" s="374">
        <f t="shared" ref="NQ72" si="194">NQ60-NQ62-NQ70</f>
        <v>0</v>
      </c>
      <c r="NS72" s="374">
        <f t="shared" ref="NS72" si="195">NS60-NS62-NS70</f>
        <v>0</v>
      </c>
      <c r="NU72" s="374">
        <f t="shared" ref="NU72" si="196">NU60-NU62-NU70</f>
        <v>0</v>
      </c>
      <c r="NW72" s="374">
        <f t="shared" ref="NW72" si="197">NW60-NW62-NW70</f>
        <v>0</v>
      </c>
      <c r="NY72" s="374">
        <f t="shared" ref="NY72" si="198">NY60-NY62-NY70</f>
        <v>0</v>
      </c>
      <c r="OA72" s="374">
        <f t="shared" ref="OA72" si="199">OA60-OA62-OA70</f>
        <v>0</v>
      </c>
      <c r="OC72" s="374">
        <f t="shared" ref="OC72" si="200">OC60-OC62-OC70</f>
        <v>0</v>
      </c>
      <c r="OE72" s="374">
        <f t="shared" ref="OE72" si="201">OE60-OE62-OE70</f>
        <v>0</v>
      </c>
      <c r="OG72" s="374">
        <f t="shared" ref="OG72" si="202">OG60-OG62-OG70</f>
        <v>0</v>
      </c>
      <c r="OI72" s="374">
        <f t="shared" ref="OI72" si="203">OI60-OI62-OI70</f>
        <v>0</v>
      </c>
      <c r="OK72" s="374">
        <f t="shared" ref="OK72" si="204">OK60-OK62-OK70</f>
        <v>0</v>
      </c>
      <c r="OM72" s="374">
        <f t="shared" ref="OM72" si="205">OM60-OM62-OM70</f>
        <v>0</v>
      </c>
      <c r="OO72" s="374">
        <f t="shared" ref="OO72" si="206">OO60-OO62-OO70</f>
        <v>0</v>
      </c>
      <c r="OQ72" s="374">
        <f t="shared" ref="OQ72" si="207">OQ60-OQ62-OQ70</f>
        <v>0</v>
      </c>
      <c r="OS72" s="374">
        <f t="shared" ref="OS72" si="208">OS60-OS62-OS70</f>
        <v>0</v>
      </c>
      <c r="OU72" s="374">
        <f t="shared" ref="OU72" si="209">OU60-OU62-OU70</f>
        <v>0</v>
      </c>
      <c r="OW72" s="374">
        <f t="shared" ref="OW72" si="210">OW60-OW62-OW70</f>
        <v>0</v>
      </c>
      <c r="OY72" s="374">
        <f t="shared" ref="OY72" si="211">OY60-OY62-OY70</f>
        <v>0</v>
      </c>
      <c r="PA72" s="374">
        <f t="shared" ref="PA72" si="212">PA60-PA62-PA70</f>
        <v>0</v>
      </c>
      <c r="PC72" s="374">
        <f t="shared" ref="PC72" si="213">PC60-PC62-PC70</f>
        <v>0</v>
      </c>
      <c r="PE72" s="374">
        <f t="shared" ref="PE72" si="214">PE60-PE62-PE70</f>
        <v>0</v>
      </c>
      <c r="PG72" s="374">
        <f t="shared" ref="PG72" si="215">PG60-PG62-PG70</f>
        <v>0</v>
      </c>
      <c r="PI72" s="374">
        <f t="shared" ref="PI72" si="216">PI60-PI62-PI70</f>
        <v>0</v>
      </c>
      <c r="PK72" s="374">
        <f t="shared" ref="PK72" si="217">PK60-PK62-PK70</f>
        <v>0</v>
      </c>
      <c r="PM72" s="374">
        <f t="shared" ref="PM72" si="218">PM60-PM62-PM70</f>
        <v>0</v>
      </c>
      <c r="PO72" s="374">
        <f t="shared" ref="PO72" si="219">PO60-PO62-PO70</f>
        <v>0</v>
      </c>
      <c r="PQ72" s="374">
        <f t="shared" ref="PQ72" si="220">PQ60-PQ62-PQ70</f>
        <v>0</v>
      </c>
      <c r="PS72" s="374">
        <f t="shared" ref="PS72" si="221">PS60-PS62-PS70</f>
        <v>0</v>
      </c>
      <c r="PU72" s="374">
        <f t="shared" ref="PU72" si="222">PU60-PU62-PU70</f>
        <v>0</v>
      </c>
      <c r="PW72" s="374">
        <f t="shared" ref="PW72" si="223">PW60-PW62-PW70</f>
        <v>0</v>
      </c>
      <c r="PY72" s="374">
        <f t="shared" ref="PY72" si="224">PY60-PY62-PY70</f>
        <v>0</v>
      </c>
      <c r="QA72" s="374">
        <f t="shared" ref="QA72" si="225">QA60-QA62-QA70</f>
        <v>0</v>
      </c>
      <c r="QC72" s="374">
        <f t="shared" ref="QC72" si="226">QC60-QC62-QC70</f>
        <v>0</v>
      </c>
      <c r="QE72" s="374">
        <f t="shared" ref="QE72" si="227">QE60-QE62-QE70</f>
        <v>0</v>
      </c>
      <c r="QG72" s="374">
        <f t="shared" ref="QG72" si="228">QG60-QG62-QG70</f>
        <v>0</v>
      </c>
      <c r="QI72" s="374">
        <f t="shared" ref="QI72" si="229">QI60-QI62-QI70</f>
        <v>0</v>
      </c>
      <c r="QK72" s="374">
        <f t="shared" ref="QK72" si="230">QK60-QK62-QK70</f>
        <v>0</v>
      </c>
      <c r="QM72" s="374">
        <f t="shared" ref="QM72" si="231">QM60-QM62-QM70</f>
        <v>0</v>
      </c>
      <c r="QO72" s="374">
        <f t="shared" ref="QO72" si="232">QO60-QO62-QO70</f>
        <v>0</v>
      </c>
      <c r="QQ72" s="374">
        <f t="shared" ref="QQ72" si="233">QQ60-QQ62-QQ70</f>
        <v>0</v>
      </c>
      <c r="QS72" s="374">
        <f t="shared" ref="QS72" si="234">QS60-QS62-QS70</f>
        <v>0</v>
      </c>
      <c r="QU72" s="374">
        <f t="shared" ref="QU72" si="235">QU60-QU62-QU70</f>
        <v>0</v>
      </c>
      <c r="QW72" s="374">
        <f t="shared" ref="QW72" si="236">QW60-QW62-QW70</f>
        <v>0</v>
      </c>
      <c r="QY72" s="374">
        <f t="shared" ref="QY72" si="237">QY60-QY62-QY70</f>
        <v>0</v>
      </c>
      <c r="RA72" s="374">
        <f t="shared" ref="RA72" si="238">RA60-RA62-RA70</f>
        <v>0</v>
      </c>
      <c r="RC72" s="374">
        <f t="shared" ref="RC72" si="239">RC60-RC62-RC70</f>
        <v>0</v>
      </c>
      <c r="RE72" s="374">
        <f t="shared" ref="RE72" si="240">RE60-RE62-RE70</f>
        <v>0</v>
      </c>
      <c r="RG72" s="374">
        <f t="shared" ref="RG72" si="241">RG60-RG62-RG70</f>
        <v>0</v>
      </c>
      <c r="RI72" s="374">
        <f t="shared" ref="RI72" si="242">RI60-RI62-RI70</f>
        <v>0</v>
      </c>
      <c r="RK72" s="374">
        <f t="shared" ref="RK72" si="243">RK60-RK62-RK70</f>
        <v>0</v>
      </c>
      <c r="RM72" s="374">
        <f t="shared" ref="RM72" si="244">RM60-RM62-RM70</f>
        <v>0</v>
      </c>
      <c r="RO72" s="374">
        <f t="shared" ref="RO72" si="245">RO60-RO62-RO70</f>
        <v>0</v>
      </c>
      <c r="RQ72" s="374">
        <f t="shared" ref="RQ72" si="246">RQ60-RQ62-RQ70</f>
        <v>0</v>
      </c>
      <c r="RS72" s="374">
        <f t="shared" ref="RS72" si="247">RS60-RS62-RS70</f>
        <v>0</v>
      </c>
      <c r="RU72" s="374">
        <f t="shared" ref="RU72" si="248">RU60-RU62-RU70</f>
        <v>0</v>
      </c>
      <c r="RW72" s="374">
        <f t="shared" ref="RW72" si="249">RW60-RW62-RW70</f>
        <v>0</v>
      </c>
      <c r="RY72" s="374">
        <f t="shared" ref="RY72" si="250">RY60-RY62-RY70</f>
        <v>0</v>
      </c>
      <c r="SA72" s="374">
        <f t="shared" ref="SA72" si="251">SA60-SA62-SA70</f>
        <v>0</v>
      </c>
      <c r="SC72" s="374">
        <f t="shared" ref="SC72" si="252">SC60-SC62-SC70</f>
        <v>0</v>
      </c>
      <c r="SE72" s="374">
        <f t="shared" ref="SE72" si="253">SE60-SE62-SE70</f>
        <v>0</v>
      </c>
      <c r="SG72" s="374">
        <f t="shared" ref="SG72" si="254">SG60-SG62-SG70</f>
        <v>0</v>
      </c>
      <c r="SI72" s="374">
        <f t="shared" ref="SI72" si="255">SI60-SI62-SI70</f>
        <v>0</v>
      </c>
      <c r="SK72" s="374">
        <f t="shared" ref="SK72" si="256">SK60-SK62-SK70</f>
        <v>0</v>
      </c>
      <c r="SM72" s="374">
        <f t="shared" ref="SM72" si="257">SM60-SM62-SM70</f>
        <v>0</v>
      </c>
      <c r="SO72" s="374">
        <f t="shared" ref="SO72" si="258">SO60-SO62-SO70</f>
        <v>0</v>
      </c>
      <c r="SQ72" s="374">
        <f t="shared" ref="SQ72" si="259">SQ60-SQ62-SQ70</f>
        <v>0</v>
      </c>
      <c r="SS72" s="374">
        <f t="shared" ref="SS72" si="260">SS60-SS62-SS70</f>
        <v>0</v>
      </c>
      <c r="SU72" s="374">
        <f t="shared" ref="SU72" si="261">SU60-SU62-SU70</f>
        <v>0</v>
      </c>
      <c r="SW72" s="374">
        <f t="shared" ref="SW72" si="262">SW60-SW62-SW70</f>
        <v>0</v>
      </c>
      <c r="SY72" s="374">
        <f t="shared" ref="SY72" si="263">SY60-SY62-SY70</f>
        <v>0</v>
      </c>
      <c r="TA72" s="374">
        <f t="shared" ref="TA72" si="264">TA60-TA62-TA70</f>
        <v>0</v>
      </c>
      <c r="TC72" s="374">
        <f t="shared" ref="TC72" si="265">TC60-TC62-TC70</f>
        <v>0</v>
      </c>
      <c r="TE72" s="374">
        <f t="shared" ref="TE72" si="266">TE60-TE62-TE70</f>
        <v>0</v>
      </c>
      <c r="TG72" s="374">
        <f t="shared" ref="TG72" si="267">TG60-TG62-TG70</f>
        <v>0</v>
      </c>
      <c r="TI72" s="374">
        <f t="shared" ref="TI72" si="268">TI60-TI62-TI70</f>
        <v>0</v>
      </c>
      <c r="TK72" s="374">
        <f t="shared" ref="TK72" si="269">TK60-TK62-TK70</f>
        <v>0</v>
      </c>
      <c r="TM72" s="374">
        <f t="shared" ref="TM72" si="270">TM60-TM62-TM70</f>
        <v>0</v>
      </c>
      <c r="TO72" s="374">
        <f t="shared" ref="TO72" si="271">TO60-TO62-TO70</f>
        <v>0</v>
      </c>
      <c r="TQ72" s="374">
        <f t="shared" ref="TQ72" si="272">TQ60-TQ62-TQ70</f>
        <v>0</v>
      </c>
      <c r="TS72" s="374">
        <f t="shared" ref="TS72" si="273">TS60-TS62-TS70</f>
        <v>0</v>
      </c>
      <c r="TU72" s="374">
        <f t="shared" ref="TU72" si="274">TU60-TU62-TU70</f>
        <v>0</v>
      </c>
      <c r="TW72" s="374">
        <f t="shared" ref="TW72" si="275">TW60-TW62-TW70</f>
        <v>0</v>
      </c>
      <c r="TY72" s="374">
        <f t="shared" ref="TY72" si="276">TY60-TY62-TY70</f>
        <v>0</v>
      </c>
      <c r="UA72" s="374">
        <f t="shared" ref="UA72" si="277">UA60-UA62-UA70</f>
        <v>0</v>
      </c>
      <c r="UC72" s="374">
        <f t="shared" ref="UC72" si="278">UC60-UC62-UC70</f>
        <v>0</v>
      </c>
      <c r="UE72" s="374">
        <f t="shared" ref="UE72" si="279">UE60-UE62-UE70</f>
        <v>0</v>
      </c>
      <c r="UG72" s="374">
        <f t="shared" ref="UG72" si="280">UG60-UG62-UG70</f>
        <v>0</v>
      </c>
      <c r="UI72" s="374">
        <f t="shared" ref="UI72" si="281">UI60-UI62-UI70</f>
        <v>0</v>
      </c>
      <c r="UK72" s="374">
        <f t="shared" ref="UK72" si="282">UK60-UK62-UK70</f>
        <v>0</v>
      </c>
      <c r="UM72" s="374">
        <f t="shared" ref="UM72" si="283">UM60-UM62-UM70</f>
        <v>0</v>
      </c>
      <c r="UO72" s="374">
        <f t="shared" ref="UO72" si="284">UO60-UO62-UO70</f>
        <v>0</v>
      </c>
      <c r="UQ72" s="374">
        <f t="shared" ref="UQ72" si="285">UQ60-UQ62-UQ70</f>
        <v>0</v>
      </c>
      <c r="US72" s="374">
        <f t="shared" ref="US72" si="286">US60-US62-US70</f>
        <v>0</v>
      </c>
      <c r="UU72" s="374">
        <f t="shared" ref="UU72" si="287">UU60-UU62-UU70</f>
        <v>0</v>
      </c>
      <c r="UW72" s="374">
        <f t="shared" ref="UW72" si="288">UW60-UW62-UW70</f>
        <v>0</v>
      </c>
      <c r="UY72" s="374">
        <f t="shared" ref="UY72" si="289">UY60-UY62-UY70</f>
        <v>0</v>
      </c>
      <c r="VA72" s="374">
        <f t="shared" ref="VA72" si="290">VA60-VA62-VA70</f>
        <v>0</v>
      </c>
      <c r="VC72" s="374">
        <f t="shared" ref="VC72" si="291">VC60-VC62-VC70</f>
        <v>0</v>
      </c>
      <c r="VE72" s="374">
        <f t="shared" ref="VE72" si="292">VE60-VE62-VE70</f>
        <v>0</v>
      </c>
      <c r="VG72" s="374">
        <f t="shared" ref="VG72" si="293">VG60-VG62-VG70</f>
        <v>0</v>
      </c>
      <c r="VI72" s="374">
        <f t="shared" ref="VI72" si="294">VI60-VI62-VI70</f>
        <v>0</v>
      </c>
      <c r="VK72" s="374">
        <f t="shared" ref="VK72" si="295">VK60-VK62-VK70</f>
        <v>0</v>
      </c>
      <c r="VM72" s="374">
        <f t="shared" ref="VM72" si="296">VM60-VM62-VM70</f>
        <v>0</v>
      </c>
      <c r="VO72" s="374">
        <f t="shared" ref="VO72" si="297">VO60-VO62-VO70</f>
        <v>0</v>
      </c>
      <c r="VQ72" s="374">
        <f t="shared" ref="VQ72" si="298">VQ60-VQ62-VQ70</f>
        <v>0</v>
      </c>
      <c r="VS72" s="374">
        <f t="shared" ref="VS72" si="299">VS60-VS62-VS70</f>
        <v>0</v>
      </c>
      <c r="VU72" s="374">
        <f t="shared" ref="VU72" si="300">VU60-VU62-VU70</f>
        <v>0</v>
      </c>
      <c r="VW72" s="374">
        <f t="shared" ref="VW72" si="301">VW60-VW62-VW70</f>
        <v>0</v>
      </c>
      <c r="VY72" s="374">
        <f t="shared" ref="VY72" si="302">VY60-VY62-VY70</f>
        <v>0</v>
      </c>
      <c r="WA72" s="374">
        <f t="shared" ref="WA72" si="303">WA60-WA62-WA70</f>
        <v>0</v>
      </c>
      <c r="WC72" s="374">
        <f t="shared" ref="WC72" si="304">WC60-WC62-WC70</f>
        <v>0</v>
      </c>
      <c r="WE72" s="374">
        <f t="shared" ref="WE72" si="305">WE60-WE62-WE70</f>
        <v>0</v>
      </c>
      <c r="WG72" s="374">
        <f t="shared" ref="WG72" si="306">WG60-WG62-WG70</f>
        <v>0</v>
      </c>
      <c r="WI72" s="374">
        <f t="shared" ref="WI72" si="307">WI60-WI62-WI70</f>
        <v>0</v>
      </c>
      <c r="WK72" s="374">
        <f t="shared" ref="WK72" si="308">WK60-WK62-WK70</f>
        <v>0</v>
      </c>
      <c r="WM72" s="374">
        <f t="shared" ref="WM72" si="309">WM60-WM62-WM70</f>
        <v>0</v>
      </c>
      <c r="WO72" s="374">
        <f t="shared" ref="WO72" si="310">WO60-WO62-WO70</f>
        <v>0</v>
      </c>
      <c r="WQ72" s="374">
        <f t="shared" ref="WQ72" si="311">WQ60-WQ62-WQ70</f>
        <v>0</v>
      </c>
      <c r="WS72" s="374">
        <f t="shared" ref="WS72" si="312">WS60-WS62-WS70</f>
        <v>0</v>
      </c>
      <c r="WU72" s="374">
        <f t="shared" ref="WU72" si="313">WU60-WU62-WU70</f>
        <v>0</v>
      </c>
      <c r="WW72" s="374">
        <f t="shared" ref="WW72" si="314">WW60-WW62-WW70</f>
        <v>0</v>
      </c>
      <c r="WY72" s="374">
        <f t="shared" ref="WY72" si="315">WY60-WY62-WY70</f>
        <v>0</v>
      </c>
      <c r="XA72" s="374">
        <f t="shared" ref="XA72" si="316">XA60-XA62-XA70</f>
        <v>0</v>
      </c>
      <c r="XC72" s="374">
        <f t="shared" ref="XC72" si="317">XC60-XC62-XC70</f>
        <v>0</v>
      </c>
      <c r="XE72" s="374">
        <f t="shared" ref="XE72" si="318">XE60-XE62-XE70</f>
        <v>0</v>
      </c>
      <c r="XG72" s="374">
        <f t="shared" ref="XG72" si="319">XG60-XG62-XG70</f>
        <v>0</v>
      </c>
      <c r="XI72" s="374">
        <f t="shared" ref="XI72" si="320">XI60-XI62-XI70</f>
        <v>0</v>
      </c>
      <c r="XK72" s="374">
        <f t="shared" ref="XK72" si="321">XK60-XK62-XK70</f>
        <v>0</v>
      </c>
      <c r="XM72" s="374">
        <f t="shared" ref="XM72" si="322">XM60-XM62-XM70</f>
        <v>0</v>
      </c>
      <c r="XO72" s="374">
        <f t="shared" ref="XO72" si="323">XO60-XO62-XO70</f>
        <v>0</v>
      </c>
      <c r="XQ72" s="374">
        <f t="shared" ref="XQ72" si="324">XQ60-XQ62-XQ70</f>
        <v>0</v>
      </c>
      <c r="XS72" s="374">
        <f t="shared" ref="XS72" si="325">XS60-XS62-XS70</f>
        <v>0</v>
      </c>
      <c r="XU72" s="374">
        <f t="shared" ref="XU72" si="326">XU60-XU62-XU70</f>
        <v>0</v>
      </c>
      <c r="XW72" s="374">
        <f t="shared" ref="XW72" si="327">XW60-XW62-XW70</f>
        <v>0</v>
      </c>
      <c r="XY72" s="374">
        <f t="shared" ref="XY72" si="328">XY60-XY62-XY70</f>
        <v>0</v>
      </c>
      <c r="YA72" s="374">
        <f t="shared" ref="YA72" si="329">YA60-YA62-YA70</f>
        <v>0</v>
      </c>
      <c r="YC72" s="374">
        <f t="shared" ref="YC72" si="330">YC60-YC62-YC70</f>
        <v>0</v>
      </c>
      <c r="YE72" s="374">
        <f t="shared" ref="YE72" si="331">YE60-YE62-YE70</f>
        <v>0</v>
      </c>
      <c r="YG72" s="374">
        <f t="shared" ref="YG72" si="332">YG60-YG62-YG70</f>
        <v>0</v>
      </c>
      <c r="YI72" s="374">
        <f t="shared" ref="YI72" si="333">YI60-YI62-YI70</f>
        <v>0</v>
      </c>
      <c r="YK72" s="374">
        <f t="shared" ref="YK72" si="334">YK60-YK62-YK70</f>
        <v>0</v>
      </c>
      <c r="YM72" s="374">
        <f t="shared" ref="YM72" si="335">YM60-YM62-YM70</f>
        <v>0</v>
      </c>
      <c r="YO72" s="374">
        <f t="shared" ref="YO72" si="336">YO60-YO62-YO70</f>
        <v>0</v>
      </c>
      <c r="YQ72" s="374">
        <f t="shared" ref="YQ72" si="337">YQ60-YQ62-YQ70</f>
        <v>0</v>
      </c>
      <c r="YS72" s="374">
        <f t="shared" ref="YS72" si="338">YS60-YS62-YS70</f>
        <v>0</v>
      </c>
      <c r="YU72" s="374">
        <f t="shared" ref="YU72" si="339">YU60-YU62-YU70</f>
        <v>0</v>
      </c>
      <c r="YW72" s="374">
        <f t="shared" ref="YW72" si="340">YW60-YW62-YW70</f>
        <v>0</v>
      </c>
      <c r="YY72" s="374">
        <f t="shared" ref="YY72" si="341">YY60-YY62-YY70</f>
        <v>0</v>
      </c>
      <c r="ZA72" s="374">
        <f t="shared" ref="ZA72" si="342">ZA60-ZA62-ZA70</f>
        <v>0</v>
      </c>
      <c r="ZC72" s="374">
        <f t="shared" ref="ZC72" si="343">ZC60-ZC62-ZC70</f>
        <v>0</v>
      </c>
      <c r="ZE72" s="374">
        <f t="shared" ref="ZE72" si="344">ZE60-ZE62-ZE70</f>
        <v>0</v>
      </c>
      <c r="ZG72" s="374">
        <f t="shared" ref="ZG72" si="345">ZG60-ZG62-ZG70</f>
        <v>0</v>
      </c>
      <c r="ZI72" s="374">
        <f t="shared" ref="ZI72" si="346">ZI60-ZI62-ZI70</f>
        <v>0</v>
      </c>
      <c r="ZK72" s="374">
        <f t="shared" ref="ZK72" si="347">ZK60-ZK62-ZK70</f>
        <v>0</v>
      </c>
      <c r="ZM72" s="374">
        <f t="shared" ref="ZM72" si="348">ZM60-ZM62-ZM70</f>
        <v>0</v>
      </c>
      <c r="ZO72" s="374">
        <f t="shared" ref="ZO72" si="349">ZO60-ZO62-ZO70</f>
        <v>0</v>
      </c>
      <c r="ZQ72" s="374">
        <f t="shared" ref="ZQ72" si="350">ZQ60-ZQ62-ZQ70</f>
        <v>0</v>
      </c>
      <c r="ZS72" s="374">
        <f t="shared" ref="ZS72" si="351">ZS60-ZS62-ZS70</f>
        <v>0</v>
      </c>
      <c r="ZU72" s="374">
        <f t="shared" ref="ZU72" si="352">ZU60-ZU62-ZU70</f>
        <v>0</v>
      </c>
      <c r="ZW72" s="374">
        <f t="shared" ref="ZW72" si="353">ZW60-ZW62-ZW70</f>
        <v>0</v>
      </c>
      <c r="ZY72" s="374">
        <f t="shared" ref="ZY72" si="354">ZY60-ZY62-ZY70</f>
        <v>0</v>
      </c>
      <c r="AAA72" s="374">
        <f t="shared" ref="AAA72" si="355">AAA60-AAA62-AAA70</f>
        <v>0</v>
      </c>
      <c r="AAC72" s="374">
        <f t="shared" ref="AAC72" si="356">AAC60-AAC62-AAC70</f>
        <v>0</v>
      </c>
      <c r="AAE72" s="374">
        <f t="shared" ref="AAE72" si="357">AAE60-AAE62-AAE70</f>
        <v>0</v>
      </c>
      <c r="AAG72" s="374">
        <f t="shared" ref="AAG72" si="358">AAG60-AAG62-AAG70</f>
        <v>0</v>
      </c>
      <c r="AAI72" s="374">
        <f t="shared" ref="AAI72" si="359">AAI60-AAI62-AAI70</f>
        <v>0</v>
      </c>
      <c r="AAK72" s="374">
        <f t="shared" ref="AAK72" si="360">AAK60-AAK62-AAK70</f>
        <v>0</v>
      </c>
      <c r="AAM72" s="374">
        <f t="shared" ref="AAM72" si="361">AAM60-AAM62-AAM70</f>
        <v>0</v>
      </c>
      <c r="AAO72" s="374">
        <f t="shared" ref="AAO72" si="362">AAO60-AAO62-AAO70</f>
        <v>0</v>
      </c>
      <c r="AAQ72" s="374">
        <f t="shared" ref="AAQ72" si="363">AAQ60-AAQ62-AAQ70</f>
        <v>0</v>
      </c>
      <c r="AAS72" s="374">
        <f t="shared" ref="AAS72" si="364">AAS60-AAS62-AAS70</f>
        <v>0</v>
      </c>
      <c r="AAU72" s="374">
        <f t="shared" ref="AAU72" si="365">AAU60-AAU62-AAU70</f>
        <v>0</v>
      </c>
      <c r="AAW72" s="374">
        <f t="shared" ref="AAW72" si="366">AAW60-AAW62-AAW70</f>
        <v>0</v>
      </c>
      <c r="AAY72" s="374">
        <f t="shared" ref="AAY72" si="367">AAY60-AAY62-AAY70</f>
        <v>0</v>
      </c>
      <c r="ABA72" s="374">
        <f t="shared" ref="ABA72" si="368">ABA60-ABA62-ABA70</f>
        <v>0</v>
      </c>
      <c r="ABC72" s="374">
        <f t="shared" ref="ABC72" si="369">ABC60-ABC62-ABC70</f>
        <v>0</v>
      </c>
      <c r="ABE72" s="374">
        <f t="shared" ref="ABE72" si="370">ABE60-ABE62-ABE70</f>
        <v>0</v>
      </c>
      <c r="ABG72" s="374">
        <f t="shared" ref="ABG72" si="371">ABG60-ABG62-ABG70</f>
        <v>0</v>
      </c>
      <c r="ABI72" s="374">
        <f t="shared" ref="ABI72" si="372">ABI60-ABI62-ABI70</f>
        <v>0</v>
      </c>
      <c r="ABK72" s="374">
        <f t="shared" ref="ABK72" si="373">ABK60-ABK62-ABK70</f>
        <v>0</v>
      </c>
      <c r="ABM72" s="374">
        <f t="shared" ref="ABM72" si="374">ABM60-ABM62-ABM70</f>
        <v>0</v>
      </c>
      <c r="ABO72" s="374">
        <f t="shared" ref="ABO72" si="375">ABO60-ABO62-ABO70</f>
        <v>0</v>
      </c>
      <c r="ABQ72" s="374">
        <f t="shared" ref="ABQ72" si="376">ABQ60-ABQ62-ABQ70</f>
        <v>0</v>
      </c>
      <c r="ABS72" s="374">
        <f t="shared" ref="ABS72" si="377">ABS60-ABS62-ABS70</f>
        <v>0</v>
      </c>
      <c r="ABU72" s="374">
        <f t="shared" ref="ABU72" si="378">ABU60-ABU62-ABU70</f>
        <v>0</v>
      </c>
      <c r="ABW72" s="374">
        <f t="shared" ref="ABW72" si="379">ABW60-ABW62-ABW70</f>
        <v>0</v>
      </c>
      <c r="ABY72" s="374">
        <f t="shared" ref="ABY72" si="380">ABY60-ABY62-ABY70</f>
        <v>0</v>
      </c>
      <c r="ACA72" s="374">
        <f t="shared" ref="ACA72" si="381">ACA60-ACA62-ACA70</f>
        <v>0</v>
      </c>
      <c r="ACC72" s="374">
        <f t="shared" ref="ACC72" si="382">ACC60-ACC62-ACC70</f>
        <v>0</v>
      </c>
      <c r="ACE72" s="374">
        <f t="shared" ref="ACE72" si="383">ACE60-ACE62-ACE70</f>
        <v>0</v>
      </c>
      <c r="ACG72" s="374">
        <f t="shared" ref="ACG72" si="384">ACG60-ACG62-ACG70</f>
        <v>0</v>
      </c>
      <c r="ACI72" s="374">
        <f t="shared" ref="ACI72" si="385">ACI60-ACI62-ACI70</f>
        <v>0</v>
      </c>
      <c r="ACK72" s="374">
        <f t="shared" ref="ACK72" si="386">ACK60-ACK62-ACK70</f>
        <v>0</v>
      </c>
      <c r="ACM72" s="374">
        <f t="shared" ref="ACM72" si="387">ACM60-ACM62-ACM70</f>
        <v>0</v>
      </c>
      <c r="ACO72" s="374">
        <f t="shared" ref="ACO72" si="388">ACO60-ACO62-ACO70</f>
        <v>0</v>
      </c>
      <c r="ACQ72" s="374">
        <f t="shared" ref="ACQ72" si="389">ACQ60-ACQ62-ACQ70</f>
        <v>0</v>
      </c>
      <c r="ACS72" s="374">
        <f t="shared" ref="ACS72" si="390">ACS60-ACS62-ACS70</f>
        <v>0</v>
      </c>
      <c r="ACU72" s="374">
        <f t="shared" ref="ACU72" si="391">ACU60-ACU62-ACU70</f>
        <v>0</v>
      </c>
      <c r="ACW72" s="374">
        <f t="shared" ref="ACW72" si="392">ACW60-ACW62-ACW70</f>
        <v>0</v>
      </c>
      <c r="ACY72" s="374">
        <f t="shared" ref="ACY72" si="393">ACY60-ACY62-ACY70</f>
        <v>0</v>
      </c>
      <c r="ADA72" s="374">
        <f t="shared" ref="ADA72" si="394">ADA60-ADA62-ADA70</f>
        <v>0</v>
      </c>
      <c r="ADC72" s="374">
        <f t="shared" ref="ADC72" si="395">ADC60-ADC62-ADC70</f>
        <v>0</v>
      </c>
      <c r="ADE72" s="374">
        <f t="shared" ref="ADE72" si="396">ADE60-ADE62-ADE70</f>
        <v>0</v>
      </c>
      <c r="ADG72" s="374">
        <f t="shared" ref="ADG72" si="397">ADG60-ADG62-ADG70</f>
        <v>0</v>
      </c>
      <c r="ADI72" s="374">
        <f t="shared" ref="ADI72" si="398">ADI60-ADI62-ADI70</f>
        <v>0</v>
      </c>
      <c r="ADK72" s="374">
        <f t="shared" ref="ADK72" si="399">ADK60-ADK62-ADK70</f>
        <v>0</v>
      </c>
      <c r="ADM72" s="374">
        <f t="shared" ref="ADM72" si="400">ADM60-ADM62-ADM70</f>
        <v>0</v>
      </c>
      <c r="ADO72" s="374">
        <f t="shared" ref="ADO72" si="401">ADO60-ADO62-ADO70</f>
        <v>0</v>
      </c>
      <c r="ADQ72" s="374">
        <f t="shared" ref="ADQ72" si="402">ADQ60-ADQ62-ADQ70</f>
        <v>0</v>
      </c>
      <c r="ADS72" s="374">
        <f t="shared" ref="ADS72" si="403">ADS60-ADS62-ADS70</f>
        <v>0</v>
      </c>
      <c r="ADU72" s="374">
        <f t="shared" ref="ADU72" si="404">ADU60-ADU62-ADU70</f>
        <v>0</v>
      </c>
      <c r="ADW72" s="374">
        <f t="shared" ref="ADW72" si="405">ADW60-ADW62-ADW70</f>
        <v>0</v>
      </c>
      <c r="ADY72" s="374">
        <f t="shared" ref="ADY72" si="406">ADY60-ADY62-ADY70</f>
        <v>0</v>
      </c>
      <c r="AEA72" s="374">
        <f t="shared" ref="AEA72" si="407">AEA60-AEA62-AEA70</f>
        <v>0</v>
      </c>
      <c r="AEC72" s="374">
        <f t="shared" ref="AEC72" si="408">AEC60-AEC62-AEC70</f>
        <v>0</v>
      </c>
      <c r="AEE72" s="374">
        <f t="shared" ref="AEE72" si="409">AEE60-AEE62-AEE70</f>
        <v>0</v>
      </c>
      <c r="AEG72" s="374">
        <f t="shared" ref="AEG72" si="410">AEG60-AEG62-AEG70</f>
        <v>0</v>
      </c>
      <c r="AEI72" s="374">
        <f t="shared" ref="AEI72" si="411">AEI60-AEI62-AEI70</f>
        <v>0</v>
      </c>
      <c r="AEK72" s="374">
        <f t="shared" ref="AEK72" si="412">AEK60-AEK62-AEK70</f>
        <v>0</v>
      </c>
      <c r="AEM72" s="374">
        <f t="shared" ref="AEM72" si="413">AEM60-AEM62-AEM70</f>
        <v>0</v>
      </c>
      <c r="AEO72" s="374">
        <f t="shared" ref="AEO72" si="414">AEO60-AEO62-AEO70</f>
        <v>0</v>
      </c>
      <c r="AEQ72" s="374">
        <f t="shared" ref="AEQ72" si="415">AEQ60-AEQ62-AEQ70</f>
        <v>0</v>
      </c>
      <c r="AES72" s="374">
        <f t="shared" ref="AES72" si="416">AES60-AES62-AES70</f>
        <v>0</v>
      </c>
      <c r="AEU72" s="374">
        <f t="shared" ref="AEU72" si="417">AEU60-AEU62-AEU70</f>
        <v>0</v>
      </c>
      <c r="AEW72" s="374">
        <f t="shared" ref="AEW72" si="418">AEW60-AEW62-AEW70</f>
        <v>0</v>
      </c>
      <c r="AEY72" s="374">
        <f t="shared" ref="AEY72" si="419">AEY60-AEY62-AEY70</f>
        <v>0</v>
      </c>
      <c r="AFA72" s="374">
        <f t="shared" ref="AFA72" si="420">AFA60-AFA62-AFA70</f>
        <v>0</v>
      </c>
      <c r="AFC72" s="374">
        <f t="shared" ref="AFC72" si="421">AFC60-AFC62-AFC70</f>
        <v>0</v>
      </c>
      <c r="AFE72" s="374">
        <f t="shared" ref="AFE72" si="422">AFE60-AFE62-AFE70</f>
        <v>0</v>
      </c>
      <c r="AFG72" s="374">
        <f t="shared" ref="AFG72" si="423">AFG60-AFG62-AFG70</f>
        <v>0</v>
      </c>
      <c r="AFI72" s="374">
        <f t="shared" ref="AFI72" si="424">AFI60-AFI62-AFI70</f>
        <v>0</v>
      </c>
      <c r="AFK72" s="374">
        <f t="shared" ref="AFK72" si="425">AFK60-AFK62-AFK70</f>
        <v>0</v>
      </c>
      <c r="AFM72" s="374">
        <f t="shared" ref="AFM72" si="426">AFM60-AFM62-AFM70</f>
        <v>0</v>
      </c>
      <c r="AFO72" s="374">
        <f t="shared" ref="AFO72" si="427">AFO60-AFO62-AFO70</f>
        <v>0</v>
      </c>
      <c r="AFQ72" s="374">
        <f t="shared" ref="AFQ72" si="428">AFQ60-AFQ62-AFQ70</f>
        <v>0</v>
      </c>
      <c r="AFS72" s="374">
        <f t="shared" ref="AFS72" si="429">AFS60-AFS62-AFS70</f>
        <v>0</v>
      </c>
      <c r="AFU72" s="374">
        <f t="shared" ref="AFU72" si="430">AFU60-AFU62-AFU70</f>
        <v>0</v>
      </c>
      <c r="AFW72" s="374">
        <f t="shared" ref="AFW72" si="431">AFW60-AFW62-AFW70</f>
        <v>0</v>
      </c>
      <c r="AFY72" s="374">
        <f t="shared" ref="AFY72" si="432">AFY60-AFY62-AFY70</f>
        <v>0</v>
      </c>
      <c r="AGA72" s="374">
        <f t="shared" ref="AGA72" si="433">AGA60-AGA62-AGA70</f>
        <v>0</v>
      </c>
      <c r="AGC72" s="374">
        <f t="shared" ref="AGC72" si="434">AGC60-AGC62-AGC70</f>
        <v>0</v>
      </c>
      <c r="AGE72" s="374">
        <f t="shared" ref="AGE72" si="435">AGE60-AGE62-AGE70</f>
        <v>0</v>
      </c>
      <c r="AGG72" s="374">
        <f t="shared" ref="AGG72" si="436">AGG60-AGG62-AGG70</f>
        <v>0</v>
      </c>
      <c r="AGI72" s="374">
        <f t="shared" ref="AGI72" si="437">AGI60-AGI62-AGI70</f>
        <v>0</v>
      </c>
      <c r="AGK72" s="374">
        <f t="shared" ref="AGK72" si="438">AGK60-AGK62-AGK70</f>
        <v>0</v>
      </c>
      <c r="AGM72" s="374">
        <f t="shared" ref="AGM72" si="439">AGM60-AGM62-AGM70</f>
        <v>0</v>
      </c>
      <c r="AGO72" s="374">
        <f t="shared" ref="AGO72" si="440">AGO60-AGO62-AGO70</f>
        <v>0</v>
      </c>
      <c r="AGQ72" s="374">
        <f t="shared" ref="AGQ72" si="441">AGQ60-AGQ62-AGQ70</f>
        <v>0</v>
      </c>
      <c r="AGS72" s="374">
        <f t="shared" ref="AGS72" si="442">AGS60-AGS62-AGS70</f>
        <v>0</v>
      </c>
      <c r="AGU72" s="374">
        <f t="shared" ref="AGU72" si="443">AGU60-AGU62-AGU70</f>
        <v>0</v>
      </c>
      <c r="AGW72" s="374">
        <f t="shared" ref="AGW72" si="444">AGW60-AGW62-AGW70</f>
        <v>0</v>
      </c>
      <c r="AGY72" s="374">
        <f t="shared" ref="AGY72" si="445">AGY60-AGY62-AGY70</f>
        <v>0</v>
      </c>
      <c r="AHA72" s="374">
        <f t="shared" ref="AHA72" si="446">AHA60-AHA62-AHA70</f>
        <v>0</v>
      </c>
      <c r="AHC72" s="374">
        <f t="shared" ref="AHC72" si="447">AHC60-AHC62-AHC70</f>
        <v>0</v>
      </c>
      <c r="AHE72" s="374">
        <f t="shared" ref="AHE72" si="448">AHE60-AHE62-AHE70</f>
        <v>0</v>
      </c>
      <c r="AHG72" s="374">
        <f t="shared" ref="AHG72" si="449">AHG60-AHG62-AHG70</f>
        <v>0</v>
      </c>
      <c r="AHI72" s="374">
        <f t="shared" ref="AHI72" si="450">AHI60-AHI62-AHI70</f>
        <v>0</v>
      </c>
      <c r="AHK72" s="374">
        <f t="shared" ref="AHK72" si="451">AHK60-AHK62-AHK70</f>
        <v>0</v>
      </c>
      <c r="AHM72" s="374">
        <f t="shared" ref="AHM72" si="452">AHM60-AHM62-AHM70</f>
        <v>0</v>
      </c>
      <c r="AHO72" s="374">
        <f t="shared" ref="AHO72" si="453">AHO60-AHO62-AHO70</f>
        <v>0</v>
      </c>
      <c r="AHQ72" s="374">
        <f t="shared" ref="AHQ72" si="454">AHQ60-AHQ62-AHQ70</f>
        <v>0</v>
      </c>
      <c r="AHS72" s="374">
        <f t="shared" ref="AHS72" si="455">AHS60-AHS62-AHS70</f>
        <v>0</v>
      </c>
      <c r="AHU72" s="374">
        <f t="shared" ref="AHU72" si="456">AHU60-AHU62-AHU70</f>
        <v>0</v>
      </c>
      <c r="AHW72" s="374">
        <f t="shared" ref="AHW72" si="457">AHW60-AHW62-AHW70</f>
        <v>0</v>
      </c>
      <c r="AHY72" s="374">
        <f t="shared" ref="AHY72" si="458">AHY60-AHY62-AHY70</f>
        <v>0</v>
      </c>
      <c r="AIA72" s="374">
        <f t="shared" ref="AIA72" si="459">AIA60-AIA62-AIA70</f>
        <v>0</v>
      </c>
      <c r="AIC72" s="374">
        <f t="shared" ref="AIC72" si="460">AIC60-AIC62-AIC70</f>
        <v>0</v>
      </c>
      <c r="AIE72" s="374">
        <f t="shared" ref="AIE72" si="461">AIE60-AIE62-AIE70</f>
        <v>0</v>
      </c>
      <c r="AIG72" s="374">
        <f t="shared" ref="AIG72" si="462">AIG60-AIG62-AIG70</f>
        <v>0</v>
      </c>
      <c r="AII72" s="374">
        <f t="shared" ref="AII72" si="463">AII60-AII62-AII70</f>
        <v>0</v>
      </c>
      <c r="AIK72" s="374">
        <f t="shared" ref="AIK72" si="464">AIK60-AIK62-AIK70</f>
        <v>0</v>
      </c>
      <c r="AIM72" s="374">
        <f t="shared" ref="AIM72" si="465">AIM60-AIM62-AIM70</f>
        <v>0</v>
      </c>
      <c r="AIO72" s="374">
        <f t="shared" ref="AIO72" si="466">AIO60-AIO62-AIO70</f>
        <v>0</v>
      </c>
      <c r="AIQ72" s="374">
        <f t="shared" ref="AIQ72" si="467">AIQ60-AIQ62-AIQ70</f>
        <v>0</v>
      </c>
      <c r="AIS72" s="374">
        <f t="shared" ref="AIS72" si="468">AIS60-AIS62-AIS70</f>
        <v>0</v>
      </c>
      <c r="AIU72" s="374">
        <f t="shared" ref="AIU72" si="469">AIU60-AIU62-AIU70</f>
        <v>0</v>
      </c>
      <c r="AIW72" s="374">
        <f t="shared" ref="AIW72" si="470">AIW60-AIW62-AIW70</f>
        <v>0</v>
      </c>
      <c r="AIY72" s="374">
        <f t="shared" ref="AIY72" si="471">AIY60-AIY62-AIY70</f>
        <v>0</v>
      </c>
      <c r="AJA72" s="374">
        <f t="shared" ref="AJA72" si="472">AJA60-AJA62-AJA70</f>
        <v>0</v>
      </c>
      <c r="AJC72" s="374">
        <f t="shared" ref="AJC72" si="473">AJC60-AJC62-AJC70</f>
        <v>0</v>
      </c>
      <c r="AJE72" s="374">
        <f t="shared" ref="AJE72" si="474">AJE60-AJE62-AJE70</f>
        <v>0</v>
      </c>
      <c r="AJG72" s="374">
        <f t="shared" ref="AJG72" si="475">AJG60-AJG62-AJG70</f>
        <v>0</v>
      </c>
      <c r="AJI72" s="374">
        <f t="shared" ref="AJI72" si="476">AJI60-AJI62-AJI70</f>
        <v>0</v>
      </c>
      <c r="AJK72" s="374">
        <f t="shared" ref="AJK72" si="477">AJK60-AJK62-AJK70</f>
        <v>0</v>
      </c>
      <c r="AJM72" s="374">
        <f t="shared" ref="AJM72" si="478">AJM60-AJM62-AJM70</f>
        <v>0</v>
      </c>
      <c r="AJO72" s="374">
        <f t="shared" ref="AJO72" si="479">AJO60-AJO62-AJO70</f>
        <v>0</v>
      </c>
      <c r="AJQ72" s="374">
        <f t="shared" ref="AJQ72" si="480">AJQ60-AJQ62-AJQ70</f>
        <v>0</v>
      </c>
      <c r="AJS72" s="374">
        <f t="shared" ref="AJS72" si="481">AJS60-AJS62-AJS70</f>
        <v>0</v>
      </c>
      <c r="AJU72" s="374">
        <f t="shared" ref="AJU72" si="482">AJU60-AJU62-AJU70</f>
        <v>0</v>
      </c>
      <c r="AJW72" s="374">
        <f t="shared" ref="AJW72" si="483">AJW60-AJW62-AJW70</f>
        <v>0</v>
      </c>
      <c r="AJY72" s="374">
        <f t="shared" ref="AJY72" si="484">AJY60-AJY62-AJY70</f>
        <v>0</v>
      </c>
      <c r="AKA72" s="374">
        <f t="shared" ref="AKA72" si="485">AKA60-AKA62-AKA70</f>
        <v>0</v>
      </c>
      <c r="AKC72" s="374">
        <f t="shared" ref="AKC72" si="486">AKC60-AKC62-AKC70</f>
        <v>0</v>
      </c>
      <c r="AKE72" s="374">
        <f t="shared" ref="AKE72" si="487">AKE60-AKE62-AKE70</f>
        <v>0</v>
      </c>
      <c r="AKG72" s="374">
        <f t="shared" ref="AKG72" si="488">AKG60-AKG62-AKG70</f>
        <v>0</v>
      </c>
      <c r="AKI72" s="374">
        <f t="shared" ref="AKI72" si="489">AKI60-AKI62-AKI70</f>
        <v>0</v>
      </c>
      <c r="AKK72" s="374">
        <f t="shared" ref="AKK72" si="490">AKK60-AKK62-AKK70</f>
        <v>0</v>
      </c>
      <c r="AKM72" s="374">
        <f t="shared" ref="AKM72" si="491">AKM60-AKM62-AKM70</f>
        <v>0</v>
      </c>
      <c r="AKO72" s="374">
        <f t="shared" ref="AKO72" si="492">AKO60-AKO62-AKO70</f>
        <v>0</v>
      </c>
      <c r="AKQ72" s="374">
        <f t="shared" ref="AKQ72" si="493">AKQ60-AKQ62-AKQ70</f>
        <v>0</v>
      </c>
      <c r="AKS72" s="374">
        <f t="shared" ref="AKS72" si="494">AKS60-AKS62-AKS70</f>
        <v>0</v>
      </c>
      <c r="AKU72" s="374">
        <f t="shared" ref="AKU72" si="495">AKU60-AKU62-AKU70</f>
        <v>0</v>
      </c>
      <c r="AKW72" s="374">
        <f t="shared" ref="AKW72" si="496">AKW60-AKW62-AKW70</f>
        <v>0</v>
      </c>
      <c r="AKY72" s="374">
        <f t="shared" ref="AKY72" si="497">AKY60-AKY62-AKY70</f>
        <v>0</v>
      </c>
      <c r="ALA72" s="374">
        <f t="shared" ref="ALA72" si="498">ALA60-ALA62-ALA70</f>
        <v>0</v>
      </c>
      <c r="ALC72" s="374">
        <f t="shared" ref="ALC72" si="499">ALC60-ALC62-ALC70</f>
        <v>0</v>
      </c>
      <c r="ALE72" s="374">
        <f t="shared" ref="ALE72" si="500">ALE60-ALE62-ALE70</f>
        <v>0</v>
      </c>
      <c r="ALG72" s="374">
        <f t="shared" ref="ALG72" si="501">ALG60-ALG62-ALG70</f>
        <v>0</v>
      </c>
      <c r="ALI72" s="374">
        <f t="shared" ref="ALI72" si="502">ALI60-ALI62-ALI70</f>
        <v>0</v>
      </c>
      <c r="ALK72" s="374">
        <f t="shared" ref="ALK72" si="503">ALK60-ALK62-ALK70</f>
        <v>0</v>
      </c>
      <c r="ALM72" s="374">
        <f t="shared" ref="ALM72" si="504">ALM60-ALM62-ALM70</f>
        <v>0</v>
      </c>
      <c r="ALO72" s="374">
        <f t="shared" ref="ALO72" si="505">ALO60-ALO62-ALO70</f>
        <v>0</v>
      </c>
      <c r="ALQ72" s="374">
        <f t="shared" ref="ALQ72" si="506">ALQ60-ALQ62-ALQ70</f>
        <v>0</v>
      </c>
      <c r="ALS72" s="374">
        <f t="shared" ref="ALS72" si="507">ALS60-ALS62-ALS70</f>
        <v>0</v>
      </c>
      <c r="ALU72" s="374">
        <f t="shared" ref="ALU72" si="508">ALU60-ALU62-ALU70</f>
        <v>0</v>
      </c>
      <c r="ALW72" s="374">
        <f t="shared" ref="ALW72" si="509">ALW60-ALW62-ALW70</f>
        <v>0</v>
      </c>
      <c r="ALY72" s="374">
        <f t="shared" ref="ALY72" si="510">ALY60-ALY62-ALY70</f>
        <v>0</v>
      </c>
      <c r="AMA72" s="374">
        <f t="shared" ref="AMA72" si="511">AMA60-AMA62-AMA70</f>
        <v>0</v>
      </c>
      <c r="AMC72" s="374">
        <f t="shared" ref="AMC72" si="512">AMC60-AMC62-AMC70</f>
        <v>0</v>
      </c>
      <c r="AME72" s="374">
        <f t="shared" ref="AME72" si="513">AME60-AME62-AME70</f>
        <v>0</v>
      </c>
      <c r="AMG72" s="374">
        <f t="shared" ref="AMG72" si="514">AMG60-AMG62-AMG70</f>
        <v>0</v>
      </c>
      <c r="AMI72" s="374">
        <f t="shared" ref="AMI72" si="515">AMI60-AMI62-AMI70</f>
        <v>0</v>
      </c>
      <c r="AMK72" s="374">
        <f t="shared" ref="AMK72" si="516">AMK60-AMK62-AMK70</f>
        <v>0</v>
      </c>
      <c r="AMM72" s="374">
        <f t="shared" ref="AMM72" si="517">AMM60-AMM62-AMM70</f>
        <v>0</v>
      </c>
      <c r="AMO72" s="374">
        <f t="shared" ref="AMO72" si="518">AMO60-AMO62-AMO70</f>
        <v>0</v>
      </c>
      <c r="AMQ72" s="374">
        <f t="shared" ref="AMQ72" si="519">AMQ60-AMQ62-AMQ70</f>
        <v>0</v>
      </c>
      <c r="AMS72" s="374">
        <f t="shared" ref="AMS72" si="520">AMS60-AMS62-AMS70</f>
        <v>0</v>
      </c>
      <c r="AMU72" s="374">
        <f t="shared" ref="AMU72" si="521">AMU60-AMU62-AMU70</f>
        <v>0</v>
      </c>
      <c r="AMW72" s="374">
        <f t="shared" ref="AMW72" si="522">AMW60-AMW62-AMW70</f>
        <v>0</v>
      </c>
      <c r="AMY72" s="374">
        <f t="shared" ref="AMY72" si="523">AMY60-AMY62-AMY70</f>
        <v>0</v>
      </c>
      <c r="ANA72" s="374">
        <f t="shared" ref="ANA72" si="524">ANA60-ANA62-ANA70</f>
        <v>0</v>
      </c>
      <c r="ANC72" s="374">
        <f t="shared" ref="ANC72" si="525">ANC60-ANC62-ANC70</f>
        <v>0</v>
      </c>
      <c r="ANE72" s="374">
        <f t="shared" ref="ANE72" si="526">ANE60-ANE62-ANE70</f>
        <v>0</v>
      </c>
      <c r="ANG72" s="374">
        <f t="shared" ref="ANG72" si="527">ANG60-ANG62-ANG70</f>
        <v>0</v>
      </c>
      <c r="ANI72" s="374">
        <f t="shared" ref="ANI72" si="528">ANI60-ANI62-ANI70</f>
        <v>0</v>
      </c>
      <c r="ANK72" s="374">
        <f t="shared" ref="ANK72" si="529">ANK60-ANK62-ANK70</f>
        <v>0</v>
      </c>
      <c r="ANM72" s="374">
        <f t="shared" ref="ANM72" si="530">ANM60-ANM62-ANM70</f>
        <v>0</v>
      </c>
      <c r="ANO72" s="374">
        <f t="shared" ref="ANO72" si="531">ANO60-ANO62-ANO70</f>
        <v>0</v>
      </c>
      <c r="ANQ72" s="374">
        <f t="shared" ref="ANQ72" si="532">ANQ60-ANQ62-ANQ70</f>
        <v>0</v>
      </c>
      <c r="ANS72" s="374">
        <f t="shared" ref="ANS72" si="533">ANS60-ANS62-ANS70</f>
        <v>0</v>
      </c>
      <c r="ANU72" s="374">
        <f t="shared" ref="ANU72" si="534">ANU60-ANU62-ANU70</f>
        <v>0</v>
      </c>
      <c r="ANW72" s="374">
        <f t="shared" ref="ANW72" si="535">ANW60-ANW62-ANW70</f>
        <v>0</v>
      </c>
      <c r="ANY72" s="374">
        <f t="shared" ref="ANY72" si="536">ANY60-ANY62-ANY70</f>
        <v>0</v>
      </c>
      <c r="AOA72" s="374">
        <f t="shared" ref="AOA72" si="537">AOA60-AOA62-AOA70</f>
        <v>0</v>
      </c>
      <c r="AOC72" s="374">
        <f t="shared" ref="AOC72" si="538">AOC60-AOC62-AOC70</f>
        <v>0</v>
      </c>
      <c r="AOE72" s="374">
        <f t="shared" ref="AOE72" si="539">AOE60-AOE62-AOE70</f>
        <v>0</v>
      </c>
      <c r="AOG72" s="374">
        <f t="shared" ref="AOG72" si="540">AOG60-AOG62-AOG70</f>
        <v>0</v>
      </c>
      <c r="AOI72" s="374">
        <f t="shared" ref="AOI72" si="541">AOI60-AOI62-AOI70</f>
        <v>0</v>
      </c>
      <c r="AOK72" s="374">
        <f t="shared" ref="AOK72" si="542">AOK60-AOK62-AOK70</f>
        <v>0</v>
      </c>
      <c r="AOM72" s="374">
        <f t="shared" ref="AOM72" si="543">AOM60-AOM62-AOM70</f>
        <v>0</v>
      </c>
      <c r="AOO72" s="374">
        <f t="shared" ref="AOO72" si="544">AOO60-AOO62-AOO70</f>
        <v>0</v>
      </c>
      <c r="AOQ72" s="374">
        <f t="shared" ref="AOQ72" si="545">AOQ60-AOQ62-AOQ70</f>
        <v>0</v>
      </c>
      <c r="AOS72" s="374">
        <f t="shared" ref="AOS72" si="546">AOS60-AOS62-AOS70</f>
        <v>0</v>
      </c>
      <c r="AOU72" s="374">
        <f t="shared" ref="AOU72" si="547">AOU60-AOU62-AOU70</f>
        <v>0</v>
      </c>
      <c r="AOW72" s="374">
        <f t="shared" ref="AOW72" si="548">AOW60-AOW62-AOW70</f>
        <v>0</v>
      </c>
      <c r="AOY72" s="374">
        <f t="shared" ref="AOY72" si="549">AOY60-AOY62-AOY70</f>
        <v>0</v>
      </c>
      <c r="APA72" s="374">
        <f t="shared" ref="APA72" si="550">APA60-APA62-APA70</f>
        <v>0</v>
      </c>
      <c r="APC72" s="374">
        <f t="shared" ref="APC72" si="551">APC60-APC62-APC70</f>
        <v>0</v>
      </c>
      <c r="APE72" s="374">
        <f t="shared" ref="APE72" si="552">APE60-APE62-APE70</f>
        <v>0</v>
      </c>
      <c r="APG72" s="374">
        <f t="shared" ref="APG72" si="553">APG60-APG62-APG70</f>
        <v>0</v>
      </c>
      <c r="API72" s="374">
        <f t="shared" ref="API72" si="554">API60-API62-API70</f>
        <v>0</v>
      </c>
      <c r="APK72" s="374">
        <f t="shared" ref="APK72" si="555">APK60-APK62-APK70</f>
        <v>0</v>
      </c>
      <c r="APM72" s="374">
        <f t="shared" ref="APM72" si="556">APM60-APM62-APM70</f>
        <v>0</v>
      </c>
      <c r="APO72" s="374">
        <f t="shared" ref="APO72" si="557">APO60-APO62-APO70</f>
        <v>0</v>
      </c>
      <c r="APQ72" s="374">
        <f t="shared" ref="APQ72" si="558">APQ60-APQ62-APQ70</f>
        <v>0</v>
      </c>
      <c r="APS72" s="374">
        <f t="shared" ref="APS72" si="559">APS60-APS62-APS70</f>
        <v>0</v>
      </c>
      <c r="APU72" s="374">
        <f t="shared" ref="APU72" si="560">APU60-APU62-APU70</f>
        <v>0</v>
      </c>
      <c r="APW72" s="374">
        <f t="shared" ref="APW72" si="561">APW60-APW62-APW70</f>
        <v>0</v>
      </c>
      <c r="APY72" s="374">
        <f t="shared" ref="APY72" si="562">APY60-APY62-APY70</f>
        <v>0</v>
      </c>
      <c r="AQA72" s="374">
        <f t="shared" ref="AQA72" si="563">AQA60-AQA62-AQA70</f>
        <v>0</v>
      </c>
      <c r="AQC72" s="374">
        <f t="shared" ref="AQC72" si="564">AQC60-AQC62-AQC70</f>
        <v>0</v>
      </c>
      <c r="AQE72" s="374">
        <f t="shared" ref="AQE72" si="565">AQE60-AQE62-AQE70</f>
        <v>0</v>
      </c>
      <c r="AQG72" s="374">
        <f t="shared" ref="AQG72" si="566">AQG60-AQG62-AQG70</f>
        <v>0</v>
      </c>
      <c r="AQI72" s="374">
        <f t="shared" ref="AQI72" si="567">AQI60-AQI62-AQI70</f>
        <v>0</v>
      </c>
      <c r="AQK72" s="374">
        <f t="shared" ref="AQK72" si="568">AQK60-AQK62-AQK70</f>
        <v>0</v>
      </c>
      <c r="AQM72" s="374">
        <f t="shared" ref="AQM72" si="569">AQM60-AQM62-AQM70</f>
        <v>0</v>
      </c>
      <c r="AQO72" s="374">
        <f t="shared" ref="AQO72" si="570">AQO60-AQO62-AQO70</f>
        <v>0</v>
      </c>
      <c r="AQQ72" s="374">
        <f t="shared" ref="AQQ72" si="571">AQQ60-AQQ62-AQQ70</f>
        <v>0</v>
      </c>
      <c r="AQS72" s="374">
        <f t="shared" ref="AQS72" si="572">AQS60-AQS62-AQS70</f>
        <v>0</v>
      </c>
      <c r="AQU72" s="374">
        <f t="shared" ref="AQU72" si="573">AQU60-AQU62-AQU70</f>
        <v>0</v>
      </c>
      <c r="AQW72" s="374">
        <f t="shared" ref="AQW72" si="574">AQW60-AQW62-AQW70</f>
        <v>0</v>
      </c>
      <c r="AQY72" s="374">
        <f t="shared" ref="AQY72" si="575">AQY60-AQY62-AQY70</f>
        <v>0</v>
      </c>
      <c r="ARA72" s="374">
        <f t="shared" ref="ARA72" si="576">ARA60-ARA62-ARA70</f>
        <v>0</v>
      </c>
      <c r="ARC72" s="374">
        <f t="shared" ref="ARC72" si="577">ARC60-ARC62-ARC70</f>
        <v>0</v>
      </c>
      <c r="ARE72" s="374">
        <f t="shared" ref="ARE72" si="578">ARE60-ARE62-ARE70</f>
        <v>0</v>
      </c>
      <c r="ARG72" s="374">
        <f t="shared" ref="ARG72" si="579">ARG60-ARG62-ARG70</f>
        <v>0</v>
      </c>
      <c r="ARI72" s="374">
        <f t="shared" ref="ARI72" si="580">ARI60-ARI62-ARI70</f>
        <v>0</v>
      </c>
      <c r="ARK72" s="374">
        <f t="shared" ref="ARK72" si="581">ARK60-ARK62-ARK70</f>
        <v>0</v>
      </c>
      <c r="ARM72" s="374">
        <f t="shared" ref="ARM72" si="582">ARM60-ARM62-ARM70</f>
        <v>0</v>
      </c>
      <c r="ARO72" s="374">
        <f t="shared" ref="ARO72" si="583">ARO60-ARO62-ARO70</f>
        <v>0</v>
      </c>
      <c r="ARQ72" s="374">
        <f t="shared" ref="ARQ72" si="584">ARQ60-ARQ62-ARQ70</f>
        <v>0</v>
      </c>
      <c r="ARS72" s="374">
        <f t="shared" ref="ARS72" si="585">ARS60-ARS62-ARS70</f>
        <v>0</v>
      </c>
      <c r="ARU72" s="374">
        <f t="shared" ref="ARU72" si="586">ARU60-ARU62-ARU70</f>
        <v>0</v>
      </c>
      <c r="ARW72" s="374">
        <f t="shared" ref="ARW72" si="587">ARW60-ARW62-ARW70</f>
        <v>0</v>
      </c>
      <c r="ARY72" s="374">
        <f t="shared" ref="ARY72" si="588">ARY60-ARY62-ARY70</f>
        <v>0</v>
      </c>
      <c r="ASA72" s="374">
        <f t="shared" ref="ASA72" si="589">ASA60-ASA62-ASA70</f>
        <v>0</v>
      </c>
      <c r="ASC72" s="374">
        <f t="shared" ref="ASC72" si="590">ASC60-ASC62-ASC70</f>
        <v>0</v>
      </c>
      <c r="ASE72" s="374">
        <f t="shared" ref="ASE72" si="591">ASE60-ASE62-ASE70</f>
        <v>0</v>
      </c>
      <c r="ASG72" s="374">
        <f t="shared" ref="ASG72" si="592">ASG60-ASG62-ASG70</f>
        <v>0</v>
      </c>
      <c r="ASI72" s="374">
        <f t="shared" ref="ASI72" si="593">ASI60-ASI62-ASI70</f>
        <v>0</v>
      </c>
      <c r="ASK72" s="374">
        <f t="shared" ref="ASK72" si="594">ASK60-ASK62-ASK70</f>
        <v>0</v>
      </c>
      <c r="ASM72" s="374">
        <f t="shared" ref="ASM72" si="595">ASM60-ASM62-ASM70</f>
        <v>0</v>
      </c>
      <c r="ASO72" s="374">
        <f t="shared" ref="ASO72" si="596">ASO60-ASO62-ASO70</f>
        <v>0</v>
      </c>
      <c r="ASQ72" s="374">
        <f t="shared" ref="ASQ72" si="597">ASQ60-ASQ62-ASQ70</f>
        <v>0</v>
      </c>
      <c r="ASS72" s="374">
        <f t="shared" ref="ASS72" si="598">ASS60-ASS62-ASS70</f>
        <v>0</v>
      </c>
      <c r="ASU72" s="374">
        <f t="shared" ref="ASU72" si="599">ASU60-ASU62-ASU70</f>
        <v>0</v>
      </c>
      <c r="ASW72" s="374">
        <f t="shared" ref="ASW72" si="600">ASW60-ASW62-ASW70</f>
        <v>0</v>
      </c>
      <c r="ASY72" s="374">
        <f t="shared" ref="ASY72" si="601">ASY60-ASY62-ASY70</f>
        <v>0</v>
      </c>
      <c r="ATA72" s="374">
        <f t="shared" ref="ATA72" si="602">ATA60-ATA62-ATA70</f>
        <v>0</v>
      </c>
      <c r="ATC72" s="374">
        <f t="shared" ref="ATC72" si="603">ATC60-ATC62-ATC70</f>
        <v>0</v>
      </c>
      <c r="ATE72" s="374">
        <f t="shared" ref="ATE72" si="604">ATE60-ATE62-ATE70</f>
        <v>0</v>
      </c>
      <c r="ATG72" s="374">
        <f t="shared" ref="ATG72" si="605">ATG60-ATG62-ATG70</f>
        <v>0</v>
      </c>
      <c r="ATI72" s="374">
        <f t="shared" ref="ATI72" si="606">ATI60-ATI62-ATI70</f>
        <v>0</v>
      </c>
      <c r="ATK72" s="374">
        <f t="shared" ref="ATK72" si="607">ATK60-ATK62-ATK70</f>
        <v>0</v>
      </c>
      <c r="ATM72" s="374">
        <f t="shared" ref="ATM72" si="608">ATM60-ATM62-ATM70</f>
        <v>0</v>
      </c>
      <c r="ATO72" s="374">
        <f t="shared" ref="ATO72" si="609">ATO60-ATO62-ATO70</f>
        <v>0</v>
      </c>
      <c r="ATQ72" s="374">
        <f t="shared" ref="ATQ72" si="610">ATQ60-ATQ62-ATQ70</f>
        <v>0</v>
      </c>
      <c r="ATS72" s="374">
        <f t="shared" ref="ATS72" si="611">ATS60-ATS62-ATS70</f>
        <v>0</v>
      </c>
      <c r="ATU72" s="374">
        <f t="shared" ref="ATU72" si="612">ATU60-ATU62-ATU70</f>
        <v>0</v>
      </c>
      <c r="ATW72" s="374">
        <f t="shared" ref="ATW72" si="613">ATW60-ATW62-ATW70</f>
        <v>0</v>
      </c>
      <c r="ATY72" s="374">
        <f t="shared" ref="ATY72" si="614">ATY60-ATY62-ATY70</f>
        <v>0</v>
      </c>
      <c r="AUA72" s="374">
        <f t="shared" ref="AUA72" si="615">AUA60-AUA62-AUA70</f>
        <v>0</v>
      </c>
      <c r="AUC72" s="374">
        <f t="shared" ref="AUC72" si="616">AUC60-AUC62-AUC70</f>
        <v>0</v>
      </c>
      <c r="AUE72" s="374">
        <f t="shared" ref="AUE72" si="617">AUE60-AUE62-AUE70</f>
        <v>0</v>
      </c>
      <c r="AUG72" s="374">
        <f t="shared" ref="AUG72" si="618">AUG60-AUG62-AUG70</f>
        <v>0</v>
      </c>
      <c r="AUI72" s="374">
        <f t="shared" ref="AUI72" si="619">AUI60-AUI62-AUI70</f>
        <v>0</v>
      </c>
      <c r="AUK72" s="374">
        <f t="shared" ref="AUK72" si="620">AUK60-AUK62-AUK70</f>
        <v>0</v>
      </c>
      <c r="AUM72" s="374">
        <f t="shared" ref="AUM72" si="621">AUM60-AUM62-AUM70</f>
        <v>0</v>
      </c>
      <c r="AUO72" s="374">
        <f t="shared" ref="AUO72" si="622">AUO60-AUO62-AUO70</f>
        <v>0</v>
      </c>
      <c r="AUQ72" s="374">
        <f t="shared" ref="AUQ72" si="623">AUQ60-AUQ62-AUQ70</f>
        <v>0</v>
      </c>
      <c r="AUS72" s="374">
        <f t="shared" ref="AUS72" si="624">AUS60-AUS62-AUS70</f>
        <v>0</v>
      </c>
      <c r="AUU72" s="374">
        <f t="shared" ref="AUU72" si="625">AUU60-AUU62-AUU70</f>
        <v>0</v>
      </c>
      <c r="AUW72" s="374">
        <f t="shared" ref="AUW72" si="626">AUW60-AUW62-AUW70</f>
        <v>0</v>
      </c>
      <c r="AUY72" s="374">
        <f t="shared" ref="AUY72" si="627">AUY60-AUY62-AUY70</f>
        <v>0</v>
      </c>
      <c r="AVA72" s="374">
        <f t="shared" ref="AVA72" si="628">AVA60-AVA62-AVA70</f>
        <v>0</v>
      </c>
      <c r="AVC72" s="374">
        <f t="shared" ref="AVC72" si="629">AVC60-AVC62-AVC70</f>
        <v>0</v>
      </c>
      <c r="AVE72" s="374">
        <f t="shared" ref="AVE72" si="630">AVE60-AVE62-AVE70</f>
        <v>0</v>
      </c>
      <c r="AVG72" s="374">
        <f t="shared" ref="AVG72" si="631">AVG60-AVG62-AVG70</f>
        <v>0</v>
      </c>
      <c r="AVI72" s="374">
        <f t="shared" ref="AVI72" si="632">AVI60-AVI62-AVI70</f>
        <v>0</v>
      </c>
      <c r="AVK72" s="374">
        <f t="shared" ref="AVK72" si="633">AVK60-AVK62-AVK70</f>
        <v>0</v>
      </c>
      <c r="AVM72" s="374">
        <f t="shared" ref="AVM72" si="634">AVM60-AVM62-AVM70</f>
        <v>0</v>
      </c>
      <c r="AVO72" s="374">
        <f t="shared" ref="AVO72" si="635">AVO60-AVO62-AVO70</f>
        <v>0</v>
      </c>
      <c r="AVQ72" s="374">
        <f t="shared" ref="AVQ72" si="636">AVQ60-AVQ62-AVQ70</f>
        <v>0</v>
      </c>
      <c r="AVS72" s="374">
        <f t="shared" ref="AVS72" si="637">AVS60-AVS62-AVS70</f>
        <v>0</v>
      </c>
      <c r="AVU72" s="374">
        <f t="shared" ref="AVU72" si="638">AVU60-AVU62-AVU70</f>
        <v>0</v>
      </c>
      <c r="AVW72" s="374">
        <f t="shared" ref="AVW72" si="639">AVW60-AVW62-AVW70</f>
        <v>0</v>
      </c>
      <c r="AVY72" s="374">
        <f t="shared" ref="AVY72" si="640">AVY60-AVY62-AVY70</f>
        <v>0</v>
      </c>
      <c r="AWA72" s="374">
        <f t="shared" ref="AWA72" si="641">AWA60-AWA62-AWA70</f>
        <v>0</v>
      </c>
      <c r="AWC72" s="374">
        <f t="shared" ref="AWC72" si="642">AWC60-AWC62-AWC70</f>
        <v>0</v>
      </c>
      <c r="AWE72" s="374">
        <f t="shared" ref="AWE72" si="643">AWE60-AWE62-AWE70</f>
        <v>0</v>
      </c>
      <c r="AWG72" s="374">
        <f t="shared" ref="AWG72" si="644">AWG60-AWG62-AWG70</f>
        <v>0</v>
      </c>
      <c r="AWI72" s="374">
        <f t="shared" ref="AWI72" si="645">AWI60-AWI62-AWI70</f>
        <v>0</v>
      </c>
      <c r="AWK72" s="374">
        <f t="shared" ref="AWK72" si="646">AWK60-AWK62-AWK70</f>
        <v>0</v>
      </c>
      <c r="AWM72" s="374">
        <f t="shared" ref="AWM72" si="647">AWM60-AWM62-AWM70</f>
        <v>0</v>
      </c>
      <c r="AWO72" s="374">
        <f t="shared" ref="AWO72" si="648">AWO60-AWO62-AWO70</f>
        <v>0</v>
      </c>
      <c r="AWQ72" s="374">
        <f t="shared" ref="AWQ72" si="649">AWQ60-AWQ62-AWQ70</f>
        <v>0</v>
      </c>
      <c r="AWS72" s="374">
        <f t="shared" ref="AWS72" si="650">AWS60-AWS62-AWS70</f>
        <v>0</v>
      </c>
      <c r="AWU72" s="374">
        <f t="shared" ref="AWU72" si="651">AWU60-AWU62-AWU70</f>
        <v>0</v>
      </c>
      <c r="AWW72" s="374">
        <f t="shared" ref="AWW72" si="652">AWW60-AWW62-AWW70</f>
        <v>0</v>
      </c>
      <c r="AWY72" s="374">
        <f t="shared" ref="AWY72" si="653">AWY60-AWY62-AWY70</f>
        <v>0</v>
      </c>
      <c r="AXA72" s="374">
        <f t="shared" ref="AXA72" si="654">AXA60-AXA62-AXA70</f>
        <v>0</v>
      </c>
      <c r="AXC72" s="374">
        <f t="shared" ref="AXC72" si="655">AXC60-AXC62-AXC70</f>
        <v>0</v>
      </c>
      <c r="AXE72" s="374">
        <f t="shared" ref="AXE72" si="656">AXE60-AXE62-AXE70</f>
        <v>0</v>
      </c>
      <c r="AXG72" s="374">
        <f t="shared" ref="AXG72" si="657">AXG60-AXG62-AXG70</f>
        <v>0</v>
      </c>
      <c r="AXI72" s="374">
        <f t="shared" ref="AXI72" si="658">AXI60-AXI62-AXI70</f>
        <v>0</v>
      </c>
      <c r="AXK72" s="374">
        <f t="shared" ref="AXK72" si="659">AXK60-AXK62-AXK70</f>
        <v>0</v>
      </c>
      <c r="AXM72" s="374">
        <f t="shared" ref="AXM72" si="660">AXM60-AXM62-AXM70</f>
        <v>0</v>
      </c>
      <c r="AXO72" s="374">
        <f t="shared" ref="AXO72" si="661">AXO60-AXO62-AXO70</f>
        <v>0</v>
      </c>
      <c r="AXQ72" s="374">
        <f t="shared" ref="AXQ72" si="662">AXQ60-AXQ62-AXQ70</f>
        <v>0</v>
      </c>
      <c r="AXS72" s="374">
        <f t="shared" ref="AXS72" si="663">AXS60-AXS62-AXS70</f>
        <v>0</v>
      </c>
      <c r="AXU72" s="374">
        <f t="shared" ref="AXU72" si="664">AXU60-AXU62-AXU70</f>
        <v>0</v>
      </c>
      <c r="AXW72" s="374">
        <f t="shared" ref="AXW72" si="665">AXW60-AXW62-AXW70</f>
        <v>0</v>
      </c>
      <c r="AXY72" s="374">
        <f t="shared" ref="AXY72" si="666">AXY60-AXY62-AXY70</f>
        <v>0</v>
      </c>
      <c r="AYA72" s="374">
        <f t="shared" ref="AYA72" si="667">AYA60-AYA62-AYA70</f>
        <v>0</v>
      </c>
      <c r="AYC72" s="374">
        <f t="shared" ref="AYC72" si="668">AYC60-AYC62-AYC70</f>
        <v>0</v>
      </c>
      <c r="AYE72" s="374">
        <f t="shared" ref="AYE72" si="669">AYE60-AYE62-AYE70</f>
        <v>0</v>
      </c>
      <c r="AYG72" s="374">
        <f t="shared" ref="AYG72" si="670">AYG60-AYG62-AYG70</f>
        <v>0</v>
      </c>
      <c r="AYI72" s="374">
        <f t="shared" ref="AYI72" si="671">AYI60-AYI62-AYI70</f>
        <v>0</v>
      </c>
      <c r="AYK72" s="374">
        <f t="shared" ref="AYK72" si="672">AYK60-AYK62-AYK70</f>
        <v>0</v>
      </c>
      <c r="AYM72" s="374">
        <f t="shared" ref="AYM72" si="673">AYM60-AYM62-AYM70</f>
        <v>0</v>
      </c>
      <c r="AYO72" s="374">
        <f t="shared" ref="AYO72" si="674">AYO60-AYO62-AYO70</f>
        <v>0</v>
      </c>
      <c r="AYQ72" s="374">
        <f t="shared" ref="AYQ72" si="675">AYQ60-AYQ62-AYQ70</f>
        <v>0</v>
      </c>
      <c r="AYS72" s="374">
        <f t="shared" ref="AYS72" si="676">AYS60-AYS62-AYS70</f>
        <v>0</v>
      </c>
      <c r="AYU72" s="374">
        <f t="shared" ref="AYU72" si="677">AYU60-AYU62-AYU70</f>
        <v>0</v>
      </c>
      <c r="AYW72" s="374">
        <f t="shared" ref="AYW72" si="678">AYW60-AYW62-AYW70</f>
        <v>0</v>
      </c>
      <c r="AYY72" s="374">
        <f t="shared" ref="AYY72" si="679">AYY60-AYY62-AYY70</f>
        <v>0</v>
      </c>
      <c r="AZA72" s="374">
        <f t="shared" ref="AZA72" si="680">AZA60-AZA62-AZA70</f>
        <v>0</v>
      </c>
      <c r="AZC72" s="374">
        <f t="shared" ref="AZC72" si="681">AZC60-AZC62-AZC70</f>
        <v>0</v>
      </c>
      <c r="AZE72" s="374">
        <f t="shared" ref="AZE72" si="682">AZE60-AZE62-AZE70</f>
        <v>0</v>
      </c>
      <c r="AZG72" s="374">
        <f t="shared" ref="AZG72" si="683">AZG60-AZG62-AZG70</f>
        <v>0</v>
      </c>
      <c r="AZI72" s="374">
        <f t="shared" ref="AZI72" si="684">AZI60-AZI62-AZI70</f>
        <v>0</v>
      </c>
      <c r="AZK72" s="374">
        <f t="shared" ref="AZK72" si="685">AZK60-AZK62-AZK70</f>
        <v>0</v>
      </c>
      <c r="AZM72" s="374">
        <f t="shared" ref="AZM72" si="686">AZM60-AZM62-AZM70</f>
        <v>0</v>
      </c>
      <c r="AZO72" s="374">
        <f t="shared" ref="AZO72" si="687">AZO60-AZO62-AZO70</f>
        <v>0</v>
      </c>
      <c r="AZQ72" s="374">
        <f t="shared" ref="AZQ72" si="688">AZQ60-AZQ62-AZQ70</f>
        <v>0</v>
      </c>
      <c r="AZS72" s="374">
        <f t="shared" ref="AZS72" si="689">AZS60-AZS62-AZS70</f>
        <v>0</v>
      </c>
      <c r="AZU72" s="374">
        <f t="shared" ref="AZU72" si="690">AZU60-AZU62-AZU70</f>
        <v>0</v>
      </c>
      <c r="AZW72" s="374">
        <f t="shared" ref="AZW72" si="691">AZW60-AZW62-AZW70</f>
        <v>0</v>
      </c>
      <c r="AZY72" s="374">
        <f t="shared" ref="AZY72" si="692">AZY60-AZY62-AZY70</f>
        <v>0</v>
      </c>
      <c r="BAA72" s="374">
        <f t="shared" ref="BAA72" si="693">BAA60-BAA62-BAA70</f>
        <v>0</v>
      </c>
      <c r="BAC72" s="374">
        <f t="shared" ref="BAC72" si="694">BAC60-BAC62-BAC70</f>
        <v>0</v>
      </c>
      <c r="BAE72" s="374">
        <f t="shared" ref="BAE72" si="695">BAE60-BAE62-BAE70</f>
        <v>0</v>
      </c>
      <c r="BAG72" s="374">
        <f t="shared" ref="BAG72" si="696">BAG60-BAG62-BAG70</f>
        <v>0</v>
      </c>
      <c r="BAI72" s="374">
        <f t="shared" ref="BAI72" si="697">BAI60-BAI62-BAI70</f>
        <v>0</v>
      </c>
      <c r="BAK72" s="374">
        <f t="shared" ref="BAK72" si="698">BAK60-BAK62-BAK70</f>
        <v>0</v>
      </c>
      <c r="BAM72" s="374">
        <f t="shared" ref="BAM72" si="699">BAM60-BAM62-BAM70</f>
        <v>0</v>
      </c>
      <c r="BAO72" s="374">
        <f t="shared" ref="BAO72" si="700">BAO60-BAO62-BAO70</f>
        <v>0</v>
      </c>
      <c r="BAQ72" s="374">
        <f t="shared" ref="BAQ72" si="701">BAQ60-BAQ62-BAQ70</f>
        <v>0</v>
      </c>
      <c r="BAS72" s="374">
        <f t="shared" ref="BAS72" si="702">BAS60-BAS62-BAS70</f>
        <v>0</v>
      </c>
      <c r="BAU72" s="374">
        <f t="shared" ref="BAU72" si="703">BAU60-BAU62-BAU70</f>
        <v>0</v>
      </c>
      <c r="BAW72" s="374">
        <f t="shared" ref="BAW72" si="704">BAW60-BAW62-BAW70</f>
        <v>0</v>
      </c>
      <c r="BAY72" s="374">
        <f t="shared" ref="BAY72" si="705">BAY60-BAY62-BAY70</f>
        <v>0</v>
      </c>
      <c r="BBA72" s="374">
        <f t="shared" ref="BBA72" si="706">BBA60-BBA62-BBA70</f>
        <v>0</v>
      </c>
      <c r="BBC72" s="374">
        <f t="shared" ref="BBC72" si="707">BBC60-BBC62-BBC70</f>
        <v>0</v>
      </c>
      <c r="BBE72" s="374">
        <f t="shared" ref="BBE72" si="708">BBE60-BBE62-BBE70</f>
        <v>0</v>
      </c>
      <c r="BBG72" s="374">
        <f t="shared" ref="BBG72" si="709">BBG60-BBG62-BBG70</f>
        <v>0</v>
      </c>
      <c r="BBI72" s="374">
        <f t="shared" ref="BBI72" si="710">BBI60-BBI62-BBI70</f>
        <v>0</v>
      </c>
      <c r="BBK72" s="374">
        <f t="shared" ref="BBK72" si="711">BBK60-BBK62-BBK70</f>
        <v>0</v>
      </c>
      <c r="BBM72" s="374">
        <f t="shared" ref="BBM72" si="712">BBM60-BBM62-BBM70</f>
        <v>0</v>
      </c>
      <c r="BBO72" s="374">
        <f t="shared" ref="BBO72" si="713">BBO60-BBO62-BBO70</f>
        <v>0</v>
      </c>
      <c r="BBQ72" s="374">
        <f t="shared" ref="BBQ72" si="714">BBQ60-BBQ62-BBQ70</f>
        <v>0</v>
      </c>
      <c r="BBS72" s="374">
        <f t="shared" ref="BBS72" si="715">BBS60-BBS62-BBS70</f>
        <v>0</v>
      </c>
      <c r="BBU72" s="374">
        <f t="shared" ref="BBU72" si="716">BBU60-BBU62-BBU70</f>
        <v>0</v>
      </c>
      <c r="BBW72" s="374">
        <f t="shared" ref="BBW72" si="717">BBW60-BBW62-BBW70</f>
        <v>0</v>
      </c>
      <c r="BBY72" s="374">
        <f t="shared" ref="BBY72" si="718">BBY60-BBY62-BBY70</f>
        <v>0</v>
      </c>
      <c r="BCA72" s="374">
        <f t="shared" ref="BCA72" si="719">BCA60-BCA62-BCA70</f>
        <v>0</v>
      </c>
      <c r="BCC72" s="374">
        <f t="shared" ref="BCC72" si="720">BCC60-BCC62-BCC70</f>
        <v>0</v>
      </c>
      <c r="BCE72" s="374">
        <f t="shared" ref="BCE72" si="721">BCE60-BCE62-BCE70</f>
        <v>0</v>
      </c>
      <c r="BCG72" s="374">
        <f t="shared" ref="BCG72" si="722">BCG60-BCG62-BCG70</f>
        <v>0</v>
      </c>
      <c r="BCI72" s="374">
        <f t="shared" ref="BCI72" si="723">BCI60-BCI62-BCI70</f>
        <v>0</v>
      </c>
      <c r="BCK72" s="374">
        <f t="shared" ref="BCK72" si="724">BCK60-BCK62-BCK70</f>
        <v>0</v>
      </c>
      <c r="BCM72" s="374">
        <f t="shared" ref="BCM72" si="725">BCM60-BCM62-BCM70</f>
        <v>0</v>
      </c>
      <c r="BCO72" s="374">
        <f t="shared" ref="BCO72" si="726">BCO60-BCO62-BCO70</f>
        <v>0</v>
      </c>
      <c r="BCQ72" s="374">
        <f t="shared" ref="BCQ72" si="727">BCQ60-BCQ62-BCQ70</f>
        <v>0</v>
      </c>
      <c r="BCS72" s="374">
        <f t="shared" ref="BCS72" si="728">BCS60-BCS62-BCS70</f>
        <v>0</v>
      </c>
      <c r="BCU72" s="374">
        <f t="shared" ref="BCU72" si="729">BCU60-BCU62-BCU70</f>
        <v>0</v>
      </c>
      <c r="BCW72" s="374">
        <f t="shared" ref="BCW72" si="730">BCW60-BCW62-BCW70</f>
        <v>0</v>
      </c>
      <c r="BCY72" s="374">
        <f t="shared" ref="BCY72" si="731">BCY60-BCY62-BCY70</f>
        <v>0</v>
      </c>
      <c r="BDA72" s="374">
        <f t="shared" ref="BDA72" si="732">BDA60-BDA62-BDA70</f>
        <v>0</v>
      </c>
      <c r="BDC72" s="374">
        <f t="shared" ref="BDC72" si="733">BDC60-BDC62-BDC70</f>
        <v>0</v>
      </c>
      <c r="BDE72" s="374">
        <f t="shared" ref="BDE72" si="734">BDE60-BDE62-BDE70</f>
        <v>0</v>
      </c>
      <c r="BDG72" s="374">
        <f t="shared" ref="BDG72" si="735">BDG60-BDG62-BDG70</f>
        <v>0</v>
      </c>
      <c r="BDI72" s="374">
        <f t="shared" ref="BDI72" si="736">BDI60-BDI62-BDI70</f>
        <v>0</v>
      </c>
      <c r="BDK72" s="374">
        <f t="shared" ref="BDK72" si="737">BDK60-BDK62-BDK70</f>
        <v>0</v>
      </c>
      <c r="BDM72" s="374">
        <f t="shared" ref="BDM72" si="738">BDM60-BDM62-BDM70</f>
        <v>0</v>
      </c>
      <c r="BDO72" s="374">
        <f t="shared" ref="BDO72" si="739">BDO60-BDO62-BDO70</f>
        <v>0</v>
      </c>
      <c r="BDQ72" s="374">
        <f t="shared" ref="BDQ72" si="740">BDQ60-BDQ62-BDQ70</f>
        <v>0</v>
      </c>
      <c r="BDS72" s="374">
        <f t="shared" ref="BDS72" si="741">BDS60-BDS62-BDS70</f>
        <v>0</v>
      </c>
      <c r="BDU72" s="374">
        <f t="shared" ref="BDU72" si="742">BDU60-BDU62-BDU70</f>
        <v>0</v>
      </c>
      <c r="BDW72" s="374">
        <f t="shared" ref="BDW72" si="743">BDW60-BDW62-BDW70</f>
        <v>0</v>
      </c>
      <c r="BDY72" s="374">
        <f t="shared" ref="BDY72" si="744">BDY60-BDY62-BDY70</f>
        <v>0</v>
      </c>
      <c r="BEA72" s="374">
        <f t="shared" ref="BEA72" si="745">BEA60-BEA62-BEA70</f>
        <v>0</v>
      </c>
      <c r="BEC72" s="374">
        <f t="shared" ref="BEC72" si="746">BEC60-BEC62-BEC70</f>
        <v>0</v>
      </c>
      <c r="BEE72" s="374">
        <f t="shared" ref="BEE72" si="747">BEE60-BEE62-BEE70</f>
        <v>0</v>
      </c>
      <c r="BEG72" s="374">
        <f t="shared" ref="BEG72" si="748">BEG60-BEG62-BEG70</f>
        <v>0</v>
      </c>
      <c r="BEI72" s="374">
        <f t="shared" ref="BEI72" si="749">BEI60-BEI62-BEI70</f>
        <v>0</v>
      </c>
      <c r="BEK72" s="374">
        <f t="shared" ref="BEK72" si="750">BEK60-BEK62-BEK70</f>
        <v>0</v>
      </c>
      <c r="BEM72" s="374">
        <f t="shared" ref="BEM72" si="751">BEM60-BEM62-BEM70</f>
        <v>0</v>
      </c>
      <c r="BEO72" s="374">
        <f t="shared" ref="BEO72" si="752">BEO60-BEO62-BEO70</f>
        <v>0</v>
      </c>
      <c r="BEQ72" s="374">
        <f t="shared" ref="BEQ72" si="753">BEQ60-BEQ62-BEQ70</f>
        <v>0</v>
      </c>
      <c r="BES72" s="374">
        <f t="shared" ref="BES72" si="754">BES60-BES62-BES70</f>
        <v>0</v>
      </c>
      <c r="BEU72" s="374">
        <f t="shared" ref="BEU72" si="755">BEU60-BEU62-BEU70</f>
        <v>0</v>
      </c>
      <c r="BEW72" s="374">
        <f t="shared" ref="BEW72" si="756">BEW60-BEW62-BEW70</f>
        <v>0</v>
      </c>
      <c r="BEY72" s="374">
        <f t="shared" ref="BEY72" si="757">BEY60-BEY62-BEY70</f>
        <v>0</v>
      </c>
      <c r="BFA72" s="374">
        <f t="shared" ref="BFA72" si="758">BFA60-BFA62-BFA70</f>
        <v>0</v>
      </c>
      <c r="BFC72" s="374">
        <f t="shared" ref="BFC72" si="759">BFC60-BFC62-BFC70</f>
        <v>0</v>
      </c>
      <c r="BFE72" s="374">
        <f t="shared" ref="BFE72" si="760">BFE60-BFE62-BFE70</f>
        <v>0</v>
      </c>
      <c r="BFG72" s="374">
        <f t="shared" ref="BFG72" si="761">BFG60-BFG62-BFG70</f>
        <v>0</v>
      </c>
      <c r="BFI72" s="374">
        <f t="shared" ref="BFI72" si="762">BFI60-BFI62-BFI70</f>
        <v>0</v>
      </c>
      <c r="BFK72" s="374">
        <f t="shared" ref="BFK72" si="763">BFK60-BFK62-BFK70</f>
        <v>0</v>
      </c>
      <c r="BFM72" s="374">
        <f t="shared" ref="BFM72" si="764">BFM60-BFM62-BFM70</f>
        <v>0</v>
      </c>
      <c r="BFO72" s="374">
        <f t="shared" ref="BFO72" si="765">BFO60-BFO62-BFO70</f>
        <v>0</v>
      </c>
      <c r="BFQ72" s="374">
        <f t="shared" ref="BFQ72" si="766">BFQ60-BFQ62-BFQ70</f>
        <v>0</v>
      </c>
      <c r="BFS72" s="374">
        <f t="shared" ref="BFS72" si="767">BFS60-BFS62-BFS70</f>
        <v>0</v>
      </c>
      <c r="BFU72" s="374">
        <f t="shared" ref="BFU72" si="768">BFU60-BFU62-BFU70</f>
        <v>0</v>
      </c>
      <c r="BFW72" s="374">
        <f t="shared" ref="BFW72" si="769">BFW60-BFW62-BFW70</f>
        <v>0</v>
      </c>
      <c r="BFY72" s="374">
        <f t="shared" ref="BFY72" si="770">BFY60-BFY62-BFY70</f>
        <v>0</v>
      </c>
      <c r="BGA72" s="374">
        <f t="shared" ref="BGA72" si="771">BGA60-BGA62-BGA70</f>
        <v>0</v>
      </c>
      <c r="BGC72" s="374">
        <f t="shared" ref="BGC72" si="772">BGC60-BGC62-BGC70</f>
        <v>0</v>
      </c>
      <c r="BGE72" s="374">
        <f t="shared" ref="BGE72" si="773">BGE60-BGE62-BGE70</f>
        <v>0</v>
      </c>
      <c r="BGG72" s="374">
        <f t="shared" ref="BGG72" si="774">BGG60-BGG62-BGG70</f>
        <v>0</v>
      </c>
      <c r="BGI72" s="374">
        <f t="shared" ref="BGI72" si="775">BGI60-BGI62-BGI70</f>
        <v>0</v>
      </c>
      <c r="BGK72" s="374">
        <f t="shared" ref="BGK72" si="776">BGK60-BGK62-BGK70</f>
        <v>0</v>
      </c>
      <c r="BGM72" s="374">
        <f t="shared" ref="BGM72" si="777">BGM60-BGM62-BGM70</f>
        <v>0</v>
      </c>
      <c r="BGO72" s="374">
        <f t="shared" ref="BGO72" si="778">BGO60-BGO62-BGO70</f>
        <v>0</v>
      </c>
      <c r="BGQ72" s="374">
        <f t="shared" ref="BGQ72" si="779">BGQ60-BGQ62-BGQ70</f>
        <v>0</v>
      </c>
      <c r="BGS72" s="374">
        <f t="shared" ref="BGS72" si="780">BGS60-BGS62-BGS70</f>
        <v>0</v>
      </c>
      <c r="BGU72" s="374">
        <f t="shared" ref="BGU72" si="781">BGU60-BGU62-BGU70</f>
        <v>0</v>
      </c>
      <c r="BGW72" s="374">
        <f t="shared" ref="BGW72" si="782">BGW60-BGW62-BGW70</f>
        <v>0</v>
      </c>
      <c r="BGY72" s="374">
        <f t="shared" ref="BGY72" si="783">BGY60-BGY62-BGY70</f>
        <v>0</v>
      </c>
      <c r="BHA72" s="374">
        <f t="shared" ref="BHA72" si="784">BHA60-BHA62-BHA70</f>
        <v>0</v>
      </c>
      <c r="BHC72" s="374">
        <f t="shared" ref="BHC72" si="785">BHC60-BHC62-BHC70</f>
        <v>0</v>
      </c>
      <c r="BHE72" s="374">
        <f t="shared" ref="BHE72" si="786">BHE60-BHE62-BHE70</f>
        <v>0</v>
      </c>
      <c r="BHG72" s="374">
        <f t="shared" ref="BHG72" si="787">BHG60-BHG62-BHG70</f>
        <v>0</v>
      </c>
      <c r="BHI72" s="374">
        <f t="shared" ref="BHI72" si="788">BHI60-BHI62-BHI70</f>
        <v>0</v>
      </c>
      <c r="BHK72" s="374">
        <f t="shared" ref="BHK72" si="789">BHK60-BHK62-BHK70</f>
        <v>0</v>
      </c>
      <c r="BHM72" s="374">
        <f t="shared" ref="BHM72" si="790">BHM60-BHM62-BHM70</f>
        <v>0</v>
      </c>
      <c r="BHO72" s="374">
        <f t="shared" ref="BHO72" si="791">BHO60-BHO62-BHO70</f>
        <v>0</v>
      </c>
      <c r="BHQ72" s="374">
        <f t="shared" ref="BHQ72" si="792">BHQ60-BHQ62-BHQ70</f>
        <v>0</v>
      </c>
      <c r="BHS72" s="374">
        <f t="shared" ref="BHS72" si="793">BHS60-BHS62-BHS70</f>
        <v>0</v>
      </c>
      <c r="BHU72" s="374">
        <f t="shared" ref="BHU72" si="794">BHU60-BHU62-BHU70</f>
        <v>0</v>
      </c>
      <c r="BHW72" s="374">
        <f t="shared" ref="BHW72" si="795">BHW60-BHW62-BHW70</f>
        <v>0</v>
      </c>
      <c r="BHY72" s="374">
        <f t="shared" ref="BHY72" si="796">BHY60-BHY62-BHY70</f>
        <v>0</v>
      </c>
      <c r="BIA72" s="374">
        <f t="shared" ref="BIA72" si="797">BIA60-BIA62-BIA70</f>
        <v>0</v>
      </c>
      <c r="BIC72" s="374">
        <f t="shared" ref="BIC72" si="798">BIC60-BIC62-BIC70</f>
        <v>0</v>
      </c>
      <c r="BIE72" s="374">
        <f t="shared" ref="BIE72" si="799">BIE60-BIE62-BIE70</f>
        <v>0</v>
      </c>
      <c r="BIG72" s="374">
        <f t="shared" ref="BIG72" si="800">BIG60-BIG62-BIG70</f>
        <v>0</v>
      </c>
      <c r="BII72" s="374">
        <f t="shared" ref="BII72" si="801">BII60-BII62-BII70</f>
        <v>0</v>
      </c>
      <c r="BIK72" s="374">
        <f t="shared" ref="BIK72" si="802">BIK60-BIK62-BIK70</f>
        <v>0</v>
      </c>
      <c r="BIM72" s="374">
        <f t="shared" ref="BIM72" si="803">BIM60-BIM62-BIM70</f>
        <v>0</v>
      </c>
      <c r="BIO72" s="374">
        <f t="shared" ref="BIO72" si="804">BIO60-BIO62-BIO70</f>
        <v>0</v>
      </c>
      <c r="BIQ72" s="374">
        <f t="shared" ref="BIQ72" si="805">BIQ60-BIQ62-BIQ70</f>
        <v>0</v>
      </c>
      <c r="BIS72" s="374">
        <f t="shared" ref="BIS72" si="806">BIS60-BIS62-BIS70</f>
        <v>0</v>
      </c>
      <c r="BIU72" s="374">
        <f t="shared" ref="BIU72" si="807">BIU60-BIU62-BIU70</f>
        <v>0</v>
      </c>
      <c r="BIW72" s="374">
        <f t="shared" ref="BIW72" si="808">BIW60-BIW62-BIW70</f>
        <v>0</v>
      </c>
      <c r="BIY72" s="374">
        <f t="shared" ref="BIY72" si="809">BIY60-BIY62-BIY70</f>
        <v>0</v>
      </c>
      <c r="BJA72" s="374">
        <f t="shared" ref="BJA72" si="810">BJA60-BJA62-BJA70</f>
        <v>0</v>
      </c>
      <c r="BJC72" s="374">
        <f t="shared" ref="BJC72" si="811">BJC60-BJC62-BJC70</f>
        <v>0</v>
      </c>
      <c r="BJE72" s="374">
        <f t="shared" ref="BJE72" si="812">BJE60-BJE62-BJE70</f>
        <v>0</v>
      </c>
      <c r="BJG72" s="374">
        <f t="shared" ref="BJG72" si="813">BJG60-BJG62-BJG70</f>
        <v>0</v>
      </c>
      <c r="BJI72" s="374">
        <f t="shared" ref="BJI72" si="814">BJI60-BJI62-BJI70</f>
        <v>0</v>
      </c>
      <c r="BJK72" s="374">
        <f t="shared" ref="BJK72" si="815">BJK60-BJK62-BJK70</f>
        <v>0</v>
      </c>
      <c r="BJM72" s="374">
        <f t="shared" ref="BJM72" si="816">BJM60-BJM62-BJM70</f>
        <v>0</v>
      </c>
      <c r="BJO72" s="374">
        <f t="shared" ref="BJO72" si="817">BJO60-BJO62-BJO70</f>
        <v>0</v>
      </c>
      <c r="BJQ72" s="374">
        <f t="shared" ref="BJQ72" si="818">BJQ60-BJQ62-BJQ70</f>
        <v>0</v>
      </c>
      <c r="BJS72" s="374">
        <f t="shared" ref="BJS72" si="819">BJS60-BJS62-BJS70</f>
        <v>0</v>
      </c>
      <c r="BJU72" s="374">
        <f t="shared" ref="BJU72" si="820">BJU60-BJU62-BJU70</f>
        <v>0</v>
      </c>
      <c r="BJW72" s="374">
        <f t="shared" ref="BJW72" si="821">BJW60-BJW62-BJW70</f>
        <v>0</v>
      </c>
      <c r="BJY72" s="374">
        <f t="shared" ref="BJY72" si="822">BJY60-BJY62-BJY70</f>
        <v>0</v>
      </c>
      <c r="BKA72" s="374">
        <f t="shared" ref="BKA72" si="823">BKA60-BKA62-BKA70</f>
        <v>0</v>
      </c>
      <c r="BKC72" s="374">
        <f t="shared" ref="BKC72" si="824">BKC60-BKC62-BKC70</f>
        <v>0</v>
      </c>
      <c r="BKE72" s="374">
        <f t="shared" ref="BKE72" si="825">BKE60-BKE62-BKE70</f>
        <v>0</v>
      </c>
      <c r="BKG72" s="374">
        <f t="shared" ref="BKG72" si="826">BKG60-BKG62-BKG70</f>
        <v>0</v>
      </c>
      <c r="BKI72" s="374">
        <f t="shared" ref="BKI72" si="827">BKI60-BKI62-BKI70</f>
        <v>0</v>
      </c>
      <c r="BKK72" s="374">
        <f t="shared" ref="BKK72" si="828">BKK60-BKK62-BKK70</f>
        <v>0</v>
      </c>
      <c r="BKM72" s="374">
        <f t="shared" ref="BKM72" si="829">BKM60-BKM62-BKM70</f>
        <v>0</v>
      </c>
      <c r="BKO72" s="374">
        <f t="shared" ref="BKO72" si="830">BKO60-BKO62-BKO70</f>
        <v>0</v>
      </c>
      <c r="BKQ72" s="374">
        <f t="shared" ref="BKQ72" si="831">BKQ60-BKQ62-BKQ70</f>
        <v>0</v>
      </c>
      <c r="BKS72" s="374">
        <f t="shared" ref="BKS72" si="832">BKS60-BKS62-BKS70</f>
        <v>0</v>
      </c>
      <c r="BKU72" s="374">
        <f t="shared" ref="BKU72" si="833">BKU60-BKU62-BKU70</f>
        <v>0</v>
      </c>
      <c r="BKW72" s="374">
        <f t="shared" ref="BKW72" si="834">BKW60-BKW62-BKW70</f>
        <v>0</v>
      </c>
      <c r="BKY72" s="374">
        <f t="shared" ref="BKY72" si="835">BKY60-BKY62-BKY70</f>
        <v>0</v>
      </c>
      <c r="BLA72" s="374">
        <f t="shared" ref="BLA72" si="836">BLA60-BLA62-BLA70</f>
        <v>0</v>
      </c>
      <c r="BLC72" s="374">
        <f t="shared" ref="BLC72" si="837">BLC60-BLC62-BLC70</f>
        <v>0</v>
      </c>
      <c r="BLE72" s="374">
        <f t="shared" ref="BLE72" si="838">BLE60-BLE62-BLE70</f>
        <v>0</v>
      </c>
      <c r="BLG72" s="374">
        <f t="shared" ref="BLG72" si="839">BLG60-BLG62-BLG70</f>
        <v>0</v>
      </c>
      <c r="BLI72" s="374">
        <f t="shared" ref="BLI72" si="840">BLI60-BLI62-BLI70</f>
        <v>0</v>
      </c>
      <c r="BLK72" s="374">
        <f t="shared" ref="BLK72" si="841">BLK60-BLK62-BLK70</f>
        <v>0</v>
      </c>
      <c r="BLM72" s="374">
        <f t="shared" ref="BLM72" si="842">BLM60-BLM62-BLM70</f>
        <v>0</v>
      </c>
      <c r="BLO72" s="374">
        <f t="shared" ref="BLO72" si="843">BLO60-BLO62-BLO70</f>
        <v>0</v>
      </c>
      <c r="BLQ72" s="374">
        <f t="shared" ref="BLQ72" si="844">BLQ60-BLQ62-BLQ70</f>
        <v>0</v>
      </c>
      <c r="BLS72" s="374">
        <f t="shared" ref="BLS72" si="845">BLS60-BLS62-BLS70</f>
        <v>0</v>
      </c>
      <c r="BLU72" s="374">
        <f t="shared" ref="BLU72" si="846">BLU60-BLU62-BLU70</f>
        <v>0</v>
      </c>
      <c r="BLW72" s="374">
        <f t="shared" ref="BLW72" si="847">BLW60-BLW62-BLW70</f>
        <v>0</v>
      </c>
      <c r="BLY72" s="374">
        <f t="shared" ref="BLY72" si="848">BLY60-BLY62-BLY70</f>
        <v>0</v>
      </c>
      <c r="BMA72" s="374">
        <f t="shared" ref="BMA72" si="849">BMA60-BMA62-BMA70</f>
        <v>0</v>
      </c>
      <c r="BMC72" s="374">
        <f t="shared" ref="BMC72" si="850">BMC60-BMC62-BMC70</f>
        <v>0</v>
      </c>
      <c r="BME72" s="374">
        <f t="shared" ref="BME72" si="851">BME60-BME62-BME70</f>
        <v>0</v>
      </c>
      <c r="BMG72" s="374">
        <f t="shared" ref="BMG72" si="852">BMG60-BMG62-BMG70</f>
        <v>0</v>
      </c>
      <c r="BMI72" s="374">
        <f t="shared" ref="BMI72" si="853">BMI60-BMI62-BMI70</f>
        <v>0</v>
      </c>
      <c r="BMK72" s="374">
        <f t="shared" ref="BMK72" si="854">BMK60-BMK62-BMK70</f>
        <v>0</v>
      </c>
      <c r="BMM72" s="374">
        <f t="shared" ref="BMM72" si="855">BMM60-BMM62-BMM70</f>
        <v>0</v>
      </c>
      <c r="BMO72" s="374">
        <f t="shared" ref="BMO72" si="856">BMO60-BMO62-BMO70</f>
        <v>0</v>
      </c>
      <c r="BMQ72" s="374">
        <f t="shared" ref="BMQ72" si="857">BMQ60-BMQ62-BMQ70</f>
        <v>0</v>
      </c>
      <c r="BMS72" s="374">
        <f t="shared" ref="BMS72" si="858">BMS60-BMS62-BMS70</f>
        <v>0</v>
      </c>
      <c r="BMU72" s="374">
        <f t="shared" ref="BMU72" si="859">BMU60-BMU62-BMU70</f>
        <v>0</v>
      </c>
      <c r="BMW72" s="374">
        <f t="shared" ref="BMW72" si="860">BMW60-BMW62-BMW70</f>
        <v>0</v>
      </c>
      <c r="BMY72" s="374">
        <f t="shared" ref="BMY72" si="861">BMY60-BMY62-BMY70</f>
        <v>0</v>
      </c>
      <c r="BNA72" s="374">
        <f t="shared" ref="BNA72" si="862">BNA60-BNA62-BNA70</f>
        <v>0</v>
      </c>
      <c r="BNC72" s="374">
        <f t="shared" ref="BNC72" si="863">BNC60-BNC62-BNC70</f>
        <v>0</v>
      </c>
      <c r="BNE72" s="374">
        <f t="shared" ref="BNE72" si="864">BNE60-BNE62-BNE70</f>
        <v>0</v>
      </c>
      <c r="BNG72" s="374">
        <f t="shared" ref="BNG72" si="865">BNG60-BNG62-BNG70</f>
        <v>0</v>
      </c>
      <c r="BNI72" s="374">
        <f t="shared" ref="BNI72" si="866">BNI60-BNI62-BNI70</f>
        <v>0</v>
      </c>
      <c r="BNK72" s="374">
        <f t="shared" ref="BNK72" si="867">BNK60-BNK62-BNK70</f>
        <v>0</v>
      </c>
      <c r="BNM72" s="374">
        <f t="shared" ref="BNM72" si="868">BNM60-BNM62-BNM70</f>
        <v>0</v>
      </c>
      <c r="BNO72" s="374">
        <f t="shared" ref="BNO72" si="869">BNO60-BNO62-BNO70</f>
        <v>0</v>
      </c>
      <c r="BNQ72" s="374">
        <f t="shared" ref="BNQ72" si="870">BNQ60-BNQ62-BNQ70</f>
        <v>0</v>
      </c>
      <c r="BNS72" s="374">
        <f t="shared" ref="BNS72" si="871">BNS60-BNS62-BNS70</f>
        <v>0</v>
      </c>
      <c r="BNU72" s="374">
        <f t="shared" ref="BNU72" si="872">BNU60-BNU62-BNU70</f>
        <v>0</v>
      </c>
      <c r="BNW72" s="374">
        <f t="shared" ref="BNW72" si="873">BNW60-BNW62-BNW70</f>
        <v>0</v>
      </c>
      <c r="BNY72" s="374">
        <f t="shared" ref="BNY72" si="874">BNY60-BNY62-BNY70</f>
        <v>0</v>
      </c>
      <c r="BOA72" s="374">
        <f t="shared" ref="BOA72" si="875">BOA60-BOA62-BOA70</f>
        <v>0</v>
      </c>
      <c r="BOC72" s="374">
        <f t="shared" ref="BOC72" si="876">BOC60-BOC62-BOC70</f>
        <v>0</v>
      </c>
      <c r="BOE72" s="374">
        <f t="shared" ref="BOE72" si="877">BOE60-BOE62-BOE70</f>
        <v>0</v>
      </c>
      <c r="BOG72" s="374">
        <f t="shared" ref="BOG72" si="878">BOG60-BOG62-BOG70</f>
        <v>0</v>
      </c>
      <c r="BOI72" s="374">
        <f t="shared" ref="BOI72" si="879">BOI60-BOI62-BOI70</f>
        <v>0</v>
      </c>
      <c r="BOK72" s="374">
        <f t="shared" ref="BOK72" si="880">BOK60-BOK62-BOK70</f>
        <v>0</v>
      </c>
      <c r="BOM72" s="374">
        <f t="shared" ref="BOM72" si="881">BOM60-BOM62-BOM70</f>
        <v>0</v>
      </c>
      <c r="BOO72" s="374">
        <f t="shared" ref="BOO72" si="882">BOO60-BOO62-BOO70</f>
        <v>0</v>
      </c>
      <c r="BOQ72" s="374">
        <f t="shared" ref="BOQ72" si="883">BOQ60-BOQ62-BOQ70</f>
        <v>0</v>
      </c>
      <c r="BOS72" s="374">
        <f t="shared" ref="BOS72" si="884">BOS60-BOS62-BOS70</f>
        <v>0</v>
      </c>
      <c r="BOU72" s="374">
        <f t="shared" ref="BOU72" si="885">BOU60-BOU62-BOU70</f>
        <v>0</v>
      </c>
      <c r="BOW72" s="374">
        <f t="shared" ref="BOW72" si="886">BOW60-BOW62-BOW70</f>
        <v>0</v>
      </c>
      <c r="BOY72" s="374">
        <f t="shared" ref="BOY72" si="887">BOY60-BOY62-BOY70</f>
        <v>0</v>
      </c>
      <c r="BPA72" s="374">
        <f t="shared" ref="BPA72" si="888">BPA60-BPA62-BPA70</f>
        <v>0</v>
      </c>
      <c r="BPC72" s="374">
        <f t="shared" ref="BPC72" si="889">BPC60-BPC62-BPC70</f>
        <v>0</v>
      </c>
      <c r="BPE72" s="374">
        <f t="shared" ref="BPE72" si="890">BPE60-BPE62-BPE70</f>
        <v>0</v>
      </c>
      <c r="BPG72" s="374">
        <f t="shared" ref="BPG72" si="891">BPG60-BPG62-BPG70</f>
        <v>0</v>
      </c>
      <c r="BPI72" s="374">
        <f t="shared" ref="BPI72" si="892">BPI60-BPI62-BPI70</f>
        <v>0</v>
      </c>
      <c r="BPK72" s="374">
        <f t="shared" ref="BPK72" si="893">BPK60-BPK62-BPK70</f>
        <v>0</v>
      </c>
      <c r="BPM72" s="374">
        <f t="shared" ref="BPM72" si="894">BPM60-BPM62-BPM70</f>
        <v>0</v>
      </c>
      <c r="BPO72" s="374">
        <f t="shared" ref="BPO72" si="895">BPO60-BPO62-BPO70</f>
        <v>0</v>
      </c>
      <c r="BPQ72" s="374">
        <f t="shared" ref="BPQ72" si="896">BPQ60-BPQ62-BPQ70</f>
        <v>0</v>
      </c>
      <c r="BPS72" s="374">
        <f t="shared" ref="BPS72" si="897">BPS60-BPS62-BPS70</f>
        <v>0</v>
      </c>
      <c r="BPU72" s="374">
        <f t="shared" ref="BPU72" si="898">BPU60-BPU62-BPU70</f>
        <v>0</v>
      </c>
      <c r="BPW72" s="374">
        <f t="shared" ref="BPW72" si="899">BPW60-BPW62-BPW70</f>
        <v>0</v>
      </c>
      <c r="BPY72" s="374">
        <f t="shared" ref="BPY72" si="900">BPY60-BPY62-BPY70</f>
        <v>0</v>
      </c>
      <c r="BQA72" s="374">
        <f t="shared" ref="BQA72" si="901">BQA60-BQA62-BQA70</f>
        <v>0</v>
      </c>
      <c r="BQC72" s="374">
        <f t="shared" ref="BQC72" si="902">BQC60-BQC62-BQC70</f>
        <v>0</v>
      </c>
      <c r="BQE72" s="374">
        <f t="shared" ref="BQE72" si="903">BQE60-BQE62-BQE70</f>
        <v>0</v>
      </c>
      <c r="BQG72" s="374">
        <f t="shared" ref="BQG72" si="904">BQG60-BQG62-BQG70</f>
        <v>0</v>
      </c>
      <c r="BQI72" s="374">
        <f t="shared" ref="BQI72" si="905">BQI60-BQI62-BQI70</f>
        <v>0</v>
      </c>
      <c r="BQK72" s="374">
        <f t="shared" ref="BQK72" si="906">BQK60-BQK62-BQK70</f>
        <v>0</v>
      </c>
      <c r="BQM72" s="374">
        <f t="shared" ref="BQM72" si="907">BQM60-BQM62-BQM70</f>
        <v>0</v>
      </c>
      <c r="BQO72" s="374">
        <f t="shared" ref="BQO72" si="908">BQO60-BQO62-BQO70</f>
        <v>0</v>
      </c>
      <c r="BQQ72" s="374">
        <f t="shared" ref="BQQ72" si="909">BQQ60-BQQ62-BQQ70</f>
        <v>0</v>
      </c>
      <c r="BQS72" s="374">
        <f t="shared" ref="BQS72" si="910">BQS60-BQS62-BQS70</f>
        <v>0</v>
      </c>
      <c r="BQU72" s="374">
        <f t="shared" ref="BQU72" si="911">BQU60-BQU62-BQU70</f>
        <v>0</v>
      </c>
      <c r="BQW72" s="374">
        <f t="shared" ref="BQW72" si="912">BQW60-BQW62-BQW70</f>
        <v>0</v>
      </c>
      <c r="BQY72" s="374">
        <f t="shared" ref="BQY72" si="913">BQY60-BQY62-BQY70</f>
        <v>0</v>
      </c>
      <c r="BRA72" s="374">
        <f t="shared" ref="BRA72" si="914">BRA60-BRA62-BRA70</f>
        <v>0</v>
      </c>
      <c r="BRC72" s="374">
        <f t="shared" ref="BRC72" si="915">BRC60-BRC62-BRC70</f>
        <v>0</v>
      </c>
      <c r="BRE72" s="374">
        <f t="shared" ref="BRE72" si="916">BRE60-BRE62-BRE70</f>
        <v>0</v>
      </c>
      <c r="BRG72" s="374">
        <f t="shared" ref="BRG72" si="917">BRG60-BRG62-BRG70</f>
        <v>0</v>
      </c>
      <c r="BRI72" s="374">
        <f t="shared" ref="BRI72" si="918">BRI60-BRI62-BRI70</f>
        <v>0</v>
      </c>
      <c r="BRK72" s="374">
        <f t="shared" ref="BRK72" si="919">BRK60-BRK62-BRK70</f>
        <v>0</v>
      </c>
      <c r="BRM72" s="374">
        <f t="shared" ref="BRM72" si="920">BRM60-BRM62-BRM70</f>
        <v>0</v>
      </c>
      <c r="BRO72" s="374">
        <f t="shared" ref="BRO72" si="921">BRO60-BRO62-BRO70</f>
        <v>0</v>
      </c>
      <c r="BRQ72" s="374">
        <f t="shared" ref="BRQ72" si="922">BRQ60-BRQ62-BRQ70</f>
        <v>0</v>
      </c>
      <c r="BRS72" s="374">
        <f t="shared" ref="BRS72" si="923">BRS60-BRS62-BRS70</f>
        <v>0</v>
      </c>
      <c r="BRU72" s="374">
        <f t="shared" ref="BRU72" si="924">BRU60-BRU62-BRU70</f>
        <v>0</v>
      </c>
      <c r="BRW72" s="374">
        <f t="shared" ref="BRW72" si="925">BRW60-BRW62-BRW70</f>
        <v>0</v>
      </c>
      <c r="BRY72" s="374">
        <f t="shared" ref="BRY72" si="926">BRY60-BRY62-BRY70</f>
        <v>0</v>
      </c>
      <c r="BSA72" s="374">
        <f t="shared" ref="BSA72" si="927">BSA60-BSA62-BSA70</f>
        <v>0</v>
      </c>
      <c r="BSC72" s="374">
        <f t="shared" ref="BSC72" si="928">BSC60-BSC62-BSC70</f>
        <v>0</v>
      </c>
      <c r="BSE72" s="374">
        <f t="shared" ref="BSE72" si="929">BSE60-BSE62-BSE70</f>
        <v>0</v>
      </c>
      <c r="BSG72" s="374">
        <f t="shared" ref="BSG72" si="930">BSG60-BSG62-BSG70</f>
        <v>0</v>
      </c>
      <c r="BSI72" s="374">
        <f t="shared" ref="BSI72" si="931">BSI60-BSI62-BSI70</f>
        <v>0</v>
      </c>
      <c r="BSK72" s="374">
        <f t="shared" ref="BSK72" si="932">BSK60-BSK62-BSK70</f>
        <v>0</v>
      </c>
      <c r="BSM72" s="374">
        <f t="shared" ref="BSM72" si="933">BSM60-BSM62-BSM70</f>
        <v>0</v>
      </c>
      <c r="BSO72" s="374">
        <f t="shared" ref="BSO72" si="934">BSO60-BSO62-BSO70</f>
        <v>0</v>
      </c>
      <c r="BSQ72" s="374">
        <f t="shared" ref="BSQ72" si="935">BSQ60-BSQ62-BSQ70</f>
        <v>0</v>
      </c>
      <c r="BSS72" s="374">
        <f t="shared" ref="BSS72" si="936">BSS60-BSS62-BSS70</f>
        <v>0</v>
      </c>
      <c r="BSU72" s="374">
        <f t="shared" ref="BSU72" si="937">BSU60-BSU62-BSU70</f>
        <v>0</v>
      </c>
      <c r="BSW72" s="374">
        <f t="shared" ref="BSW72" si="938">BSW60-BSW62-BSW70</f>
        <v>0</v>
      </c>
      <c r="BSY72" s="374">
        <f t="shared" ref="BSY72" si="939">BSY60-BSY62-BSY70</f>
        <v>0</v>
      </c>
      <c r="BTA72" s="374">
        <f t="shared" ref="BTA72" si="940">BTA60-BTA62-BTA70</f>
        <v>0</v>
      </c>
      <c r="BTC72" s="374">
        <f t="shared" ref="BTC72" si="941">BTC60-BTC62-BTC70</f>
        <v>0</v>
      </c>
      <c r="BTE72" s="374">
        <f t="shared" ref="BTE72" si="942">BTE60-BTE62-BTE70</f>
        <v>0</v>
      </c>
      <c r="BTG72" s="374">
        <f t="shared" ref="BTG72" si="943">BTG60-BTG62-BTG70</f>
        <v>0</v>
      </c>
      <c r="BTI72" s="374">
        <f t="shared" ref="BTI72" si="944">BTI60-BTI62-BTI70</f>
        <v>0</v>
      </c>
      <c r="BTK72" s="374">
        <f t="shared" ref="BTK72" si="945">BTK60-BTK62-BTK70</f>
        <v>0</v>
      </c>
      <c r="BTM72" s="374">
        <f t="shared" ref="BTM72" si="946">BTM60-BTM62-BTM70</f>
        <v>0</v>
      </c>
      <c r="BTO72" s="374">
        <f t="shared" ref="BTO72" si="947">BTO60-BTO62-BTO70</f>
        <v>0</v>
      </c>
      <c r="BTQ72" s="374">
        <f t="shared" ref="BTQ72" si="948">BTQ60-BTQ62-BTQ70</f>
        <v>0</v>
      </c>
      <c r="BTS72" s="374">
        <f t="shared" ref="BTS72" si="949">BTS60-BTS62-BTS70</f>
        <v>0</v>
      </c>
      <c r="BTU72" s="374">
        <f t="shared" ref="BTU72" si="950">BTU60-BTU62-BTU70</f>
        <v>0</v>
      </c>
      <c r="BTW72" s="374">
        <f t="shared" ref="BTW72" si="951">BTW60-BTW62-BTW70</f>
        <v>0</v>
      </c>
      <c r="BTY72" s="374">
        <f t="shared" ref="BTY72" si="952">BTY60-BTY62-BTY70</f>
        <v>0</v>
      </c>
      <c r="BUA72" s="374">
        <f t="shared" ref="BUA72" si="953">BUA60-BUA62-BUA70</f>
        <v>0</v>
      </c>
      <c r="BUC72" s="374">
        <f t="shared" ref="BUC72" si="954">BUC60-BUC62-BUC70</f>
        <v>0</v>
      </c>
      <c r="BUE72" s="374">
        <f t="shared" ref="BUE72" si="955">BUE60-BUE62-BUE70</f>
        <v>0</v>
      </c>
      <c r="BUG72" s="374">
        <f t="shared" ref="BUG72" si="956">BUG60-BUG62-BUG70</f>
        <v>0</v>
      </c>
      <c r="BUI72" s="374">
        <f t="shared" ref="BUI72" si="957">BUI60-BUI62-BUI70</f>
        <v>0</v>
      </c>
      <c r="BUK72" s="374">
        <f t="shared" ref="BUK72" si="958">BUK60-BUK62-BUK70</f>
        <v>0</v>
      </c>
      <c r="BUM72" s="374">
        <f t="shared" ref="BUM72" si="959">BUM60-BUM62-BUM70</f>
        <v>0</v>
      </c>
      <c r="BUO72" s="374">
        <f t="shared" ref="BUO72" si="960">BUO60-BUO62-BUO70</f>
        <v>0</v>
      </c>
      <c r="BUQ72" s="374">
        <f t="shared" ref="BUQ72" si="961">BUQ60-BUQ62-BUQ70</f>
        <v>0</v>
      </c>
      <c r="BUS72" s="374">
        <f t="shared" ref="BUS72" si="962">BUS60-BUS62-BUS70</f>
        <v>0</v>
      </c>
      <c r="BUU72" s="374">
        <f t="shared" ref="BUU72" si="963">BUU60-BUU62-BUU70</f>
        <v>0</v>
      </c>
      <c r="BUW72" s="374">
        <f t="shared" ref="BUW72" si="964">BUW60-BUW62-BUW70</f>
        <v>0</v>
      </c>
      <c r="BUY72" s="374">
        <f t="shared" ref="BUY72" si="965">BUY60-BUY62-BUY70</f>
        <v>0</v>
      </c>
      <c r="BVA72" s="374">
        <f t="shared" ref="BVA72" si="966">BVA60-BVA62-BVA70</f>
        <v>0</v>
      </c>
      <c r="BVC72" s="374">
        <f t="shared" ref="BVC72" si="967">BVC60-BVC62-BVC70</f>
        <v>0</v>
      </c>
      <c r="BVE72" s="374">
        <f t="shared" ref="BVE72" si="968">BVE60-BVE62-BVE70</f>
        <v>0</v>
      </c>
      <c r="BVG72" s="374">
        <f t="shared" ref="BVG72" si="969">BVG60-BVG62-BVG70</f>
        <v>0</v>
      </c>
      <c r="BVI72" s="374">
        <f t="shared" ref="BVI72" si="970">BVI60-BVI62-BVI70</f>
        <v>0</v>
      </c>
      <c r="BVK72" s="374">
        <f t="shared" ref="BVK72" si="971">BVK60-BVK62-BVK70</f>
        <v>0</v>
      </c>
      <c r="BVM72" s="374">
        <f t="shared" ref="BVM72" si="972">BVM60-BVM62-BVM70</f>
        <v>0</v>
      </c>
      <c r="BVO72" s="374">
        <f t="shared" ref="BVO72" si="973">BVO60-BVO62-BVO70</f>
        <v>0</v>
      </c>
      <c r="BVQ72" s="374">
        <f t="shared" ref="BVQ72" si="974">BVQ60-BVQ62-BVQ70</f>
        <v>0</v>
      </c>
      <c r="BVS72" s="374">
        <f t="shared" ref="BVS72" si="975">BVS60-BVS62-BVS70</f>
        <v>0</v>
      </c>
      <c r="BVU72" s="374">
        <f t="shared" ref="BVU72" si="976">BVU60-BVU62-BVU70</f>
        <v>0</v>
      </c>
      <c r="BVW72" s="374">
        <f t="shared" ref="BVW72" si="977">BVW60-BVW62-BVW70</f>
        <v>0</v>
      </c>
      <c r="BVY72" s="374">
        <f t="shared" ref="BVY72" si="978">BVY60-BVY62-BVY70</f>
        <v>0</v>
      </c>
      <c r="BWA72" s="374">
        <f t="shared" ref="BWA72" si="979">BWA60-BWA62-BWA70</f>
        <v>0</v>
      </c>
      <c r="BWC72" s="374">
        <f t="shared" ref="BWC72" si="980">BWC60-BWC62-BWC70</f>
        <v>0</v>
      </c>
      <c r="BWE72" s="374">
        <f t="shared" ref="BWE72" si="981">BWE60-BWE62-BWE70</f>
        <v>0</v>
      </c>
      <c r="BWG72" s="374">
        <f t="shared" ref="BWG72" si="982">BWG60-BWG62-BWG70</f>
        <v>0</v>
      </c>
      <c r="BWI72" s="374">
        <f t="shared" ref="BWI72" si="983">BWI60-BWI62-BWI70</f>
        <v>0</v>
      </c>
      <c r="BWK72" s="374">
        <f t="shared" ref="BWK72" si="984">BWK60-BWK62-BWK70</f>
        <v>0</v>
      </c>
      <c r="BWM72" s="374">
        <f t="shared" ref="BWM72" si="985">BWM60-BWM62-BWM70</f>
        <v>0</v>
      </c>
      <c r="BWO72" s="374">
        <f t="shared" ref="BWO72" si="986">BWO60-BWO62-BWO70</f>
        <v>0</v>
      </c>
      <c r="BWQ72" s="374">
        <f t="shared" ref="BWQ72" si="987">BWQ60-BWQ62-BWQ70</f>
        <v>0</v>
      </c>
      <c r="BWS72" s="374">
        <f t="shared" ref="BWS72" si="988">BWS60-BWS62-BWS70</f>
        <v>0</v>
      </c>
      <c r="BWU72" s="374">
        <f t="shared" ref="BWU72" si="989">BWU60-BWU62-BWU70</f>
        <v>0</v>
      </c>
      <c r="BWW72" s="374">
        <f t="shared" ref="BWW72" si="990">BWW60-BWW62-BWW70</f>
        <v>0</v>
      </c>
      <c r="BWY72" s="374">
        <f t="shared" ref="BWY72" si="991">BWY60-BWY62-BWY70</f>
        <v>0</v>
      </c>
      <c r="BXA72" s="374">
        <f t="shared" ref="BXA72" si="992">BXA60-BXA62-BXA70</f>
        <v>0</v>
      </c>
      <c r="BXC72" s="374">
        <f t="shared" ref="BXC72" si="993">BXC60-BXC62-BXC70</f>
        <v>0</v>
      </c>
      <c r="BXE72" s="374">
        <f t="shared" ref="BXE72" si="994">BXE60-BXE62-BXE70</f>
        <v>0</v>
      </c>
      <c r="BXG72" s="374">
        <f t="shared" ref="BXG72" si="995">BXG60-BXG62-BXG70</f>
        <v>0</v>
      </c>
      <c r="BXI72" s="374">
        <f t="shared" ref="BXI72" si="996">BXI60-BXI62-BXI70</f>
        <v>0</v>
      </c>
      <c r="BXK72" s="374">
        <f t="shared" ref="BXK72" si="997">BXK60-BXK62-BXK70</f>
        <v>0</v>
      </c>
      <c r="BXM72" s="374">
        <f t="shared" ref="BXM72" si="998">BXM60-BXM62-BXM70</f>
        <v>0</v>
      </c>
      <c r="BXO72" s="374">
        <f t="shared" ref="BXO72" si="999">BXO60-BXO62-BXO70</f>
        <v>0</v>
      </c>
      <c r="BXQ72" s="374">
        <f t="shared" ref="BXQ72" si="1000">BXQ60-BXQ62-BXQ70</f>
        <v>0</v>
      </c>
      <c r="BXS72" s="374">
        <f t="shared" ref="BXS72" si="1001">BXS60-BXS62-BXS70</f>
        <v>0</v>
      </c>
      <c r="BXU72" s="374">
        <f t="shared" ref="BXU72" si="1002">BXU60-BXU62-BXU70</f>
        <v>0</v>
      </c>
      <c r="BXW72" s="374">
        <f t="shared" ref="BXW72" si="1003">BXW60-BXW62-BXW70</f>
        <v>0</v>
      </c>
      <c r="BXY72" s="374">
        <f t="shared" ref="BXY72" si="1004">BXY60-BXY62-BXY70</f>
        <v>0</v>
      </c>
      <c r="BYA72" s="374">
        <f t="shared" ref="BYA72" si="1005">BYA60-BYA62-BYA70</f>
        <v>0</v>
      </c>
      <c r="BYC72" s="374">
        <f t="shared" ref="BYC72" si="1006">BYC60-BYC62-BYC70</f>
        <v>0</v>
      </c>
      <c r="BYE72" s="374">
        <f t="shared" ref="BYE72" si="1007">BYE60-BYE62-BYE70</f>
        <v>0</v>
      </c>
      <c r="BYG72" s="374">
        <f t="shared" ref="BYG72" si="1008">BYG60-BYG62-BYG70</f>
        <v>0</v>
      </c>
      <c r="BYI72" s="374">
        <f t="shared" ref="BYI72" si="1009">BYI60-BYI62-BYI70</f>
        <v>0</v>
      </c>
      <c r="BYK72" s="374">
        <f t="shared" ref="BYK72" si="1010">BYK60-BYK62-BYK70</f>
        <v>0</v>
      </c>
      <c r="BYM72" s="374">
        <f t="shared" ref="BYM72" si="1011">BYM60-BYM62-BYM70</f>
        <v>0</v>
      </c>
      <c r="BYO72" s="374">
        <f t="shared" ref="BYO72" si="1012">BYO60-BYO62-BYO70</f>
        <v>0</v>
      </c>
      <c r="BYQ72" s="374">
        <f t="shared" ref="BYQ72" si="1013">BYQ60-BYQ62-BYQ70</f>
        <v>0</v>
      </c>
      <c r="BYS72" s="374">
        <f t="shared" ref="BYS72" si="1014">BYS60-BYS62-BYS70</f>
        <v>0</v>
      </c>
      <c r="BYU72" s="374">
        <f t="shared" ref="BYU72" si="1015">BYU60-BYU62-BYU70</f>
        <v>0</v>
      </c>
      <c r="BYW72" s="374">
        <f t="shared" ref="BYW72" si="1016">BYW60-BYW62-BYW70</f>
        <v>0</v>
      </c>
      <c r="BYY72" s="374">
        <f t="shared" ref="BYY72" si="1017">BYY60-BYY62-BYY70</f>
        <v>0</v>
      </c>
      <c r="BZA72" s="374">
        <f t="shared" ref="BZA72" si="1018">BZA60-BZA62-BZA70</f>
        <v>0</v>
      </c>
      <c r="BZC72" s="374">
        <f t="shared" ref="BZC72" si="1019">BZC60-BZC62-BZC70</f>
        <v>0</v>
      </c>
      <c r="BZE72" s="374">
        <f t="shared" ref="BZE72" si="1020">BZE60-BZE62-BZE70</f>
        <v>0</v>
      </c>
      <c r="BZG72" s="374">
        <f t="shared" ref="BZG72" si="1021">BZG60-BZG62-BZG70</f>
        <v>0</v>
      </c>
      <c r="BZI72" s="374">
        <f t="shared" ref="BZI72" si="1022">BZI60-BZI62-BZI70</f>
        <v>0</v>
      </c>
      <c r="BZK72" s="374">
        <f t="shared" ref="BZK72" si="1023">BZK60-BZK62-BZK70</f>
        <v>0</v>
      </c>
      <c r="BZM72" s="374">
        <f t="shared" ref="BZM72" si="1024">BZM60-BZM62-BZM70</f>
        <v>0</v>
      </c>
      <c r="BZO72" s="374">
        <f t="shared" ref="BZO72" si="1025">BZO60-BZO62-BZO70</f>
        <v>0</v>
      </c>
      <c r="BZQ72" s="374">
        <f t="shared" ref="BZQ72" si="1026">BZQ60-BZQ62-BZQ70</f>
        <v>0</v>
      </c>
      <c r="BZS72" s="374">
        <f t="shared" ref="BZS72" si="1027">BZS60-BZS62-BZS70</f>
        <v>0</v>
      </c>
      <c r="BZU72" s="374">
        <f t="shared" ref="BZU72" si="1028">BZU60-BZU62-BZU70</f>
        <v>0</v>
      </c>
      <c r="BZW72" s="374">
        <f t="shared" ref="BZW72" si="1029">BZW60-BZW62-BZW70</f>
        <v>0</v>
      </c>
      <c r="BZY72" s="374">
        <f t="shared" ref="BZY72" si="1030">BZY60-BZY62-BZY70</f>
        <v>0</v>
      </c>
      <c r="CAA72" s="374">
        <f t="shared" ref="CAA72" si="1031">CAA60-CAA62-CAA70</f>
        <v>0</v>
      </c>
      <c r="CAC72" s="374">
        <f t="shared" ref="CAC72" si="1032">CAC60-CAC62-CAC70</f>
        <v>0</v>
      </c>
      <c r="CAE72" s="374">
        <f t="shared" ref="CAE72" si="1033">CAE60-CAE62-CAE70</f>
        <v>0</v>
      </c>
      <c r="CAG72" s="374">
        <f t="shared" ref="CAG72" si="1034">CAG60-CAG62-CAG70</f>
        <v>0</v>
      </c>
      <c r="CAI72" s="374">
        <f t="shared" ref="CAI72" si="1035">CAI60-CAI62-CAI70</f>
        <v>0</v>
      </c>
      <c r="CAK72" s="374">
        <f t="shared" ref="CAK72" si="1036">CAK60-CAK62-CAK70</f>
        <v>0</v>
      </c>
      <c r="CAM72" s="374">
        <f t="shared" ref="CAM72" si="1037">CAM60-CAM62-CAM70</f>
        <v>0</v>
      </c>
      <c r="CAO72" s="374">
        <f t="shared" ref="CAO72" si="1038">CAO60-CAO62-CAO70</f>
        <v>0</v>
      </c>
      <c r="CAQ72" s="374">
        <f t="shared" ref="CAQ72" si="1039">CAQ60-CAQ62-CAQ70</f>
        <v>0</v>
      </c>
      <c r="CAS72" s="374">
        <f t="shared" ref="CAS72" si="1040">CAS60-CAS62-CAS70</f>
        <v>0</v>
      </c>
      <c r="CAU72" s="374">
        <f t="shared" ref="CAU72" si="1041">CAU60-CAU62-CAU70</f>
        <v>0</v>
      </c>
      <c r="CAW72" s="374">
        <f t="shared" ref="CAW72" si="1042">CAW60-CAW62-CAW70</f>
        <v>0</v>
      </c>
      <c r="CAY72" s="374">
        <f t="shared" ref="CAY72" si="1043">CAY60-CAY62-CAY70</f>
        <v>0</v>
      </c>
      <c r="CBA72" s="374">
        <f t="shared" ref="CBA72" si="1044">CBA60-CBA62-CBA70</f>
        <v>0</v>
      </c>
      <c r="CBC72" s="374">
        <f t="shared" ref="CBC72" si="1045">CBC60-CBC62-CBC70</f>
        <v>0</v>
      </c>
      <c r="CBE72" s="374">
        <f t="shared" ref="CBE72" si="1046">CBE60-CBE62-CBE70</f>
        <v>0</v>
      </c>
      <c r="CBG72" s="374">
        <f t="shared" ref="CBG72" si="1047">CBG60-CBG62-CBG70</f>
        <v>0</v>
      </c>
      <c r="CBI72" s="374">
        <f t="shared" ref="CBI72" si="1048">CBI60-CBI62-CBI70</f>
        <v>0</v>
      </c>
      <c r="CBK72" s="374">
        <f t="shared" ref="CBK72" si="1049">CBK60-CBK62-CBK70</f>
        <v>0</v>
      </c>
      <c r="CBM72" s="374">
        <f t="shared" ref="CBM72" si="1050">CBM60-CBM62-CBM70</f>
        <v>0</v>
      </c>
      <c r="CBO72" s="374">
        <f t="shared" ref="CBO72" si="1051">CBO60-CBO62-CBO70</f>
        <v>0</v>
      </c>
      <c r="CBQ72" s="374">
        <f t="shared" ref="CBQ72" si="1052">CBQ60-CBQ62-CBQ70</f>
        <v>0</v>
      </c>
      <c r="CBS72" s="374">
        <f t="shared" ref="CBS72" si="1053">CBS60-CBS62-CBS70</f>
        <v>0</v>
      </c>
      <c r="CBU72" s="374">
        <f t="shared" ref="CBU72" si="1054">CBU60-CBU62-CBU70</f>
        <v>0</v>
      </c>
      <c r="CBW72" s="374">
        <f t="shared" ref="CBW72" si="1055">CBW60-CBW62-CBW70</f>
        <v>0</v>
      </c>
      <c r="CBY72" s="374">
        <f t="shared" ref="CBY72" si="1056">CBY60-CBY62-CBY70</f>
        <v>0</v>
      </c>
      <c r="CCA72" s="374">
        <f t="shared" ref="CCA72" si="1057">CCA60-CCA62-CCA70</f>
        <v>0</v>
      </c>
      <c r="CCC72" s="374">
        <f t="shared" ref="CCC72" si="1058">CCC60-CCC62-CCC70</f>
        <v>0</v>
      </c>
      <c r="CCE72" s="374">
        <f t="shared" ref="CCE72" si="1059">CCE60-CCE62-CCE70</f>
        <v>0</v>
      </c>
      <c r="CCG72" s="374">
        <f t="shared" ref="CCG72" si="1060">CCG60-CCG62-CCG70</f>
        <v>0</v>
      </c>
      <c r="CCI72" s="374">
        <f t="shared" ref="CCI72" si="1061">CCI60-CCI62-CCI70</f>
        <v>0</v>
      </c>
      <c r="CCK72" s="374">
        <f t="shared" ref="CCK72" si="1062">CCK60-CCK62-CCK70</f>
        <v>0</v>
      </c>
      <c r="CCM72" s="374">
        <f t="shared" ref="CCM72" si="1063">CCM60-CCM62-CCM70</f>
        <v>0</v>
      </c>
      <c r="CCO72" s="374">
        <f t="shared" ref="CCO72" si="1064">CCO60-CCO62-CCO70</f>
        <v>0</v>
      </c>
      <c r="CCQ72" s="374">
        <f t="shared" ref="CCQ72" si="1065">CCQ60-CCQ62-CCQ70</f>
        <v>0</v>
      </c>
      <c r="CCS72" s="374">
        <f t="shared" ref="CCS72" si="1066">CCS60-CCS62-CCS70</f>
        <v>0</v>
      </c>
      <c r="CCU72" s="374">
        <f t="shared" ref="CCU72" si="1067">CCU60-CCU62-CCU70</f>
        <v>0</v>
      </c>
      <c r="CCW72" s="374">
        <f t="shared" ref="CCW72" si="1068">CCW60-CCW62-CCW70</f>
        <v>0</v>
      </c>
      <c r="CCY72" s="374">
        <f t="shared" ref="CCY72" si="1069">CCY60-CCY62-CCY70</f>
        <v>0</v>
      </c>
      <c r="CDA72" s="374">
        <f t="shared" ref="CDA72" si="1070">CDA60-CDA62-CDA70</f>
        <v>0</v>
      </c>
      <c r="CDC72" s="374">
        <f t="shared" ref="CDC72" si="1071">CDC60-CDC62-CDC70</f>
        <v>0</v>
      </c>
      <c r="CDE72" s="374">
        <f t="shared" ref="CDE72" si="1072">CDE60-CDE62-CDE70</f>
        <v>0</v>
      </c>
      <c r="CDG72" s="374">
        <f t="shared" ref="CDG72" si="1073">CDG60-CDG62-CDG70</f>
        <v>0</v>
      </c>
      <c r="CDI72" s="374">
        <f t="shared" ref="CDI72" si="1074">CDI60-CDI62-CDI70</f>
        <v>0</v>
      </c>
      <c r="CDK72" s="374">
        <f t="shared" ref="CDK72" si="1075">CDK60-CDK62-CDK70</f>
        <v>0</v>
      </c>
      <c r="CDM72" s="374">
        <f t="shared" ref="CDM72" si="1076">CDM60-CDM62-CDM70</f>
        <v>0</v>
      </c>
      <c r="CDO72" s="374">
        <f t="shared" ref="CDO72" si="1077">CDO60-CDO62-CDO70</f>
        <v>0</v>
      </c>
      <c r="CDQ72" s="374">
        <f t="shared" ref="CDQ72" si="1078">CDQ60-CDQ62-CDQ70</f>
        <v>0</v>
      </c>
      <c r="CDS72" s="374">
        <f t="shared" ref="CDS72" si="1079">CDS60-CDS62-CDS70</f>
        <v>0</v>
      </c>
      <c r="CDU72" s="374">
        <f t="shared" ref="CDU72" si="1080">CDU60-CDU62-CDU70</f>
        <v>0</v>
      </c>
      <c r="CDW72" s="374">
        <f t="shared" ref="CDW72" si="1081">CDW60-CDW62-CDW70</f>
        <v>0</v>
      </c>
      <c r="CDY72" s="374">
        <f t="shared" ref="CDY72" si="1082">CDY60-CDY62-CDY70</f>
        <v>0</v>
      </c>
      <c r="CEA72" s="374">
        <f t="shared" ref="CEA72" si="1083">CEA60-CEA62-CEA70</f>
        <v>0</v>
      </c>
      <c r="CEC72" s="374">
        <f t="shared" ref="CEC72" si="1084">CEC60-CEC62-CEC70</f>
        <v>0</v>
      </c>
      <c r="CEE72" s="374">
        <f t="shared" ref="CEE72" si="1085">CEE60-CEE62-CEE70</f>
        <v>0</v>
      </c>
      <c r="CEG72" s="374">
        <f t="shared" ref="CEG72" si="1086">CEG60-CEG62-CEG70</f>
        <v>0</v>
      </c>
      <c r="CEI72" s="374">
        <f t="shared" ref="CEI72" si="1087">CEI60-CEI62-CEI70</f>
        <v>0</v>
      </c>
      <c r="CEK72" s="374">
        <f t="shared" ref="CEK72" si="1088">CEK60-CEK62-CEK70</f>
        <v>0</v>
      </c>
      <c r="CEM72" s="374">
        <f t="shared" ref="CEM72" si="1089">CEM60-CEM62-CEM70</f>
        <v>0</v>
      </c>
      <c r="CEO72" s="374">
        <f t="shared" ref="CEO72" si="1090">CEO60-CEO62-CEO70</f>
        <v>0</v>
      </c>
      <c r="CEQ72" s="374">
        <f t="shared" ref="CEQ72" si="1091">CEQ60-CEQ62-CEQ70</f>
        <v>0</v>
      </c>
      <c r="CES72" s="374">
        <f t="shared" ref="CES72" si="1092">CES60-CES62-CES70</f>
        <v>0</v>
      </c>
      <c r="CEU72" s="374">
        <f t="shared" ref="CEU72" si="1093">CEU60-CEU62-CEU70</f>
        <v>0</v>
      </c>
      <c r="CEW72" s="374">
        <f t="shared" ref="CEW72" si="1094">CEW60-CEW62-CEW70</f>
        <v>0</v>
      </c>
      <c r="CEY72" s="374">
        <f t="shared" ref="CEY72" si="1095">CEY60-CEY62-CEY70</f>
        <v>0</v>
      </c>
      <c r="CFA72" s="374">
        <f t="shared" ref="CFA72" si="1096">CFA60-CFA62-CFA70</f>
        <v>0</v>
      </c>
      <c r="CFC72" s="374">
        <f t="shared" ref="CFC72" si="1097">CFC60-CFC62-CFC70</f>
        <v>0</v>
      </c>
      <c r="CFE72" s="374">
        <f t="shared" ref="CFE72" si="1098">CFE60-CFE62-CFE70</f>
        <v>0</v>
      </c>
      <c r="CFG72" s="374">
        <f t="shared" ref="CFG72" si="1099">CFG60-CFG62-CFG70</f>
        <v>0</v>
      </c>
      <c r="CFI72" s="374">
        <f t="shared" ref="CFI72" si="1100">CFI60-CFI62-CFI70</f>
        <v>0</v>
      </c>
      <c r="CFK72" s="374">
        <f t="shared" ref="CFK72" si="1101">CFK60-CFK62-CFK70</f>
        <v>0</v>
      </c>
      <c r="CFM72" s="374">
        <f t="shared" ref="CFM72" si="1102">CFM60-CFM62-CFM70</f>
        <v>0</v>
      </c>
      <c r="CFO72" s="374">
        <f t="shared" ref="CFO72" si="1103">CFO60-CFO62-CFO70</f>
        <v>0</v>
      </c>
      <c r="CFQ72" s="374">
        <f t="shared" ref="CFQ72" si="1104">CFQ60-CFQ62-CFQ70</f>
        <v>0</v>
      </c>
      <c r="CFS72" s="374">
        <f t="shared" ref="CFS72" si="1105">CFS60-CFS62-CFS70</f>
        <v>0</v>
      </c>
      <c r="CFU72" s="374">
        <f t="shared" ref="CFU72" si="1106">CFU60-CFU62-CFU70</f>
        <v>0</v>
      </c>
      <c r="CFW72" s="374">
        <f t="shared" ref="CFW72" si="1107">CFW60-CFW62-CFW70</f>
        <v>0</v>
      </c>
      <c r="CFY72" s="374">
        <f t="shared" ref="CFY72" si="1108">CFY60-CFY62-CFY70</f>
        <v>0</v>
      </c>
      <c r="CGA72" s="374">
        <f t="shared" ref="CGA72" si="1109">CGA60-CGA62-CGA70</f>
        <v>0</v>
      </c>
      <c r="CGC72" s="374">
        <f t="shared" ref="CGC72" si="1110">CGC60-CGC62-CGC70</f>
        <v>0</v>
      </c>
      <c r="CGE72" s="374">
        <f t="shared" ref="CGE72" si="1111">CGE60-CGE62-CGE70</f>
        <v>0</v>
      </c>
      <c r="CGG72" s="374">
        <f t="shared" ref="CGG72" si="1112">CGG60-CGG62-CGG70</f>
        <v>0</v>
      </c>
      <c r="CGI72" s="374">
        <f t="shared" ref="CGI72" si="1113">CGI60-CGI62-CGI70</f>
        <v>0</v>
      </c>
      <c r="CGK72" s="374">
        <f t="shared" ref="CGK72" si="1114">CGK60-CGK62-CGK70</f>
        <v>0</v>
      </c>
      <c r="CGM72" s="374">
        <f t="shared" ref="CGM72" si="1115">CGM60-CGM62-CGM70</f>
        <v>0</v>
      </c>
      <c r="CGO72" s="374">
        <f t="shared" ref="CGO72" si="1116">CGO60-CGO62-CGO70</f>
        <v>0</v>
      </c>
      <c r="CGQ72" s="374">
        <f t="shared" ref="CGQ72" si="1117">CGQ60-CGQ62-CGQ70</f>
        <v>0</v>
      </c>
      <c r="CGS72" s="374">
        <f t="shared" ref="CGS72" si="1118">CGS60-CGS62-CGS70</f>
        <v>0</v>
      </c>
      <c r="CGU72" s="374">
        <f t="shared" ref="CGU72" si="1119">CGU60-CGU62-CGU70</f>
        <v>0</v>
      </c>
      <c r="CGW72" s="374">
        <f t="shared" ref="CGW72" si="1120">CGW60-CGW62-CGW70</f>
        <v>0</v>
      </c>
      <c r="CGY72" s="374">
        <f t="shared" ref="CGY72" si="1121">CGY60-CGY62-CGY70</f>
        <v>0</v>
      </c>
      <c r="CHA72" s="374">
        <f t="shared" ref="CHA72" si="1122">CHA60-CHA62-CHA70</f>
        <v>0</v>
      </c>
      <c r="CHC72" s="374">
        <f t="shared" ref="CHC72" si="1123">CHC60-CHC62-CHC70</f>
        <v>0</v>
      </c>
      <c r="CHE72" s="374">
        <f t="shared" ref="CHE72" si="1124">CHE60-CHE62-CHE70</f>
        <v>0</v>
      </c>
      <c r="CHG72" s="374">
        <f t="shared" ref="CHG72" si="1125">CHG60-CHG62-CHG70</f>
        <v>0</v>
      </c>
      <c r="CHI72" s="374">
        <f t="shared" ref="CHI72" si="1126">CHI60-CHI62-CHI70</f>
        <v>0</v>
      </c>
      <c r="CHK72" s="374">
        <f t="shared" ref="CHK72" si="1127">CHK60-CHK62-CHK70</f>
        <v>0</v>
      </c>
      <c r="CHM72" s="374">
        <f t="shared" ref="CHM72" si="1128">CHM60-CHM62-CHM70</f>
        <v>0</v>
      </c>
      <c r="CHO72" s="374">
        <f t="shared" ref="CHO72" si="1129">CHO60-CHO62-CHO70</f>
        <v>0</v>
      </c>
      <c r="CHQ72" s="374">
        <f t="shared" ref="CHQ72" si="1130">CHQ60-CHQ62-CHQ70</f>
        <v>0</v>
      </c>
      <c r="CHS72" s="374">
        <f t="shared" ref="CHS72" si="1131">CHS60-CHS62-CHS70</f>
        <v>0</v>
      </c>
      <c r="CHU72" s="374">
        <f t="shared" ref="CHU72" si="1132">CHU60-CHU62-CHU70</f>
        <v>0</v>
      </c>
      <c r="CHW72" s="374">
        <f t="shared" ref="CHW72" si="1133">CHW60-CHW62-CHW70</f>
        <v>0</v>
      </c>
      <c r="CHY72" s="374">
        <f t="shared" ref="CHY72" si="1134">CHY60-CHY62-CHY70</f>
        <v>0</v>
      </c>
      <c r="CIA72" s="374">
        <f t="shared" ref="CIA72" si="1135">CIA60-CIA62-CIA70</f>
        <v>0</v>
      </c>
      <c r="CIC72" s="374">
        <f t="shared" ref="CIC72" si="1136">CIC60-CIC62-CIC70</f>
        <v>0</v>
      </c>
      <c r="CIE72" s="374">
        <f t="shared" ref="CIE72" si="1137">CIE60-CIE62-CIE70</f>
        <v>0</v>
      </c>
      <c r="CIG72" s="374">
        <f t="shared" ref="CIG72" si="1138">CIG60-CIG62-CIG70</f>
        <v>0</v>
      </c>
      <c r="CII72" s="374">
        <f t="shared" ref="CII72" si="1139">CII60-CII62-CII70</f>
        <v>0</v>
      </c>
      <c r="CIK72" s="374">
        <f t="shared" ref="CIK72" si="1140">CIK60-CIK62-CIK70</f>
        <v>0</v>
      </c>
      <c r="CIM72" s="374">
        <f t="shared" ref="CIM72" si="1141">CIM60-CIM62-CIM70</f>
        <v>0</v>
      </c>
      <c r="CIO72" s="374">
        <f t="shared" ref="CIO72" si="1142">CIO60-CIO62-CIO70</f>
        <v>0</v>
      </c>
      <c r="CIQ72" s="374">
        <f t="shared" ref="CIQ72" si="1143">CIQ60-CIQ62-CIQ70</f>
        <v>0</v>
      </c>
      <c r="CIS72" s="374">
        <f t="shared" ref="CIS72" si="1144">CIS60-CIS62-CIS70</f>
        <v>0</v>
      </c>
      <c r="CIU72" s="374">
        <f t="shared" ref="CIU72" si="1145">CIU60-CIU62-CIU70</f>
        <v>0</v>
      </c>
      <c r="CIW72" s="374">
        <f t="shared" ref="CIW72" si="1146">CIW60-CIW62-CIW70</f>
        <v>0</v>
      </c>
      <c r="CIY72" s="374">
        <f t="shared" ref="CIY72" si="1147">CIY60-CIY62-CIY70</f>
        <v>0</v>
      </c>
      <c r="CJA72" s="374">
        <f t="shared" ref="CJA72" si="1148">CJA60-CJA62-CJA70</f>
        <v>0</v>
      </c>
      <c r="CJC72" s="374">
        <f t="shared" ref="CJC72" si="1149">CJC60-CJC62-CJC70</f>
        <v>0</v>
      </c>
      <c r="CJE72" s="374">
        <f t="shared" ref="CJE72" si="1150">CJE60-CJE62-CJE70</f>
        <v>0</v>
      </c>
      <c r="CJG72" s="374">
        <f t="shared" ref="CJG72" si="1151">CJG60-CJG62-CJG70</f>
        <v>0</v>
      </c>
      <c r="CJI72" s="374">
        <f t="shared" ref="CJI72" si="1152">CJI60-CJI62-CJI70</f>
        <v>0</v>
      </c>
      <c r="CJK72" s="374">
        <f t="shared" ref="CJK72" si="1153">CJK60-CJK62-CJK70</f>
        <v>0</v>
      </c>
      <c r="CJM72" s="374">
        <f t="shared" ref="CJM72" si="1154">CJM60-CJM62-CJM70</f>
        <v>0</v>
      </c>
      <c r="CJO72" s="374">
        <f t="shared" ref="CJO72" si="1155">CJO60-CJO62-CJO70</f>
        <v>0</v>
      </c>
      <c r="CJQ72" s="374">
        <f t="shared" ref="CJQ72" si="1156">CJQ60-CJQ62-CJQ70</f>
        <v>0</v>
      </c>
      <c r="CJS72" s="374">
        <f t="shared" ref="CJS72" si="1157">CJS60-CJS62-CJS70</f>
        <v>0</v>
      </c>
      <c r="CJU72" s="374">
        <f t="shared" ref="CJU72" si="1158">CJU60-CJU62-CJU70</f>
        <v>0</v>
      </c>
      <c r="CJW72" s="374">
        <f t="shared" ref="CJW72" si="1159">CJW60-CJW62-CJW70</f>
        <v>0</v>
      </c>
      <c r="CJY72" s="374">
        <f t="shared" ref="CJY72" si="1160">CJY60-CJY62-CJY70</f>
        <v>0</v>
      </c>
      <c r="CKA72" s="374">
        <f t="shared" ref="CKA72" si="1161">CKA60-CKA62-CKA70</f>
        <v>0</v>
      </c>
      <c r="CKC72" s="374">
        <f t="shared" ref="CKC72" si="1162">CKC60-CKC62-CKC70</f>
        <v>0</v>
      </c>
      <c r="CKE72" s="374">
        <f t="shared" ref="CKE72" si="1163">CKE60-CKE62-CKE70</f>
        <v>0</v>
      </c>
      <c r="CKG72" s="374">
        <f t="shared" ref="CKG72" si="1164">CKG60-CKG62-CKG70</f>
        <v>0</v>
      </c>
      <c r="CKI72" s="374">
        <f t="shared" ref="CKI72" si="1165">CKI60-CKI62-CKI70</f>
        <v>0</v>
      </c>
      <c r="CKK72" s="374">
        <f t="shared" ref="CKK72" si="1166">CKK60-CKK62-CKK70</f>
        <v>0</v>
      </c>
      <c r="CKM72" s="374">
        <f t="shared" ref="CKM72" si="1167">CKM60-CKM62-CKM70</f>
        <v>0</v>
      </c>
      <c r="CKO72" s="374">
        <f t="shared" ref="CKO72" si="1168">CKO60-CKO62-CKO70</f>
        <v>0</v>
      </c>
      <c r="CKQ72" s="374">
        <f t="shared" ref="CKQ72" si="1169">CKQ60-CKQ62-CKQ70</f>
        <v>0</v>
      </c>
      <c r="CKS72" s="374">
        <f t="shared" ref="CKS72" si="1170">CKS60-CKS62-CKS70</f>
        <v>0</v>
      </c>
      <c r="CKU72" s="374">
        <f t="shared" ref="CKU72" si="1171">CKU60-CKU62-CKU70</f>
        <v>0</v>
      </c>
      <c r="CKW72" s="374">
        <f t="shared" ref="CKW72" si="1172">CKW60-CKW62-CKW70</f>
        <v>0</v>
      </c>
      <c r="CKY72" s="374">
        <f t="shared" ref="CKY72" si="1173">CKY60-CKY62-CKY70</f>
        <v>0</v>
      </c>
      <c r="CLA72" s="374">
        <f t="shared" ref="CLA72" si="1174">CLA60-CLA62-CLA70</f>
        <v>0</v>
      </c>
      <c r="CLC72" s="374">
        <f t="shared" ref="CLC72" si="1175">CLC60-CLC62-CLC70</f>
        <v>0</v>
      </c>
      <c r="CLE72" s="374">
        <f t="shared" ref="CLE72" si="1176">CLE60-CLE62-CLE70</f>
        <v>0</v>
      </c>
      <c r="CLG72" s="374">
        <f t="shared" ref="CLG72" si="1177">CLG60-CLG62-CLG70</f>
        <v>0</v>
      </c>
      <c r="CLI72" s="374">
        <f t="shared" ref="CLI72" si="1178">CLI60-CLI62-CLI70</f>
        <v>0</v>
      </c>
      <c r="CLK72" s="374">
        <f t="shared" ref="CLK72" si="1179">CLK60-CLK62-CLK70</f>
        <v>0</v>
      </c>
      <c r="CLM72" s="374">
        <f t="shared" ref="CLM72" si="1180">CLM60-CLM62-CLM70</f>
        <v>0</v>
      </c>
      <c r="CLO72" s="374">
        <f t="shared" ref="CLO72" si="1181">CLO60-CLO62-CLO70</f>
        <v>0</v>
      </c>
      <c r="CLQ72" s="374">
        <f t="shared" ref="CLQ72" si="1182">CLQ60-CLQ62-CLQ70</f>
        <v>0</v>
      </c>
      <c r="CLS72" s="374">
        <f t="shared" ref="CLS72" si="1183">CLS60-CLS62-CLS70</f>
        <v>0</v>
      </c>
      <c r="CLU72" s="374">
        <f t="shared" ref="CLU72" si="1184">CLU60-CLU62-CLU70</f>
        <v>0</v>
      </c>
      <c r="CLW72" s="374">
        <f t="shared" ref="CLW72" si="1185">CLW60-CLW62-CLW70</f>
        <v>0</v>
      </c>
      <c r="CLY72" s="374">
        <f t="shared" ref="CLY72" si="1186">CLY60-CLY62-CLY70</f>
        <v>0</v>
      </c>
      <c r="CMA72" s="374">
        <f t="shared" ref="CMA72" si="1187">CMA60-CMA62-CMA70</f>
        <v>0</v>
      </c>
      <c r="CMC72" s="374">
        <f t="shared" ref="CMC72" si="1188">CMC60-CMC62-CMC70</f>
        <v>0</v>
      </c>
      <c r="CME72" s="374">
        <f t="shared" ref="CME72" si="1189">CME60-CME62-CME70</f>
        <v>0</v>
      </c>
      <c r="CMG72" s="374">
        <f t="shared" ref="CMG72" si="1190">CMG60-CMG62-CMG70</f>
        <v>0</v>
      </c>
      <c r="CMI72" s="374">
        <f t="shared" ref="CMI72" si="1191">CMI60-CMI62-CMI70</f>
        <v>0</v>
      </c>
      <c r="CMK72" s="374">
        <f t="shared" ref="CMK72" si="1192">CMK60-CMK62-CMK70</f>
        <v>0</v>
      </c>
      <c r="CMM72" s="374">
        <f t="shared" ref="CMM72" si="1193">CMM60-CMM62-CMM70</f>
        <v>0</v>
      </c>
      <c r="CMO72" s="374">
        <f t="shared" ref="CMO72" si="1194">CMO60-CMO62-CMO70</f>
        <v>0</v>
      </c>
      <c r="CMQ72" s="374">
        <f t="shared" ref="CMQ72" si="1195">CMQ60-CMQ62-CMQ70</f>
        <v>0</v>
      </c>
      <c r="CMS72" s="374">
        <f t="shared" ref="CMS72" si="1196">CMS60-CMS62-CMS70</f>
        <v>0</v>
      </c>
      <c r="CMU72" s="374">
        <f t="shared" ref="CMU72" si="1197">CMU60-CMU62-CMU70</f>
        <v>0</v>
      </c>
      <c r="CMW72" s="374">
        <f t="shared" ref="CMW72" si="1198">CMW60-CMW62-CMW70</f>
        <v>0</v>
      </c>
      <c r="CMY72" s="374">
        <f t="shared" ref="CMY72" si="1199">CMY60-CMY62-CMY70</f>
        <v>0</v>
      </c>
      <c r="CNA72" s="374">
        <f t="shared" ref="CNA72" si="1200">CNA60-CNA62-CNA70</f>
        <v>0</v>
      </c>
      <c r="CNC72" s="374">
        <f t="shared" ref="CNC72" si="1201">CNC60-CNC62-CNC70</f>
        <v>0</v>
      </c>
      <c r="CNE72" s="374">
        <f t="shared" ref="CNE72" si="1202">CNE60-CNE62-CNE70</f>
        <v>0</v>
      </c>
      <c r="CNG72" s="374">
        <f t="shared" ref="CNG72" si="1203">CNG60-CNG62-CNG70</f>
        <v>0</v>
      </c>
      <c r="CNI72" s="374">
        <f t="shared" ref="CNI72" si="1204">CNI60-CNI62-CNI70</f>
        <v>0</v>
      </c>
      <c r="CNK72" s="374">
        <f t="shared" ref="CNK72" si="1205">CNK60-CNK62-CNK70</f>
        <v>0</v>
      </c>
      <c r="CNM72" s="374">
        <f t="shared" ref="CNM72" si="1206">CNM60-CNM62-CNM70</f>
        <v>0</v>
      </c>
      <c r="CNO72" s="374">
        <f t="shared" ref="CNO72" si="1207">CNO60-CNO62-CNO70</f>
        <v>0</v>
      </c>
      <c r="CNQ72" s="374">
        <f t="shared" ref="CNQ72" si="1208">CNQ60-CNQ62-CNQ70</f>
        <v>0</v>
      </c>
      <c r="CNS72" s="374">
        <f t="shared" ref="CNS72" si="1209">CNS60-CNS62-CNS70</f>
        <v>0</v>
      </c>
      <c r="CNU72" s="374">
        <f t="shared" ref="CNU72" si="1210">CNU60-CNU62-CNU70</f>
        <v>0</v>
      </c>
      <c r="CNW72" s="374">
        <f t="shared" ref="CNW72" si="1211">CNW60-CNW62-CNW70</f>
        <v>0</v>
      </c>
      <c r="CNY72" s="374">
        <f t="shared" ref="CNY72" si="1212">CNY60-CNY62-CNY70</f>
        <v>0</v>
      </c>
      <c r="COA72" s="374">
        <f t="shared" ref="COA72" si="1213">COA60-COA62-COA70</f>
        <v>0</v>
      </c>
      <c r="COC72" s="374">
        <f t="shared" ref="COC72" si="1214">COC60-COC62-COC70</f>
        <v>0</v>
      </c>
      <c r="COE72" s="374">
        <f t="shared" ref="COE72" si="1215">COE60-COE62-COE70</f>
        <v>0</v>
      </c>
      <c r="COG72" s="374">
        <f t="shared" ref="COG72" si="1216">COG60-COG62-COG70</f>
        <v>0</v>
      </c>
      <c r="COI72" s="374">
        <f t="shared" ref="COI72" si="1217">COI60-COI62-COI70</f>
        <v>0</v>
      </c>
      <c r="COK72" s="374">
        <f t="shared" ref="COK72" si="1218">COK60-COK62-COK70</f>
        <v>0</v>
      </c>
      <c r="COM72" s="374">
        <f t="shared" ref="COM72" si="1219">COM60-COM62-COM70</f>
        <v>0</v>
      </c>
      <c r="COO72" s="374">
        <f t="shared" ref="COO72" si="1220">COO60-COO62-COO70</f>
        <v>0</v>
      </c>
      <c r="COQ72" s="374">
        <f t="shared" ref="COQ72" si="1221">COQ60-COQ62-COQ70</f>
        <v>0</v>
      </c>
      <c r="COS72" s="374">
        <f t="shared" ref="COS72" si="1222">COS60-COS62-COS70</f>
        <v>0</v>
      </c>
      <c r="COU72" s="374">
        <f t="shared" ref="COU72" si="1223">COU60-COU62-COU70</f>
        <v>0</v>
      </c>
      <c r="COW72" s="374">
        <f t="shared" ref="COW72" si="1224">COW60-COW62-COW70</f>
        <v>0</v>
      </c>
      <c r="COY72" s="374">
        <f t="shared" ref="COY72" si="1225">COY60-COY62-COY70</f>
        <v>0</v>
      </c>
      <c r="CPA72" s="374">
        <f t="shared" ref="CPA72" si="1226">CPA60-CPA62-CPA70</f>
        <v>0</v>
      </c>
      <c r="CPC72" s="374">
        <f t="shared" ref="CPC72" si="1227">CPC60-CPC62-CPC70</f>
        <v>0</v>
      </c>
      <c r="CPE72" s="374">
        <f t="shared" ref="CPE72" si="1228">CPE60-CPE62-CPE70</f>
        <v>0</v>
      </c>
      <c r="CPG72" s="374">
        <f t="shared" ref="CPG72" si="1229">CPG60-CPG62-CPG70</f>
        <v>0</v>
      </c>
      <c r="CPI72" s="374">
        <f t="shared" ref="CPI72" si="1230">CPI60-CPI62-CPI70</f>
        <v>0</v>
      </c>
      <c r="CPK72" s="374">
        <f t="shared" ref="CPK72" si="1231">CPK60-CPK62-CPK70</f>
        <v>0</v>
      </c>
      <c r="CPM72" s="374">
        <f t="shared" ref="CPM72" si="1232">CPM60-CPM62-CPM70</f>
        <v>0</v>
      </c>
      <c r="CPO72" s="374">
        <f t="shared" ref="CPO72" si="1233">CPO60-CPO62-CPO70</f>
        <v>0</v>
      </c>
      <c r="CPQ72" s="374">
        <f t="shared" ref="CPQ72" si="1234">CPQ60-CPQ62-CPQ70</f>
        <v>0</v>
      </c>
      <c r="CPS72" s="374">
        <f t="shared" ref="CPS72" si="1235">CPS60-CPS62-CPS70</f>
        <v>0</v>
      </c>
      <c r="CPU72" s="374">
        <f t="shared" ref="CPU72" si="1236">CPU60-CPU62-CPU70</f>
        <v>0</v>
      </c>
      <c r="CPW72" s="374">
        <f t="shared" ref="CPW72" si="1237">CPW60-CPW62-CPW70</f>
        <v>0</v>
      </c>
      <c r="CPY72" s="374">
        <f t="shared" ref="CPY72" si="1238">CPY60-CPY62-CPY70</f>
        <v>0</v>
      </c>
      <c r="CQA72" s="374">
        <f t="shared" ref="CQA72" si="1239">CQA60-CQA62-CQA70</f>
        <v>0</v>
      </c>
      <c r="CQC72" s="374">
        <f t="shared" ref="CQC72" si="1240">CQC60-CQC62-CQC70</f>
        <v>0</v>
      </c>
      <c r="CQE72" s="374">
        <f t="shared" ref="CQE72" si="1241">CQE60-CQE62-CQE70</f>
        <v>0</v>
      </c>
      <c r="CQG72" s="374">
        <f t="shared" ref="CQG72" si="1242">CQG60-CQG62-CQG70</f>
        <v>0</v>
      </c>
      <c r="CQI72" s="374">
        <f t="shared" ref="CQI72" si="1243">CQI60-CQI62-CQI70</f>
        <v>0</v>
      </c>
      <c r="CQK72" s="374">
        <f t="shared" ref="CQK72" si="1244">CQK60-CQK62-CQK70</f>
        <v>0</v>
      </c>
      <c r="CQM72" s="374">
        <f t="shared" ref="CQM72" si="1245">CQM60-CQM62-CQM70</f>
        <v>0</v>
      </c>
      <c r="CQO72" s="374">
        <f t="shared" ref="CQO72" si="1246">CQO60-CQO62-CQO70</f>
        <v>0</v>
      </c>
      <c r="CQQ72" s="374">
        <f t="shared" ref="CQQ72" si="1247">CQQ60-CQQ62-CQQ70</f>
        <v>0</v>
      </c>
      <c r="CQS72" s="374">
        <f t="shared" ref="CQS72" si="1248">CQS60-CQS62-CQS70</f>
        <v>0</v>
      </c>
      <c r="CQU72" s="374">
        <f t="shared" ref="CQU72" si="1249">CQU60-CQU62-CQU70</f>
        <v>0</v>
      </c>
      <c r="CQW72" s="374">
        <f t="shared" ref="CQW72" si="1250">CQW60-CQW62-CQW70</f>
        <v>0</v>
      </c>
      <c r="CQY72" s="374">
        <f t="shared" ref="CQY72" si="1251">CQY60-CQY62-CQY70</f>
        <v>0</v>
      </c>
      <c r="CRA72" s="374">
        <f t="shared" ref="CRA72" si="1252">CRA60-CRA62-CRA70</f>
        <v>0</v>
      </c>
      <c r="CRC72" s="374">
        <f t="shared" ref="CRC72" si="1253">CRC60-CRC62-CRC70</f>
        <v>0</v>
      </c>
      <c r="CRE72" s="374">
        <f t="shared" ref="CRE72" si="1254">CRE60-CRE62-CRE70</f>
        <v>0</v>
      </c>
      <c r="CRG72" s="374">
        <f t="shared" ref="CRG72" si="1255">CRG60-CRG62-CRG70</f>
        <v>0</v>
      </c>
      <c r="CRI72" s="374">
        <f t="shared" ref="CRI72" si="1256">CRI60-CRI62-CRI70</f>
        <v>0</v>
      </c>
      <c r="CRK72" s="374">
        <f t="shared" ref="CRK72" si="1257">CRK60-CRK62-CRK70</f>
        <v>0</v>
      </c>
      <c r="CRM72" s="374">
        <f t="shared" ref="CRM72" si="1258">CRM60-CRM62-CRM70</f>
        <v>0</v>
      </c>
      <c r="CRO72" s="374">
        <f t="shared" ref="CRO72" si="1259">CRO60-CRO62-CRO70</f>
        <v>0</v>
      </c>
      <c r="CRQ72" s="374">
        <f t="shared" ref="CRQ72" si="1260">CRQ60-CRQ62-CRQ70</f>
        <v>0</v>
      </c>
      <c r="CRS72" s="374">
        <f t="shared" ref="CRS72" si="1261">CRS60-CRS62-CRS70</f>
        <v>0</v>
      </c>
      <c r="CRU72" s="374">
        <f t="shared" ref="CRU72" si="1262">CRU60-CRU62-CRU70</f>
        <v>0</v>
      </c>
      <c r="CRW72" s="374">
        <f t="shared" ref="CRW72" si="1263">CRW60-CRW62-CRW70</f>
        <v>0</v>
      </c>
      <c r="CRY72" s="374">
        <f t="shared" ref="CRY72" si="1264">CRY60-CRY62-CRY70</f>
        <v>0</v>
      </c>
      <c r="CSA72" s="374">
        <f t="shared" ref="CSA72" si="1265">CSA60-CSA62-CSA70</f>
        <v>0</v>
      </c>
      <c r="CSC72" s="374">
        <f t="shared" ref="CSC72" si="1266">CSC60-CSC62-CSC70</f>
        <v>0</v>
      </c>
      <c r="CSE72" s="374">
        <f t="shared" ref="CSE72" si="1267">CSE60-CSE62-CSE70</f>
        <v>0</v>
      </c>
      <c r="CSG72" s="374">
        <f t="shared" ref="CSG72" si="1268">CSG60-CSG62-CSG70</f>
        <v>0</v>
      </c>
      <c r="CSI72" s="374">
        <f t="shared" ref="CSI72" si="1269">CSI60-CSI62-CSI70</f>
        <v>0</v>
      </c>
      <c r="CSK72" s="374">
        <f t="shared" ref="CSK72" si="1270">CSK60-CSK62-CSK70</f>
        <v>0</v>
      </c>
      <c r="CSM72" s="374">
        <f t="shared" ref="CSM72" si="1271">CSM60-CSM62-CSM70</f>
        <v>0</v>
      </c>
      <c r="CSO72" s="374">
        <f t="shared" ref="CSO72" si="1272">CSO60-CSO62-CSO70</f>
        <v>0</v>
      </c>
      <c r="CSQ72" s="374">
        <f t="shared" ref="CSQ72" si="1273">CSQ60-CSQ62-CSQ70</f>
        <v>0</v>
      </c>
      <c r="CSS72" s="374">
        <f t="shared" ref="CSS72" si="1274">CSS60-CSS62-CSS70</f>
        <v>0</v>
      </c>
      <c r="CSU72" s="374">
        <f t="shared" ref="CSU72" si="1275">CSU60-CSU62-CSU70</f>
        <v>0</v>
      </c>
      <c r="CSW72" s="374">
        <f t="shared" ref="CSW72" si="1276">CSW60-CSW62-CSW70</f>
        <v>0</v>
      </c>
      <c r="CSY72" s="374">
        <f t="shared" ref="CSY72" si="1277">CSY60-CSY62-CSY70</f>
        <v>0</v>
      </c>
      <c r="CTA72" s="374">
        <f t="shared" ref="CTA72" si="1278">CTA60-CTA62-CTA70</f>
        <v>0</v>
      </c>
      <c r="CTC72" s="374">
        <f t="shared" ref="CTC72" si="1279">CTC60-CTC62-CTC70</f>
        <v>0</v>
      </c>
      <c r="CTE72" s="374">
        <f t="shared" ref="CTE72" si="1280">CTE60-CTE62-CTE70</f>
        <v>0</v>
      </c>
      <c r="CTG72" s="374">
        <f t="shared" ref="CTG72" si="1281">CTG60-CTG62-CTG70</f>
        <v>0</v>
      </c>
      <c r="CTI72" s="374">
        <f t="shared" ref="CTI72" si="1282">CTI60-CTI62-CTI70</f>
        <v>0</v>
      </c>
      <c r="CTK72" s="374">
        <f t="shared" ref="CTK72" si="1283">CTK60-CTK62-CTK70</f>
        <v>0</v>
      </c>
      <c r="CTM72" s="374">
        <f t="shared" ref="CTM72" si="1284">CTM60-CTM62-CTM70</f>
        <v>0</v>
      </c>
      <c r="CTO72" s="374">
        <f t="shared" ref="CTO72" si="1285">CTO60-CTO62-CTO70</f>
        <v>0</v>
      </c>
      <c r="CTQ72" s="374">
        <f t="shared" ref="CTQ72" si="1286">CTQ60-CTQ62-CTQ70</f>
        <v>0</v>
      </c>
      <c r="CTS72" s="374">
        <f t="shared" ref="CTS72" si="1287">CTS60-CTS62-CTS70</f>
        <v>0</v>
      </c>
      <c r="CTU72" s="374">
        <f t="shared" ref="CTU72" si="1288">CTU60-CTU62-CTU70</f>
        <v>0</v>
      </c>
      <c r="CTW72" s="374">
        <f t="shared" ref="CTW72" si="1289">CTW60-CTW62-CTW70</f>
        <v>0</v>
      </c>
      <c r="CTY72" s="374">
        <f t="shared" ref="CTY72" si="1290">CTY60-CTY62-CTY70</f>
        <v>0</v>
      </c>
      <c r="CUA72" s="374">
        <f t="shared" ref="CUA72" si="1291">CUA60-CUA62-CUA70</f>
        <v>0</v>
      </c>
      <c r="CUC72" s="374">
        <f t="shared" ref="CUC72" si="1292">CUC60-CUC62-CUC70</f>
        <v>0</v>
      </c>
      <c r="CUE72" s="374">
        <f t="shared" ref="CUE72" si="1293">CUE60-CUE62-CUE70</f>
        <v>0</v>
      </c>
      <c r="CUG72" s="374">
        <f t="shared" ref="CUG72" si="1294">CUG60-CUG62-CUG70</f>
        <v>0</v>
      </c>
      <c r="CUI72" s="374">
        <f t="shared" ref="CUI72" si="1295">CUI60-CUI62-CUI70</f>
        <v>0</v>
      </c>
      <c r="CUK72" s="374">
        <f t="shared" ref="CUK72" si="1296">CUK60-CUK62-CUK70</f>
        <v>0</v>
      </c>
      <c r="CUM72" s="374">
        <f t="shared" ref="CUM72" si="1297">CUM60-CUM62-CUM70</f>
        <v>0</v>
      </c>
      <c r="CUO72" s="374">
        <f t="shared" ref="CUO72" si="1298">CUO60-CUO62-CUO70</f>
        <v>0</v>
      </c>
      <c r="CUQ72" s="374">
        <f t="shared" ref="CUQ72" si="1299">CUQ60-CUQ62-CUQ70</f>
        <v>0</v>
      </c>
      <c r="CUS72" s="374">
        <f t="shared" ref="CUS72" si="1300">CUS60-CUS62-CUS70</f>
        <v>0</v>
      </c>
      <c r="CUU72" s="374">
        <f t="shared" ref="CUU72" si="1301">CUU60-CUU62-CUU70</f>
        <v>0</v>
      </c>
      <c r="CUW72" s="374">
        <f t="shared" ref="CUW72" si="1302">CUW60-CUW62-CUW70</f>
        <v>0</v>
      </c>
      <c r="CUY72" s="374">
        <f t="shared" ref="CUY72" si="1303">CUY60-CUY62-CUY70</f>
        <v>0</v>
      </c>
      <c r="CVA72" s="374">
        <f t="shared" ref="CVA72" si="1304">CVA60-CVA62-CVA70</f>
        <v>0</v>
      </c>
      <c r="CVC72" s="374">
        <f t="shared" ref="CVC72" si="1305">CVC60-CVC62-CVC70</f>
        <v>0</v>
      </c>
      <c r="CVE72" s="374">
        <f t="shared" ref="CVE72" si="1306">CVE60-CVE62-CVE70</f>
        <v>0</v>
      </c>
      <c r="CVG72" s="374">
        <f t="shared" ref="CVG72" si="1307">CVG60-CVG62-CVG70</f>
        <v>0</v>
      </c>
      <c r="CVI72" s="374">
        <f t="shared" ref="CVI72" si="1308">CVI60-CVI62-CVI70</f>
        <v>0</v>
      </c>
      <c r="CVK72" s="374">
        <f t="shared" ref="CVK72" si="1309">CVK60-CVK62-CVK70</f>
        <v>0</v>
      </c>
      <c r="CVM72" s="374">
        <f t="shared" ref="CVM72" si="1310">CVM60-CVM62-CVM70</f>
        <v>0</v>
      </c>
      <c r="CVO72" s="374">
        <f t="shared" ref="CVO72" si="1311">CVO60-CVO62-CVO70</f>
        <v>0</v>
      </c>
      <c r="CVQ72" s="374">
        <f t="shared" ref="CVQ72" si="1312">CVQ60-CVQ62-CVQ70</f>
        <v>0</v>
      </c>
      <c r="CVS72" s="374">
        <f t="shared" ref="CVS72" si="1313">CVS60-CVS62-CVS70</f>
        <v>0</v>
      </c>
      <c r="CVU72" s="374">
        <f t="shared" ref="CVU72" si="1314">CVU60-CVU62-CVU70</f>
        <v>0</v>
      </c>
      <c r="CVW72" s="374">
        <f t="shared" ref="CVW72" si="1315">CVW60-CVW62-CVW70</f>
        <v>0</v>
      </c>
      <c r="CVY72" s="374">
        <f t="shared" ref="CVY72" si="1316">CVY60-CVY62-CVY70</f>
        <v>0</v>
      </c>
      <c r="CWA72" s="374">
        <f t="shared" ref="CWA72" si="1317">CWA60-CWA62-CWA70</f>
        <v>0</v>
      </c>
      <c r="CWC72" s="374">
        <f t="shared" ref="CWC72" si="1318">CWC60-CWC62-CWC70</f>
        <v>0</v>
      </c>
      <c r="CWE72" s="374">
        <f t="shared" ref="CWE72" si="1319">CWE60-CWE62-CWE70</f>
        <v>0</v>
      </c>
      <c r="CWG72" s="374">
        <f t="shared" ref="CWG72" si="1320">CWG60-CWG62-CWG70</f>
        <v>0</v>
      </c>
      <c r="CWI72" s="374">
        <f t="shared" ref="CWI72" si="1321">CWI60-CWI62-CWI70</f>
        <v>0</v>
      </c>
      <c r="CWK72" s="374">
        <f t="shared" ref="CWK72" si="1322">CWK60-CWK62-CWK70</f>
        <v>0</v>
      </c>
      <c r="CWM72" s="374">
        <f t="shared" ref="CWM72" si="1323">CWM60-CWM62-CWM70</f>
        <v>0</v>
      </c>
      <c r="CWO72" s="374">
        <f t="shared" ref="CWO72" si="1324">CWO60-CWO62-CWO70</f>
        <v>0</v>
      </c>
      <c r="CWQ72" s="374">
        <f t="shared" ref="CWQ72" si="1325">CWQ60-CWQ62-CWQ70</f>
        <v>0</v>
      </c>
      <c r="CWS72" s="374">
        <f t="shared" ref="CWS72" si="1326">CWS60-CWS62-CWS70</f>
        <v>0</v>
      </c>
      <c r="CWU72" s="374">
        <f t="shared" ref="CWU72" si="1327">CWU60-CWU62-CWU70</f>
        <v>0</v>
      </c>
      <c r="CWW72" s="374">
        <f t="shared" ref="CWW72" si="1328">CWW60-CWW62-CWW70</f>
        <v>0</v>
      </c>
      <c r="CWY72" s="374">
        <f t="shared" ref="CWY72" si="1329">CWY60-CWY62-CWY70</f>
        <v>0</v>
      </c>
      <c r="CXA72" s="374">
        <f t="shared" ref="CXA72" si="1330">CXA60-CXA62-CXA70</f>
        <v>0</v>
      </c>
      <c r="CXC72" s="374">
        <f t="shared" ref="CXC72" si="1331">CXC60-CXC62-CXC70</f>
        <v>0</v>
      </c>
      <c r="CXE72" s="374">
        <f t="shared" ref="CXE72" si="1332">CXE60-CXE62-CXE70</f>
        <v>0</v>
      </c>
      <c r="CXG72" s="374">
        <f t="shared" ref="CXG72" si="1333">CXG60-CXG62-CXG70</f>
        <v>0</v>
      </c>
      <c r="CXI72" s="374">
        <f t="shared" ref="CXI72" si="1334">CXI60-CXI62-CXI70</f>
        <v>0</v>
      </c>
      <c r="CXK72" s="374">
        <f t="shared" ref="CXK72" si="1335">CXK60-CXK62-CXK70</f>
        <v>0</v>
      </c>
      <c r="CXM72" s="374">
        <f t="shared" ref="CXM72" si="1336">CXM60-CXM62-CXM70</f>
        <v>0</v>
      </c>
      <c r="CXO72" s="374">
        <f t="shared" ref="CXO72" si="1337">CXO60-CXO62-CXO70</f>
        <v>0</v>
      </c>
      <c r="CXQ72" s="374">
        <f t="shared" ref="CXQ72" si="1338">CXQ60-CXQ62-CXQ70</f>
        <v>0</v>
      </c>
      <c r="CXS72" s="374">
        <f t="shared" ref="CXS72" si="1339">CXS60-CXS62-CXS70</f>
        <v>0</v>
      </c>
      <c r="CXU72" s="374">
        <f t="shared" ref="CXU72" si="1340">CXU60-CXU62-CXU70</f>
        <v>0</v>
      </c>
      <c r="CXW72" s="374">
        <f t="shared" ref="CXW72" si="1341">CXW60-CXW62-CXW70</f>
        <v>0</v>
      </c>
      <c r="CXY72" s="374">
        <f t="shared" ref="CXY72" si="1342">CXY60-CXY62-CXY70</f>
        <v>0</v>
      </c>
      <c r="CYA72" s="374">
        <f t="shared" ref="CYA72" si="1343">CYA60-CYA62-CYA70</f>
        <v>0</v>
      </c>
      <c r="CYC72" s="374">
        <f t="shared" ref="CYC72" si="1344">CYC60-CYC62-CYC70</f>
        <v>0</v>
      </c>
      <c r="CYE72" s="374">
        <f t="shared" ref="CYE72" si="1345">CYE60-CYE62-CYE70</f>
        <v>0</v>
      </c>
      <c r="CYG72" s="374">
        <f t="shared" ref="CYG72" si="1346">CYG60-CYG62-CYG70</f>
        <v>0</v>
      </c>
      <c r="CYI72" s="374">
        <f t="shared" ref="CYI72" si="1347">CYI60-CYI62-CYI70</f>
        <v>0</v>
      </c>
      <c r="CYK72" s="374">
        <f t="shared" ref="CYK72" si="1348">CYK60-CYK62-CYK70</f>
        <v>0</v>
      </c>
      <c r="CYM72" s="374">
        <f t="shared" ref="CYM72" si="1349">CYM60-CYM62-CYM70</f>
        <v>0</v>
      </c>
      <c r="CYO72" s="374">
        <f t="shared" ref="CYO72" si="1350">CYO60-CYO62-CYO70</f>
        <v>0</v>
      </c>
      <c r="CYQ72" s="374">
        <f t="shared" ref="CYQ72" si="1351">CYQ60-CYQ62-CYQ70</f>
        <v>0</v>
      </c>
      <c r="CYS72" s="374">
        <f t="shared" ref="CYS72" si="1352">CYS60-CYS62-CYS70</f>
        <v>0</v>
      </c>
      <c r="CYU72" s="374">
        <f t="shared" ref="CYU72" si="1353">CYU60-CYU62-CYU70</f>
        <v>0</v>
      </c>
      <c r="CYW72" s="374">
        <f t="shared" ref="CYW72" si="1354">CYW60-CYW62-CYW70</f>
        <v>0</v>
      </c>
      <c r="CYY72" s="374">
        <f t="shared" ref="CYY72" si="1355">CYY60-CYY62-CYY70</f>
        <v>0</v>
      </c>
      <c r="CZA72" s="374">
        <f t="shared" ref="CZA72" si="1356">CZA60-CZA62-CZA70</f>
        <v>0</v>
      </c>
      <c r="CZC72" s="374">
        <f t="shared" ref="CZC72" si="1357">CZC60-CZC62-CZC70</f>
        <v>0</v>
      </c>
      <c r="CZE72" s="374">
        <f t="shared" ref="CZE72" si="1358">CZE60-CZE62-CZE70</f>
        <v>0</v>
      </c>
      <c r="CZG72" s="374">
        <f t="shared" ref="CZG72" si="1359">CZG60-CZG62-CZG70</f>
        <v>0</v>
      </c>
      <c r="CZI72" s="374">
        <f t="shared" ref="CZI72" si="1360">CZI60-CZI62-CZI70</f>
        <v>0</v>
      </c>
      <c r="CZK72" s="374">
        <f t="shared" ref="CZK72" si="1361">CZK60-CZK62-CZK70</f>
        <v>0</v>
      </c>
      <c r="CZM72" s="374">
        <f t="shared" ref="CZM72" si="1362">CZM60-CZM62-CZM70</f>
        <v>0</v>
      </c>
      <c r="CZO72" s="374">
        <f t="shared" ref="CZO72" si="1363">CZO60-CZO62-CZO70</f>
        <v>0</v>
      </c>
      <c r="CZQ72" s="374">
        <f t="shared" ref="CZQ72" si="1364">CZQ60-CZQ62-CZQ70</f>
        <v>0</v>
      </c>
      <c r="CZS72" s="374">
        <f t="shared" ref="CZS72" si="1365">CZS60-CZS62-CZS70</f>
        <v>0</v>
      </c>
      <c r="CZU72" s="374">
        <f t="shared" ref="CZU72" si="1366">CZU60-CZU62-CZU70</f>
        <v>0</v>
      </c>
      <c r="CZW72" s="374">
        <f t="shared" ref="CZW72" si="1367">CZW60-CZW62-CZW70</f>
        <v>0</v>
      </c>
      <c r="CZY72" s="374">
        <f t="shared" ref="CZY72" si="1368">CZY60-CZY62-CZY70</f>
        <v>0</v>
      </c>
      <c r="DAA72" s="374">
        <f t="shared" ref="DAA72" si="1369">DAA60-DAA62-DAA70</f>
        <v>0</v>
      </c>
      <c r="DAC72" s="374">
        <f t="shared" ref="DAC72" si="1370">DAC60-DAC62-DAC70</f>
        <v>0</v>
      </c>
      <c r="DAE72" s="374">
        <f t="shared" ref="DAE72" si="1371">DAE60-DAE62-DAE70</f>
        <v>0</v>
      </c>
      <c r="DAG72" s="374">
        <f t="shared" ref="DAG72" si="1372">DAG60-DAG62-DAG70</f>
        <v>0</v>
      </c>
      <c r="DAI72" s="374">
        <f t="shared" ref="DAI72" si="1373">DAI60-DAI62-DAI70</f>
        <v>0</v>
      </c>
      <c r="DAK72" s="374">
        <f t="shared" ref="DAK72" si="1374">DAK60-DAK62-DAK70</f>
        <v>0</v>
      </c>
      <c r="DAM72" s="374">
        <f t="shared" ref="DAM72" si="1375">DAM60-DAM62-DAM70</f>
        <v>0</v>
      </c>
      <c r="DAO72" s="374">
        <f t="shared" ref="DAO72" si="1376">DAO60-DAO62-DAO70</f>
        <v>0</v>
      </c>
      <c r="DAQ72" s="374">
        <f t="shared" ref="DAQ72" si="1377">DAQ60-DAQ62-DAQ70</f>
        <v>0</v>
      </c>
      <c r="DAS72" s="374">
        <f t="shared" ref="DAS72" si="1378">DAS60-DAS62-DAS70</f>
        <v>0</v>
      </c>
      <c r="DAU72" s="374">
        <f t="shared" ref="DAU72" si="1379">DAU60-DAU62-DAU70</f>
        <v>0</v>
      </c>
      <c r="DAW72" s="374">
        <f t="shared" ref="DAW72" si="1380">DAW60-DAW62-DAW70</f>
        <v>0</v>
      </c>
      <c r="DAY72" s="374">
        <f t="shared" ref="DAY72" si="1381">DAY60-DAY62-DAY70</f>
        <v>0</v>
      </c>
      <c r="DBA72" s="374">
        <f t="shared" ref="DBA72" si="1382">DBA60-DBA62-DBA70</f>
        <v>0</v>
      </c>
      <c r="DBC72" s="374">
        <f t="shared" ref="DBC72" si="1383">DBC60-DBC62-DBC70</f>
        <v>0</v>
      </c>
      <c r="DBE72" s="374">
        <f t="shared" ref="DBE72" si="1384">DBE60-DBE62-DBE70</f>
        <v>0</v>
      </c>
      <c r="DBG72" s="374">
        <f t="shared" ref="DBG72" si="1385">DBG60-DBG62-DBG70</f>
        <v>0</v>
      </c>
      <c r="DBI72" s="374">
        <f t="shared" ref="DBI72" si="1386">DBI60-DBI62-DBI70</f>
        <v>0</v>
      </c>
      <c r="DBK72" s="374">
        <f t="shared" ref="DBK72" si="1387">DBK60-DBK62-DBK70</f>
        <v>0</v>
      </c>
      <c r="DBM72" s="374">
        <f t="shared" ref="DBM72" si="1388">DBM60-DBM62-DBM70</f>
        <v>0</v>
      </c>
      <c r="DBO72" s="374">
        <f t="shared" ref="DBO72" si="1389">DBO60-DBO62-DBO70</f>
        <v>0</v>
      </c>
      <c r="DBQ72" s="374">
        <f t="shared" ref="DBQ72" si="1390">DBQ60-DBQ62-DBQ70</f>
        <v>0</v>
      </c>
      <c r="DBS72" s="374">
        <f t="shared" ref="DBS72" si="1391">DBS60-DBS62-DBS70</f>
        <v>0</v>
      </c>
      <c r="DBU72" s="374">
        <f t="shared" ref="DBU72" si="1392">DBU60-DBU62-DBU70</f>
        <v>0</v>
      </c>
      <c r="DBW72" s="374">
        <f t="shared" ref="DBW72" si="1393">DBW60-DBW62-DBW70</f>
        <v>0</v>
      </c>
      <c r="DBY72" s="374">
        <f t="shared" ref="DBY72" si="1394">DBY60-DBY62-DBY70</f>
        <v>0</v>
      </c>
      <c r="DCA72" s="374">
        <f t="shared" ref="DCA72" si="1395">DCA60-DCA62-DCA70</f>
        <v>0</v>
      </c>
      <c r="DCC72" s="374">
        <f t="shared" ref="DCC72" si="1396">DCC60-DCC62-DCC70</f>
        <v>0</v>
      </c>
      <c r="DCE72" s="374">
        <f t="shared" ref="DCE72" si="1397">DCE60-DCE62-DCE70</f>
        <v>0</v>
      </c>
      <c r="DCG72" s="374">
        <f t="shared" ref="DCG72" si="1398">DCG60-DCG62-DCG70</f>
        <v>0</v>
      </c>
      <c r="DCI72" s="374">
        <f t="shared" ref="DCI72" si="1399">DCI60-DCI62-DCI70</f>
        <v>0</v>
      </c>
      <c r="DCK72" s="374">
        <f t="shared" ref="DCK72" si="1400">DCK60-DCK62-DCK70</f>
        <v>0</v>
      </c>
      <c r="DCM72" s="374">
        <f t="shared" ref="DCM72" si="1401">DCM60-DCM62-DCM70</f>
        <v>0</v>
      </c>
      <c r="DCO72" s="374">
        <f t="shared" ref="DCO72" si="1402">DCO60-DCO62-DCO70</f>
        <v>0</v>
      </c>
      <c r="DCQ72" s="374">
        <f t="shared" ref="DCQ72" si="1403">DCQ60-DCQ62-DCQ70</f>
        <v>0</v>
      </c>
      <c r="DCS72" s="374">
        <f t="shared" ref="DCS72" si="1404">DCS60-DCS62-DCS70</f>
        <v>0</v>
      </c>
      <c r="DCU72" s="374">
        <f t="shared" ref="DCU72" si="1405">DCU60-DCU62-DCU70</f>
        <v>0</v>
      </c>
      <c r="DCW72" s="374">
        <f t="shared" ref="DCW72" si="1406">DCW60-DCW62-DCW70</f>
        <v>0</v>
      </c>
      <c r="DCY72" s="374">
        <f t="shared" ref="DCY72" si="1407">DCY60-DCY62-DCY70</f>
        <v>0</v>
      </c>
      <c r="DDA72" s="374">
        <f t="shared" ref="DDA72" si="1408">DDA60-DDA62-DDA70</f>
        <v>0</v>
      </c>
      <c r="DDC72" s="374">
        <f t="shared" ref="DDC72" si="1409">DDC60-DDC62-DDC70</f>
        <v>0</v>
      </c>
      <c r="DDE72" s="374">
        <f t="shared" ref="DDE72" si="1410">DDE60-DDE62-DDE70</f>
        <v>0</v>
      </c>
      <c r="DDG72" s="374">
        <f t="shared" ref="DDG72" si="1411">DDG60-DDG62-DDG70</f>
        <v>0</v>
      </c>
      <c r="DDI72" s="374">
        <f t="shared" ref="DDI72" si="1412">DDI60-DDI62-DDI70</f>
        <v>0</v>
      </c>
      <c r="DDK72" s="374">
        <f t="shared" ref="DDK72" si="1413">DDK60-DDK62-DDK70</f>
        <v>0</v>
      </c>
      <c r="DDM72" s="374">
        <f t="shared" ref="DDM72" si="1414">DDM60-DDM62-DDM70</f>
        <v>0</v>
      </c>
      <c r="DDO72" s="374">
        <f t="shared" ref="DDO72" si="1415">DDO60-DDO62-DDO70</f>
        <v>0</v>
      </c>
      <c r="DDQ72" s="374">
        <f t="shared" ref="DDQ72" si="1416">DDQ60-DDQ62-DDQ70</f>
        <v>0</v>
      </c>
      <c r="DDS72" s="374">
        <f t="shared" ref="DDS72" si="1417">DDS60-DDS62-DDS70</f>
        <v>0</v>
      </c>
      <c r="DDU72" s="374">
        <f t="shared" ref="DDU72" si="1418">DDU60-DDU62-DDU70</f>
        <v>0</v>
      </c>
      <c r="DDW72" s="374">
        <f t="shared" ref="DDW72" si="1419">DDW60-DDW62-DDW70</f>
        <v>0</v>
      </c>
      <c r="DDY72" s="374">
        <f t="shared" ref="DDY72" si="1420">DDY60-DDY62-DDY70</f>
        <v>0</v>
      </c>
      <c r="DEA72" s="374">
        <f t="shared" ref="DEA72" si="1421">DEA60-DEA62-DEA70</f>
        <v>0</v>
      </c>
      <c r="DEC72" s="374">
        <f t="shared" ref="DEC72" si="1422">DEC60-DEC62-DEC70</f>
        <v>0</v>
      </c>
      <c r="DEE72" s="374">
        <f t="shared" ref="DEE72" si="1423">DEE60-DEE62-DEE70</f>
        <v>0</v>
      </c>
      <c r="DEG72" s="374">
        <f t="shared" ref="DEG72" si="1424">DEG60-DEG62-DEG70</f>
        <v>0</v>
      </c>
      <c r="DEI72" s="374">
        <f t="shared" ref="DEI72" si="1425">DEI60-DEI62-DEI70</f>
        <v>0</v>
      </c>
      <c r="DEK72" s="374">
        <f t="shared" ref="DEK72" si="1426">DEK60-DEK62-DEK70</f>
        <v>0</v>
      </c>
      <c r="DEM72" s="374">
        <f t="shared" ref="DEM72" si="1427">DEM60-DEM62-DEM70</f>
        <v>0</v>
      </c>
      <c r="DEO72" s="374">
        <f t="shared" ref="DEO72" si="1428">DEO60-DEO62-DEO70</f>
        <v>0</v>
      </c>
      <c r="DEQ72" s="374">
        <f t="shared" ref="DEQ72" si="1429">DEQ60-DEQ62-DEQ70</f>
        <v>0</v>
      </c>
      <c r="DES72" s="374">
        <f t="shared" ref="DES72" si="1430">DES60-DES62-DES70</f>
        <v>0</v>
      </c>
      <c r="DEU72" s="374">
        <f t="shared" ref="DEU72" si="1431">DEU60-DEU62-DEU70</f>
        <v>0</v>
      </c>
      <c r="DEW72" s="374">
        <f t="shared" ref="DEW72" si="1432">DEW60-DEW62-DEW70</f>
        <v>0</v>
      </c>
      <c r="DEY72" s="374">
        <f t="shared" ref="DEY72" si="1433">DEY60-DEY62-DEY70</f>
        <v>0</v>
      </c>
      <c r="DFA72" s="374">
        <f t="shared" ref="DFA72" si="1434">DFA60-DFA62-DFA70</f>
        <v>0</v>
      </c>
      <c r="DFC72" s="374">
        <f t="shared" ref="DFC72" si="1435">DFC60-DFC62-DFC70</f>
        <v>0</v>
      </c>
      <c r="DFE72" s="374">
        <f t="shared" ref="DFE72" si="1436">DFE60-DFE62-DFE70</f>
        <v>0</v>
      </c>
      <c r="DFG72" s="374">
        <f t="shared" ref="DFG72" si="1437">DFG60-DFG62-DFG70</f>
        <v>0</v>
      </c>
      <c r="DFI72" s="374">
        <f t="shared" ref="DFI72" si="1438">DFI60-DFI62-DFI70</f>
        <v>0</v>
      </c>
      <c r="DFK72" s="374">
        <f t="shared" ref="DFK72" si="1439">DFK60-DFK62-DFK70</f>
        <v>0</v>
      </c>
      <c r="DFM72" s="374">
        <f t="shared" ref="DFM72" si="1440">DFM60-DFM62-DFM70</f>
        <v>0</v>
      </c>
      <c r="DFO72" s="374">
        <f t="shared" ref="DFO72" si="1441">DFO60-DFO62-DFO70</f>
        <v>0</v>
      </c>
      <c r="DFQ72" s="374">
        <f t="shared" ref="DFQ72" si="1442">DFQ60-DFQ62-DFQ70</f>
        <v>0</v>
      </c>
      <c r="DFS72" s="374">
        <f t="shared" ref="DFS72" si="1443">DFS60-DFS62-DFS70</f>
        <v>0</v>
      </c>
      <c r="DFU72" s="374">
        <f t="shared" ref="DFU72" si="1444">DFU60-DFU62-DFU70</f>
        <v>0</v>
      </c>
      <c r="DFW72" s="374">
        <f t="shared" ref="DFW72" si="1445">DFW60-DFW62-DFW70</f>
        <v>0</v>
      </c>
      <c r="DFY72" s="374">
        <f t="shared" ref="DFY72" si="1446">DFY60-DFY62-DFY70</f>
        <v>0</v>
      </c>
      <c r="DGA72" s="374">
        <f t="shared" ref="DGA72" si="1447">DGA60-DGA62-DGA70</f>
        <v>0</v>
      </c>
      <c r="DGC72" s="374">
        <f t="shared" ref="DGC72" si="1448">DGC60-DGC62-DGC70</f>
        <v>0</v>
      </c>
      <c r="DGE72" s="374">
        <f t="shared" ref="DGE72" si="1449">DGE60-DGE62-DGE70</f>
        <v>0</v>
      </c>
      <c r="DGG72" s="374">
        <f t="shared" ref="DGG72" si="1450">DGG60-DGG62-DGG70</f>
        <v>0</v>
      </c>
      <c r="DGI72" s="374">
        <f t="shared" ref="DGI72" si="1451">DGI60-DGI62-DGI70</f>
        <v>0</v>
      </c>
      <c r="DGK72" s="374">
        <f t="shared" ref="DGK72" si="1452">DGK60-DGK62-DGK70</f>
        <v>0</v>
      </c>
      <c r="DGM72" s="374">
        <f t="shared" ref="DGM72" si="1453">DGM60-DGM62-DGM70</f>
        <v>0</v>
      </c>
      <c r="DGO72" s="374">
        <f t="shared" ref="DGO72" si="1454">DGO60-DGO62-DGO70</f>
        <v>0</v>
      </c>
      <c r="DGQ72" s="374">
        <f t="shared" ref="DGQ72" si="1455">DGQ60-DGQ62-DGQ70</f>
        <v>0</v>
      </c>
      <c r="DGS72" s="374">
        <f t="shared" ref="DGS72" si="1456">DGS60-DGS62-DGS70</f>
        <v>0</v>
      </c>
      <c r="DGU72" s="374">
        <f t="shared" ref="DGU72" si="1457">DGU60-DGU62-DGU70</f>
        <v>0</v>
      </c>
      <c r="DGW72" s="374">
        <f t="shared" ref="DGW72" si="1458">DGW60-DGW62-DGW70</f>
        <v>0</v>
      </c>
      <c r="DGY72" s="374">
        <f t="shared" ref="DGY72" si="1459">DGY60-DGY62-DGY70</f>
        <v>0</v>
      </c>
      <c r="DHA72" s="374">
        <f t="shared" ref="DHA72" si="1460">DHA60-DHA62-DHA70</f>
        <v>0</v>
      </c>
      <c r="DHC72" s="374">
        <f t="shared" ref="DHC72" si="1461">DHC60-DHC62-DHC70</f>
        <v>0</v>
      </c>
      <c r="DHE72" s="374">
        <f t="shared" ref="DHE72" si="1462">DHE60-DHE62-DHE70</f>
        <v>0</v>
      </c>
      <c r="DHG72" s="374">
        <f t="shared" ref="DHG72" si="1463">DHG60-DHG62-DHG70</f>
        <v>0</v>
      </c>
      <c r="DHI72" s="374">
        <f t="shared" ref="DHI72" si="1464">DHI60-DHI62-DHI70</f>
        <v>0</v>
      </c>
      <c r="DHK72" s="374">
        <f t="shared" ref="DHK72" si="1465">DHK60-DHK62-DHK70</f>
        <v>0</v>
      </c>
      <c r="DHM72" s="374">
        <f t="shared" ref="DHM72" si="1466">DHM60-DHM62-DHM70</f>
        <v>0</v>
      </c>
      <c r="DHO72" s="374">
        <f t="shared" ref="DHO72" si="1467">DHO60-DHO62-DHO70</f>
        <v>0</v>
      </c>
      <c r="DHQ72" s="374">
        <f t="shared" ref="DHQ72" si="1468">DHQ60-DHQ62-DHQ70</f>
        <v>0</v>
      </c>
      <c r="DHS72" s="374">
        <f t="shared" ref="DHS72" si="1469">DHS60-DHS62-DHS70</f>
        <v>0</v>
      </c>
      <c r="DHU72" s="374">
        <f t="shared" ref="DHU72" si="1470">DHU60-DHU62-DHU70</f>
        <v>0</v>
      </c>
      <c r="DHW72" s="374">
        <f t="shared" ref="DHW72" si="1471">DHW60-DHW62-DHW70</f>
        <v>0</v>
      </c>
      <c r="DHY72" s="374">
        <f t="shared" ref="DHY72" si="1472">DHY60-DHY62-DHY70</f>
        <v>0</v>
      </c>
      <c r="DIA72" s="374">
        <f t="shared" ref="DIA72" si="1473">DIA60-DIA62-DIA70</f>
        <v>0</v>
      </c>
      <c r="DIC72" s="374">
        <f t="shared" ref="DIC72" si="1474">DIC60-DIC62-DIC70</f>
        <v>0</v>
      </c>
      <c r="DIE72" s="374">
        <f t="shared" ref="DIE72" si="1475">DIE60-DIE62-DIE70</f>
        <v>0</v>
      </c>
      <c r="DIG72" s="374">
        <f t="shared" ref="DIG72" si="1476">DIG60-DIG62-DIG70</f>
        <v>0</v>
      </c>
      <c r="DII72" s="374">
        <f t="shared" ref="DII72" si="1477">DII60-DII62-DII70</f>
        <v>0</v>
      </c>
      <c r="DIK72" s="374">
        <f t="shared" ref="DIK72" si="1478">DIK60-DIK62-DIK70</f>
        <v>0</v>
      </c>
      <c r="DIM72" s="374">
        <f t="shared" ref="DIM72" si="1479">DIM60-DIM62-DIM70</f>
        <v>0</v>
      </c>
      <c r="DIO72" s="374">
        <f t="shared" ref="DIO72" si="1480">DIO60-DIO62-DIO70</f>
        <v>0</v>
      </c>
      <c r="DIQ72" s="374">
        <f t="shared" ref="DIQ72" si="1481">DIQ60-DIQ62-DIQ70</f>
        <v>0</v>
      </c>
      <c r="DIS72" s="374">
        <f t="shared" ref="DIS72" si="1482">DIS60-DIS62-DIS70</f>
        <v>0</v>
      </c>
      <c r="DIU72" s="374">
        <f t="shared" ref="DIU72" si="1483">DIU60-DIU62-DIU70</f>
        <v>0</v>
      </c>
      <c r="DIW72" s="374">
        <f t="shared" ref="DIW72" si="1484">DIW60-DIW62-DIW70</f>
        <v>0</v>
      </c>
      <c r="DIY72" s="374">
        <f t="shared" ref="DIY72" si="1485">DIY60-DIY62-DIY70</f>
        <v>0</v>
      </c>
      <c r="DJA72" s="374">
        <f t="shared" ref="DJA72" si="1486">DJA60-DJA62-DJA70</f>
        <v>0</v>
      </c>
      <c r="DJC72" s="374">
        <f t="shared" ref="DJC72" si="1487">DJC60-DJC62-DJC70</f>
        <v>0</v>
      </c>
      <c r="DJE72" s="374">
        <f t="shared" ref="DJE72" si="1488">DJE60-DJE62-DJE70</f>
        <v>0</v>
      </c>
      <c r="DJG72" s="374">
        <f t="shared" ref="DJG72" si="1489">DJG60-DJG62-DJG70</f>
        <v>0</v>
      </c>
      <c r="DJI72" s="374">
        <f t="shared" ref="DJI72" si="1490">DJI60-DJI62-DJI70</f>
        <v>0</v>
      </c>
      <c r="DJK72" s="374">
        <f t="shared" ref="DJK72" si="1491">DJK60-DJK62-DJK70</f>
        <v>0</v>
      </c>
      <c r="DJM72" s="374">
        <f t="shared" ref="DJM72" si="1492">DJM60-DJM62-DJM70</f>
        <v>0</v>
      </c>
      <c r="DJO72" s="374">
        <f t="shared" ref="DJO72" si="1493">DJO60-DJO62-DJO70</f>
        <v>0</v>
      </c>
      <c r="DJQ72" s="374">
        <f t="shared" ref="DJQ72" si="1494">DJQ60-DJQ62-DJQ70</f>
        <v>0</v>
      </c>
      <c r="DJS72" s="374">
        <f t="shared" ref="DJS72" si="1495">DJS60-DJS62-DJS70</f>
        <v>0</v>
      </c>
      <c r="DJU72" s="374">
        <f t="shared" ref="DJU72" si="1496">DJU60-DJU62-DJU70</f>
        <v>0</v>
      </c>
      <c r="DJW72" s="374">
        <f t="shared" ref="DJW72" si="1497">DJW60-DJW62-DJW70</f>
        <v>0</v>
      </c>
      <c r="DJY72" s="374">
        <f t="shared" ref="DJY72" si="1498">DJY60-DJY62-DJY70</f>
        <v>0</v>
      </c>
      <c r="DKA72" s="374">
        <f t="shared" ref="DKA72" si="1499">DKA60-DKA62-DKA70</f>
        <v>0</v>
      </c>
      <c r="DKC72" s="374">
        <f t="shared" ref="DKC72" si="1500">DKC60-DKC62-DKC70</f>
        <v>0</v>
      </c>
      <c r="DKE72" s="374">
        <f t="shared" ref="DKE72" si="1501">DKE60-DKE62-DKE70</f>
        <v>0</v>
      </c>
      <c r="DKG72" s="374">
        <f t="shared" ref="DKG72" si="1502">DKG60-DKG62-DKG70</f>
        <v>0</v>
      </c>
      <c r="DKI72" s="374">
        <f t="shared" ref="DKI72" si="1503">DKI60-DKI62-DKI70</f>
        <v>0</v>
      </c>
      <c r="DKK72" s="374">
        <f t="shared" ref="DKK72" si="1504">DKK60-DKK62-DKK70</f>
        <v>0</v>
      </c>
      <c r="DKM72" s="374">
        <f t="shared" ref="DKM72" si="1505">DKM60-DKM62-DKM70</f>
        <v>0</v>
      </c>
      <c r="DKO72" s="374">
        <f t="shared" ref="DKO72" si="1506">DKO60-DKO62-DKO70</f>
        <v>0</v>
      </c>
      <c r="DKQ72" s="374">
        <f t="shared" ref="DKQ72" si="1507">DKQ60-DKQ62-DKQ70</f>
        <v>0</v>
      </c>
      <c r="DKS72" s="374">
        <f t="shared" ref="DKS72" si="1508">DKS60-DKS62-DKS70</f>
        <v>0</v>
      </c>
      <c r="DKU72" s="374">
        <f t="shared" ref="DKU72" si="1509">DKU60-DKU62-DKU70</f>
        <v>0</v>
      </c>
      <c r="DKW72" s="374">
        <f t="shared" ref="DKW72" si="1510">DKW60-DKW62-DKW70</f>
        <v>0</v>
      </c>
      <c r="DKY72" s="374">
        <f t="shared" ref="DKY72" si="1511">DKY60-DKY62-DKY70</f>
        <v>0</v>
      </c>
      <c r="DLA72" s="374">
        <f t="shared" ref="DLA72" si="1512">DLA60-DLA62-DLA70</f>
        <v>0</v>
      </c>
      <c r="DLC72" s="374">
        <f t="shared" ref="DLC72" si="1513">DLC60-DLC62-DLC70</f>
        <v>0</v>
      </c>
      <c r="DLE72" s="374">
        <f t="shared" ref="DLE72" si="1514">DLE60-DLE62-DLE70</f>
        <v>0</v>
      </c>
      <c r="DLG72" s="374">
        <f t="shared" ref="DLG72" si="1515">DLG60-DLG62-DLG70</f>
        <v>0</v>
      </c>
      <c r="DLI72" s="374">
        <f t="shared" ref="DLI72" si="1516">DLI60-DLI62-DLI70</f>
        <v>0</v>
      </c>
      <c r="DLK72" s="374">
        <f t="shared" ref="DLK72" si="1517">DLK60-DLK62-DLK70</f>
        <v>0</v>
      </c>
      <c r="DLM72" s="374">
        <f t="shared" ref="DLM72" si="1518">DLM60-DLM62-DLM70</f>
        <v>0</v>
      </c>
      <c r="DLO72" s="374">
        <f t="shared" ref="DLO72" si="1519">DLO60-DLO62-DLO70</f>
        <v>0</v>
      </c>
      <c r="DLQ72" s="374">
        <f t="shared" ref="DLQ72" si="1520">DLQ60-DLQ62-DLQ70</f>
        <v>0</v>
      </c>
      <c r="DLS72" s="374">
        <f t="shared" ref="DLS72" si="1521">DLS60-DLS62-DLS70</f>
        <v>0</v>
      </c>
      <c r="DLU72" s="374">
        <f t="shared" ref="DLU72" si="1522">DLU60-DLU62-DLU70</f>
        <v>0</v>
      </c>
      <c r="DLW72" s="374">
        <f t="shared" ref="DLW72" si="1523">DLW60-DLW62-DLW70</f>
        <v>0</v>
      </c>
      <c r="DLY72" s="374">
        <f t="shared" ref="DLY72" si="1524">DLY60-DLY62-DLY70</f>
        <v>0</v>
      </c>
      <c r="DMA72" s="374">
        <f t="shared" ref="DMA72" si="1525">DMA60-DMA62-DMA70</f>
        <v>0</v>
      </c>
      <c r="DMC72" s="374">
        <f t="shared" ref="DMC72" si="1526">DMC60-DMC62-DMC70</f>
        <v>0</v>
      </c>
      <c r="DME72" s="374">
        <f t="shared" ref="DME72" si="1527">DME60-DME62-DME70</f>
        <v>0</v>
      </c>
      <c r="DMG72" s="374">
        <f t="shared" ref="DMG72" si="1528">DMG60-DMG62-DMG70</f>
        <v>0</v>
      </c>
      <c r="DMI72" s="374">
        <f t="shared" ref="DMI72" si="1529">DMI60-DMI62-DMI70</f>
        <v>0</v>
      </c>
      <c r="DMK72" s="374">
        <f t="shared" ref="DMK72" si="1530">DMK60-DMK62-DMK70</f>
        <v>0</v>
      </c>
      <c r="DMM72" s="374">
        <f t="shared" ref="DMM72" si="1531">DMM60-DMM62-DMM70</f>
        <v>0</v>
      </c>
      <c r="DMO72" s="374">
        <f t="shared" ref="DMO72" si="1532">DMO60-DMO62-DMO70</f>
        <v>0</v>
      </c>
      <c r="DMQ72" s="374">
        <f t="shared" ref="DMQ72" si="1533">DMQ60-DMQ62-DMQ70</f>
        <v>0</v>
      </c>
      <c r="DMS72" s="374">
        <f t="shared" ref="DMS72" si="1534">DMS60-DMS62-DMS70</f>
        <v>0</v>
      </c>
      <c r="DMU72" s="374">
        <f t="shared" ref="DMU72" si="1535">DMU60-DMU62-DMU70</f>
        <v>0</v>
      </c>
      <c r="DMW72" s="374">
        <f t="shared" ref="DMW72" si="1536">DMW60-DMW62-DMW70</f>
        <v>0</v>
      </c>
      <c r="DMY72" s="374">
        <f t="shared" ref="DMY72" si="1537">DMY60-DMY62-DMY70</f>
        <v>0</v>
      </c>
      <c r="DNA72" s="374">
        <f t="shared" ref="DNA72" si="1538">DNA60-DNA62-DNA70</f>
        <v>0</v>
      </c>
      <c r="DNC72" s="374">
        <f t="shared" ref="DNC72" si="1539">DNC60-DNC62-DNC70</f>
        <v>0</v>
      </c>
      <c r="DNE72" s="374">
        <f t="shared" ref="DNE72" si="1540">DNE60-DNE62-DNE70</f>
        <v>0</v>
      </c>
      <c r="DNG72" s="374">
        <f t="shared" ref="DNG72" si="1541">DNG60-DNG62-DNG70</f>
        <v>0</v>
      </c>
      <c r="DNI72" s="374">
        <f t="shared" ref="DNI72" si="1542">DNI60-DNI62-DNI70</f>
        <v>0</v>
      </c>
      <c r="DNK72" s="374">
        <f t="shared" ref="DNK72" si="1543">DNK60-DNK62-DNK70</f>
        <v>0</v>
      </c>
      <c r="DNM72" s="374">
        <f t="shared" ref="DNM72" si="1544">DNM60-DNM62-DNM70</f>
        <v>0</v>
      </c>
      <c r="DNO72" s="374">
        <f t="shared" ref="DNO72" si="1545">DNO60-DNO62-DNO70</f>
        <v>0</v>
      </c>
      <c r="DNQ72" s="374">
        <f t="shared" ref="DNQ72" si="1546">DNQ60-DNQ62-DNQ70</f>
        <v>0</v>
      </c>
      <c r="DNS72" s="374">
        <f t="shared" ref="DNS72" si="1547">DNS60-DNS62-DNS70</f>
        <v>0</v>
      </c>
      <c r="DNU72" s="374">
        <f t="shared" ref="DNU72" si="1548">DNU60-DNU62-DNU70</f>
        <v>0</v>
      </c>
      <c r="DNW72" s="374">
        <f t="shared" ref="DNW72" si="1549">DNW60-DNW62-DNW70</f>
        <v>0</v>
      </c>
      <c r="DNY72" s="374">
        <f t="shared" ref="DNY72" si="1550">DNY60-DNY62-DNY70</f>
        <v>0</v>
      </c>
      <c r="DOA72" s="374">
        <f t="shared" ref="DOA72" si="1551">DOA60-DOA62-DOA70</f>
        <v>0</v>
      </c>
      <c r="DOC72" s="374">
        <f t="shared" ref="DOC72" si="1552">DOC60-DOC62-DOC70</f>
        <v>0</v>
      </c>
      <c r="DOE72" s="374">
        <f t="shared" ref="DOE72" si="1553">DOE60-DOE62-DOE70</f>
        <v>0</v>
      </c>
      <c r="DOG72" s="374">
        <f t="shared" ref="DOG72" si="1554">DOG60-DOG62-DOG70</f>
        <v>0</v>
      </c>
      <c r="DOI72" s="374">
        <f t="shared" ref="DOI72" si="1555">DOI60-DOI62-DOI70</f>
        <v>0</v>
      </c>
      <c r="DOK72" s="374">
        <f t="shared" ref="DOK72" si="1556">DOK60-DOK62-DOK70</f>
        <v>0</v>
      </c>
      <c r="DOM72" s="374">
        <f t="shared" ref="DOM72" si="1557">DOM60-DOM62-DOM70</f>
        <v>0</v>
      </c>
      <c r="DOO72" s="374">
        <f t="shared" ref="DOO72" si="1558">DOO60-DOO62-DOO70</f>
        <v>0</v>
      </c>
      <c r="DOQ72" s="374">
        <f t="shared" ref="DOQ72" si="1559">DOQ60-DOQ62-DOQ70</f>
        <v>0</v>
      </c>
      <c r="DOS72" s="374">
        <f t="shared" ref="DOS72" si="1560">DOS60-DOS62-DOS70</f>
        <v>0</v>
      </c>
      <c r="DOU72" s="374">
        <f t="shared" ref="DOU72" si="1561">DOU60-DOU62-DOU70</f>
        <v>0</v>
      </c>
      <c r="DOW72" s="374">
        <f t="shared" ref="DOW72" si="1562">DOW60-DOW62-DOW70</f>
        <v>0</v>
      </c>
      <c r="DOY72" s="374">
        <f t="shared" ref="DOY72" si="1563">DOY60-DOY62-DOY70</f>
        <v>0</v>
      </c>
      <c r="DPA72" s="374">
        <f t="shared" ref="DPA72" si="1564">DPA60-DPA62-DPA70</f>
        <v>0</v>
      </c>
      <c r="DPC72" s="374">
        <f t="shared" ref="DPC72" si="1565">DPC60-DPC62-DPC70</f>
        <v>0</v>
      </c>
      <c r="DPE72" s="374">
        <f t="shared" ref="DPE72" si="1566">DPE60-DPE62-DPE70</f>
        <v>0</v>
      </c>
      <c r="DPG72" s="374">
        <f t="shared" ref="DPG72" si="1567">DPG60-DPG62-DPG70</f>
        <v>0</v>
      </c>
      <c r="DPI72" s="374">
        <f t="shared" ref="DPI72" si="1568">DPI60-DPI62-DPI70</f>
        <v>0</v>
      </c>
      <c r="DPK72" s="374">
        <f t="shared" ref="DPK72" si="1569">DPK60-DPK62-DPK70</f>
        <v>0</v>
      </c>
      <c r="DPM72" s="374">
        <f t="shared" ref="DPM72" si="1570">DPM60-DPM62-DPM70</f>
        <v>0</v>
      </c>
      <c r="DPO72" s="374">
        <f t="shared" ref="DPO72" si="1571">DPO60-DPO62-DPO70</f>
        <v>0</v>
      </c>
      <c r="DPQ72" s="374">
        <f t="shared" ref="DPQ72" si="1572">DPQ60-DPQ62-DPQ70</f>
        <v>0</v>
      </c>
      <c r="DPS72" s="374">
        <f t="shared" ref="DPS72" si="1573">DPS60-DPS62-DPS70</f>
        <v>0</v>
      </c>
      <c r="DPU72" s="374">
        <f t="shared" ref="DPU72" si="1574">DPU60-DPU62-DPU70</f>
        <v>0</v>
      </c>
      <c r="DPW72" s="374">
        <f t="shared" ref="DPW72" si="1575">DPW60-DPW62-DPW70</f>
        <v>0</v>
      </c>
      <c r="DPY72" s="374">
        <f t="shared" ref="DPY72" si="1576">DPY60-DPY62-DPY70</f>
        <v>0</v>
      </c>
      <c r="DQA72" s="374">
        <f t="shared" ref="DQA72" si="1577">DQA60-DQA62-DQA70</f>
        <v>0</v>
      </c>
      <c r="DQC72" s="374">
        <f t="shared" ref="DQC72" si="1578">DQC60-DQC62-DQC70</f>
        <v>0</v>
      </c>
      <c r="DQE72" s="374">
        <f t="shared" ref="DQE72" si="1579">DQE60-DQE62-DQE70</f>
        <v>0</v>
      </c>
      <c r="DQG72" s="374">
        <f t="shared" ref="DQG72" si="1580">DQG60-DQG62-DQG70</f>
        <v>0</v>
      </c>
      <c r="DQI72" s="374">
        <f t="shared" ref="DQI72" si="1581">DQI60-DQI62-DQI70</f>
        <v>0</v>
      </c>
      <c r="DQK72" s="374">
        <f t="shared" ref="DQK72" si="1582">DQK60-DQK62-DQK70</f>
        <v>0</v>
      </c>
      <c r="DQM72" s="374">
        <f t="shared" ref="DQM72" si="1583">DQM60-DQM62-DQM70</f>
        <v>0</v>
      </c>
      <c r="DQO72" s="374">
        <f t="shared" ref="DQO72" si="1584">DQO60-DQO62-DQO70</f>
        <v>0</v>
      </c>
      <c r="DQQ72" s="374">
        <f t="shared" ref="DQQ72" si="1585">DQQ60-DQQ62-DQQ70</f>
        <v>0</v>
      </c>
      <c r="DQS72" s="374">
        <f t="shared" ref="DQS72" si="1586">DQS60-DQS62-DQS70</f>
        <v>0</v>
      </c>
      <c r="DQU72" s="374">
        <f t="shared" ref="DQU72" si="1587">DQU60-DQU62-DQU70</f>
        <v>0</v>
      </c>
      <c r="DQW72" s="374">
        <f t="shared" ref="DQW72" si="1588">DQW60-DQW62-DQW70</f>
        <v>0</v>
      </c>
      <c r="DQY72" s="374">
        <f t="shared" ref="DQY72" si="1589">DQY60-DQY62-DQY70</f>
        <v>0</v>
      </c>
      <c r="DRA72" s="374">
        <f t="shared" ref="DRA72" si="1590">DRA60-DRA62-DRA70</f>
        <v>0</v>
      </c>
      <c r="DRC72" s="374">
        <f t="shared" ref="DRC72" si="1591">DRC60-DRC62-DRC70</f>
        <v>0</v>
      </c>
      <c r="DRE72" s="374">
        <f t="shared" ref="DRE72" si="1592">DRE60-DRE62-DRE70</f>
        <v>0</v>
      </c>
      <c r="DRG72" s="374">
        <f t="shared" ref="DRG72" si="1593">DRG60-DRG62-DRG70</f>
        <v>0</v>
      </c>
      <c r="DRI72" s="374">
        <f t="shared" ref="DRI72" si="1594">DRI60-DRI62-DRI70</f>
        <v>0</v>
      </c>
      <c r="DRK72" s="374">
        <f t="shared" ref="DRK72" si="1595">DRK60-DRK62-DRK70</f>
        <v>0</v>
      </c>
      <c r="DRM72" s="374">
        <f t="shared" ref="DRM72" si="1596">DRM60-DRM62-DRM70</f>
        <v>0</v>
      </c>
      <c r="DRO72" s="374">
        <f t="shared" ref="DRO72" si="1597">DRO60-DRO62-DRO70</f>
        <v>0</v>
      </c>
      <c r="DRQ72" s="374">
        <f t="shared" ref="DRQ72" si="1598">DRQ60-DRQ62-DRQ70</f>
        <v>0</v>
      </c>
      <c r="DRS72" s="374">
        <f t="shared" ref="DRS72" si="1599">DRS60-DRS62-DRS70</f>
        <v>0</v>
      </c>
      <c r="DRU72" s="374">
        <f t="shared" ref="DRU72" si="1600">DRU60-DRU62-DRU70</f>
        <v>0</v>
      </c>
      <c r="DRW72" s="374">
        <f t="shared" ref="DRW72" si="1601">DRW60-DRW62-DRW70</f>
        <v>0</v>
      </c>
      <c r="DRY72" s="374">
        <f t="shared" ref="DRY72" si="1602">DRY60-DRY62-DRY70</f>
        <v>0</v>
      </c>
      <c r="DSA72" s="374">
        <f t="shared" ref="DSA72" si="1603">DSA60-DSA62-DSA70</f>
        <v>0</v>
      </c>
      <c r="DSC72" s="374">
        <f t="shared" ref="DSC72" si="1604">DSC60-DSC62-DSC70</f>
        <v>0</v>
      </c>
      <c r="DSE72" s="374">
        <f t="shared" ref="DSE72" si="1605">DSE60-DSE62-DSE70</f>
        <v>0</v>
      </c>
      <c r="DSG72" s="374">
        <f t="shared" ref="DSG72" si="1606">DSG60-DSG62-DSG70</f>
        <v>0</v>
      </c>
      <c r="DSI72" s="374">
        <f t="shared" ref="DSI72" si="1607">DSI60-DSI62-DSI70</f>
        <v>0</v>
      </c>
      <c r="DSK72" s="374">
        <f t="shared" ref="DSK72" si="1608">DSK60-DSK62-DSK70</f>
        <v>0</v>
      </c>
      <c r="DSM72" s="374">
        <f t="shared" ref="DSM72" si="1609">DSM60-DSM62-DSM70</f>
        <v>0</v>
      </c>
      <c r="DSO72" s="374">
        <f t="shared" ref="DSO72" si="1610">DSO60-DSO62-DSO70</f>
        <v>0</v>
      </c>
      <c r="DSQ72" s="374">
        <f t="shared" ref="DSQ72" si="1611">DSQ60-DSQ62-DSQ70</f>
        <v>0</v>
      </c>
      <c r="DSS72" s="374">
        <f t="shared" ref="DSS72" si="1612">DSS60-DSS62-DSS70</f>
        <v>0</v>
      </c>
      <c r="DSU72" s="374">
        <f t="shared" ref="DSU72" si="1613">DSU60-DSU62-DSU70</f>
        <v>0</v>
      </c>
      <c r="DSW72" s="374">
        <f t="shared" ref="DSW72" si="1614">DSW60-DSW62-DSW70</f>
        <v>0</v>
      </c>
      <c r="DSY72" s="374">
        <f t="shared" ref="DSY72" si="1615">DSY60-DSY62-DSY70</f>
        <v>0</v>
      </c>
      <c r="DTA72" s="374">
        <f t="shared" ref="DTA72" si="1616">DTA60-DTA62-DTA70</f>
        <v>0</v>
      </c>
      <c r="DTC72" s="374">
        <f t="shared" ref="DTC72" si="1617">DTC60-DTC62-DTC70</f>
        <v>0</v>
      </c>
      <c r="DTE72" s="374">
        <f t="shared" ref="DTE72" si="1618">DTE60-DTE62-DTE70</f>
        <v>0</v>
      </c>
      <c r="DTG72" s="374">
        <f t="shared" ref="DTG72" si="1619">DTG60-DTG62-DTG70</f>
        <v>0</v>
      </c>
      <c r="DTI72" s="374">
        <f t="shared" ref="DTI72" si="1620">DTI60-DTI62-DTI70</f>
        <v>0</v>
      </c>
      <c r="DTK72" s="374">
        <f t="shared" ref="DTK72" si="1621">DTK60-DTK62-DTK70</f>
        <v>0</v>
      </c>
      <c r="DTM72" s="374">
        <f t="shared" ref="DTM72" si="1622">DTM60-DTM62-DTM70</f>
        <v>0</v>
      </c>
      <c r="DTO72" s="374">
        <f t="shared" ref="DTO72" si="1623">DTO60-DTO62-DTO70</f>
        <v>0</v>
      </c>
      <c r="DTQ72" s="374">
        <f t="shared" ref="DTQ72" si="1624">DTQ60-DTQ62-DTQ70</f>
        <v>0</v>
      </c>
      <c r="DTS72" s="374">
        <f t="shared" ref="DTS72" si="1625">DTS60-DTS62-DTS70</f>
        <v>0</v>
      </c>
      <c r="DTU72" s="374">
        <f t="shared" ref="DTU72" si="1626">DTU60-DTU62-DTU70</f>
        <v>0</v>
      </c>
      <c r="DTW72" s="374">
        <f t="shared" ref="DTW72" si="1627">DTW60-DTW62-DTW70</f>
        <v>0</v>
      </c>
      <c r="DTY72" s="374">
        <f t="shared" ref="DTY72" si="1628">DTY60-DTY62-DTY70</f>
        <v>0</v>
      </c>
      <c r="DUA72" s="374">
        <f t="shared" ref="DUA72" si="1629">DUA60-DUA62-DUA70</f>
        <v>0</v>
      </c>
      <c r="DUC72" s="374">
        <f t="shared" ref="DUC72" si="1630">DUC60-DUC62-DUC70</f>
        <v>0</v>
      </c>
      <c r="DUE72" s="374">
        <f t="shared" ref="DUE72" si="1631">DUE60-DUE62-DUE70</f>
        <v>0</v>
      </c>
      <c r="DUG72" s="374">
        <f t="shared" ref="DUG72" si="1632">DUG60-DUG62-DUG70</f>
        <v>0</v>
      </c>
      <c r="DUI72" s="374">
        <f t="shared" ref="DUI72" si="1633">DUI60-DUI62-DUI70</f>
        <v>0</v>
      </c>
      <c r="DUK72" s="374">
        <f t="shared" ref="DUK72" si="1634">DUK60-DUK62-DUK70</f>
        <v>0</v>
      </c>
      <c r="DUM72" s="374">
        <f t="shared" ref="DUM72" si="1635">DUM60-DUM62-DUM70</f>
        <v>0</v>
      </c>
      <c r="DUO72" s="374">
        <f t="shared" ref="DUO72" si="1636">DUO60-DUO62-DUO70</f>
        <v>0</v>
      </c>
      <c r="DUQ72" s="374">
        <f t="shared" ref="DUQ72" si="1637">DUQ60-DUQ62-DUQ70</f>
        <v>0</v>
      </c>
      <c r="DUS72" s="374">
        <f t="shared" ref="DUS72" si="1638">DUS60-DUS62-DUS70</f>
        <v>0</v>
      </c>
      <c r="DUU72" s="374">
        <f t="shared" ref="DUU72" si="1639">DUU60-DUU62-DUU70</f>
        <v>0</v>
      </c>
      <c r="DUW72" s="374">
        <f t="shared" ref="DUW72" si="1640">DUW60-DUW62-DUW70</f>
        <v>0</v>
      </c>
      <c r="DUY72" s="374">
        <f t="shared" ref="DUY72" si="1641">DUY60-DUY62-DUY70</f>
        <v>0</v>
      </c>
      <c r="DVA72" s="374">
        <f t="shared" ref="DVA72" si="1642">DVA60-DVA62-DVA70</f>
        <v>0</v>
      </c>
      <c r="DVC72" s="374">
        <f t="shared" ref="DVC72" si="1643">DVC60-DVC62-DVC70</f>
        <v>0</v>
      </c>
      <c r="DVE72" s="374">
        <f t="shared" ref="DVE72" si="1644">DVE60-DVE62-DVE70</f>
        <v>0</v>
      </c>
      <c r="DVG72" s="374">
        <f t="shared" ref="DVG72" si="1645">DVG60-DVG62-DVG70</f>
        <v>0</v>
      </c>
      <c r="DVI72" s="374">
        <f t="shared" ref="DVI72" si="1646">DVI60-DVI62-DVI70</f>
        <v>0</v>
      </c>
      <c r="DVK72" s="374">
        <f t="shared" ref="DVK72" si="1647">DVK60-DVK62-DVK70</f>
        <v>0</v>
      </c>
      <c r="DVM72" s="374">
        <f t="shared" ref="DVM72" si="1648">DVM60-DVM62-DVM70</f>
        <v>0</v>
      </c>
      <c r="DVO72" s="374">
        <f t="shared" ref="DVO72" si="1649">DVO60-DVO62-DVO70</f>
        <v>0</v>
      </c>
      <c r="DVQ72" s="374">
        <f t="shared" ref="DVQ72" si="1650">DVQ60-DVQ62-DVQ70</f>
        <v>0</v>
      </c>
      <c r="DVS72" s="374">
        <f t="shared" ref="DVS72" si="1651">DVS60-DVS62-DVS70</f>
        <v>0</v>
      </c>
      <c r="DVU72" s="374">
        <f t="shared" ref="DVU72" si="1652">DVU60-DVU62-DVU70</f>
        <v>0</v>
      </c>
      <c r="DVW72" s="374">
        <f t="shared" ref="DVW72" si="1653">DVW60-DVW62-DVW70</f>
        <v>0</v>
      </c>
      <c r="DVY72" s="374">
        <f t="shared" ref="DVY72" si="1654">DVY60-DVY62-DVY70</f>
        <v>0</v>
      </c>
      <c r="DWA72" s="374">
        <f t="shared" ref="DWA72" si="1655">DWA60-DWA62-DWA70</f>
        <v>0</v>
      </c>
      <c r="DWC72" s="374">
        <f t="shared" ref="DWC72" si="1656">DWC60-DWC62-DWC70</f>
        <v>0</v>
      </c>
      <c r="DWE72" s="374">
        <f t="shared" ref="DWE72" si="1657">DWE60-DWE62-DWE70</f>
        <v>0</v>
      </c>
      <c r="DWG72" s="374">
        <f t="shared" ref="DWG72" si="1658">DWG60-DWG62-DWG70</f>
        <v>0</v>
      </c>
      <c r="DWI72" s="374">
        <f t="shared" ref="DWI72" si="1659">DWI60-DWI62-DWI70</f>
        <v>0</v>
      </c>
      <c r="DWK72" s="374">
        <f t="shared" ref="DWK72" si="1660">DWK60-DWK62-DWK70</f>
        <v>0</v>
      </c>
      <c r="DWM72" s="374">
        <f t="shared" ref="DWM72" si="1661">DWM60-DWM62-DWM70</f>
        <v>0</v>
      </c>
      <c r="DWO72" s="374">
        <f t="shared" ref="DWO72" si="1662">DWO60-DWO62-DWO70</f>
        <v>0</v>
      </c>
      <c r="DWQ72" s="374">
        <f t="shared" ref="DWQ72" si="1663">DWQ60-DWQ62-DWQ70</f>
        <v>0</v>
      </c>
      <c r="DWS72" s="374">
        <f t="shared" ref="DWS72" si="1664">DWS60-DWS62-DWS70</f>
        <v>0</v>
      </c>
      <c r="DWU72" s="374">
        <f t="shared" ref="DWU72" si="1665">DWU60-DWU62-DWU70</f>
        <v>0</v>
      </c>
      <c r="DWW72" s="374">
        <f t="shared" ref="DWW72" si="1666">DWW60-DWW62-DWW70</f>
        <v>0</v>
      </c>
      <c r="DWY72" s="374">
        <f t="shared" ref="DWY72" si="1667">DWY60-DWY62-DWY70</f>
        <v>0</v>
      </c>
      <c r="DXA72" s="374">
        <f t="shared" ref="DXA72" si="1668">DXA60-DXA62-DXA70</f>
        <v>0</v>
      </c>
      <c r="DXC72" s="374">
        <f t="shared" ref="DXC72" si="1669">DXC60-DXC62-DXC70</f>
        <v>0</v>
      </c>
      <c r="DXE72" s="374">
        <f t="shared" ref="DXE72" si="1670">DXE60-DXE62-DXE70</f>
        <v>0</v>
      </c>
      <c r="DXG72" s="374">
        <f t="shared" ref="DXG72" si="1671">DXG60-DXG62-DXG70</f>
        <v>0</v>
      </c>
      <c r="DXI72" s="374">
        <f t="shared" ref="DXI72" si="1672">DXI60-DXI62-DXI70</f>
        <v>0</v>
      </c>
      <c r="DXK72" s="374">
        <f t="shared" ref="DXK72" si="1673">DXK60-DXK62-DXK70</f>
        <v>0</v>
      </c>
      <c r="DXM72" s="374">
        <f t="shared" ref="DXM72" si="1674">DXM60-DXM62-DXM70</f>
        <v>0</v>
      </c>
      <c r="DXO72" s="374">
        <f t="shared" ref="DXO72" si="1675">DXO60-DXO62-DXO70</f>
        <v>0</v>
      </c>
      <c r="DXQ72" s="374">
        <f t="shared" ref="DXQ72" si="1676">DXQ60-DXQ62-DXQ70</f>
        <v>0</v>
      </c>
      <c r="DXS72" s="374">
        <f t="shared" ref="DXS72" si="1677">DXS60-DXS62-DXS70</f>
        <v>0</v>
      </c>
      <c r="DXU72" s="374">
        <f t="shared" ref="DXU72" si="1678">DXU60-DXU62-DXU70</f>
        <v>0</v>
      </c>
      <c r="DXW72" s="374">
        <f t="shared" ref="DXW72" si="1679">DXW60-DXW62-DXW70</f>
        <v>0</v>
      </c>
      <c r="DXY72" s="374">
        <f t="shared" ref="DXY72" si="1680">DXY60-DXY62-DXY70</f>
        <v>0</v>
      </c>
      <c r="DYA72" s="374">
        <f t="shared" ref="DYA72" si="1681">DYA60-DYA62-DYA70</f>
        <v>0</v>
      </c>
      <c r="DYC72" s="374">
        <f t="shared" ref="DYC72" si="1682">DYC60-DYC62-DYC70</f>
        <v>0</v>
      </c>
      <c r="DYE72" s="374">
        <f t="shared" ref="DYE72" si="1683">DYE60-DYE62-DYE70</f>
        <v>0</v>
      </c>
      <c r="DYG72" s="374">
        <f t="shared" ref="DYG72" si="1684">DYG60-DYG62-DYG70</f>
        <v>0</v>
      </c>
      <c r="DYI72" s="374">
        <f t="shared" ref="DYI72" si="1685">DYI60-DYI62-DYI70</f>
        <v>0</v>
      </c>
      <c r="DYK72" s="374">
        <f t="shared" ref="DYK72" si="1686">DYK60-DYK62-DYK70</f>
        <v>0</v>
      </c>
      <c r="DYM72" s="374">
        <f t="shared" ref="DYM72" si="1687">DYM60-DYM62-DYM70</f>
        <v>0</v>
      </c>
      <c r="DYO72" s="374">
        <f t="shared" ref="DYO72" si="1688">DYO60-DYO62-DYO70</f>
        <v>0</v>
      </c>
      <c r="DYQ72" s="374">
        <f t="shared" ref="DYQ72" si="1689">DYQ60-DYQ62-DYQ70</f>
        <v>0</v>
      </c>
      <c r="DYS72" s="374">
        <f t="shared" ref="DYS72" si="1690">DYS60-DYS62-DYS70</f>
        <v>0</v>
      </c>
      <c r="DYU72" s="374">
        <f t="shared" ref="DYU72" si="1691">DYU60-DYU62-DYU70</f>
        <v>0</v>
      </c>
      <c r="DYW72" s="374">
        <f t="shared" ref="DYW72" si="1692">DYW60-DYW62-DYW70</f>
        <v>0</v>
      </c>
      <c r="DYY72" s="374">
        <f t="shared" ref="DYY72" si="1693">DYY60-DYY62-DYY70</f>
        <v>0</v>
      </c>
      <c r="DZA72" s="374">
        <f t="shared" ref="DZA72" si="1694">DZA60-DZA62-DZA70</f>
        <v>0</v>
      </c>
      <c r="DZC72" s="374">
        <f t="shared" ref="DZC72" si="1695">DZC60-DZC62-DZC70</f>
        <v>0</v>
      </c>
      <c r="DZE72" s="374">
        <f t="shared" ref="DZE72" si="1696">DZE60-DZE62-DZE70</f>
        <v>0</v>
      </c>
      <c r="DZG72" s="374">
        <f t="shared" ref="DZG72" si="1697">DZG60-DZG62-DZG70</f>
        <v>0</v>
      </c>
      <c r="DZI72" s="374">
        <f t="shared" ref="DZI72" si="1698">DZI60-DZI62-DZI70</f>
        <v>0</v>
      </c>
      <c r="DZK72" s="374">
        <f t="shared" ref="DZK72" si="1699">DZK60-DZK62-DZK70</f>
        <v>0</v>
      </c>
      <c r="DZM72" s="374">
        <f t="shared" ref="DZM72" si="1700">DZM60-DZM62-DZM70</f>
        <v>0</v>
      </c>
      <c r="DZO72" s="374">
        <f t="shared" ref="DZO72" si="1701">DZO60-DZO62-DZO70</f>
        <v>0</v>
      </c>
      <c r="DZQ72" s="374">
        <f t="shared" ref="DZQ72" si="1702">DZQ60-DZQ62-DZQ70</f>
        <v>0</v>
      </c>
      <c r="DZS72" s="374">
        <f t="shared" ref="DZS72" si="1703">DZS60-DZS62-DZS70</f>
        <v>0</v>
      </c>
      <c r="DZU72" s="374">
        <f t="shared" ref="DZU72" si="1704">DZU60-DZU62-DZU70</f>
        <v>0</v>
      </c>
      <c r="DZW72" s="374">
        <f t="shared" ref="DZW72" si="1705">DZW60-DZW62-DZW70</f>
        <v>0</v>
      </c>
      <c r="DZY72" s="374">
        <f t="shared" ref="DZY72" si="1706">DZY60-DZY62-DZY70</f>
        <v>0</v>
      </c>
      <c r="EAA72" s="374">
        <f t="shared" ref="EAA72" si="1707">EAA60-EAA62-EAA70</f>
        <v>0</v>
      </c>
      <c r="EAC72" s="374">
        <f t="shared" ref="EAC72" si="1708">EAC60-EAC62-EAC70</f>
        <v>0</v>
      </c>
      <c r="EAE72" s="374">
        <f t="shared" ref="EAE72" si="1709">EAE60-EAE62-EAE70</f>
        <v>0</v>
      </c>
      <c r="EAG72" s="374">
        <f t="shared" ref="EAG72" si="1710">EAG60-EAG62-EAG70</f>
        <v>0</v>
      </c>
      <c r="EAI72" s="374">
        <f t="shared" ref="EAI72" si="1711">EAI60-EAI62-EAI70</f>
        <v>0</v>
      </c>
      <c r="EAK72" s="374">
        <f t="shared" ref="EAK72" si="1712">EAK60-EAK62-EAK70</f>
        <v>0</v>
      </c>
      <c r="EAM72" s="374">
        <f t="shared" ref="EAM72" si="1713">EAM60-EAM62-EAM70</f>
        <v>0</v>
      </c>
      <c r="EAO72" s="374">
        <f t="shared" ref="EAO72" si="1714">EAO60-EAO62-EAO70</f>
        <v>0</v>
      </c>
      <c r="EAQ72" s="374">
        <f t="shared" ref="EAQ72" si="1715">EAQ60-EAQ62-EAQ70</f>
        <v>0</v>
      </c>
      <c r="EAS72" s="374">
        <f t="shared" ref="EAS72" si="1716">EAS60-EAS62-EAS70</f>
        <v>0</v>
      </c>
      <c r="EAU72" s="374">
        <f t="shared" ref="EAU72" si="1717">EAU60-EAU62-EAU70</f>
        <v>0</v>
      </c>
      <c r="EAW72" s="374">
        <f t="shared" ref="EAW72" si="1718">EAW60-EAW62-EAW70</f>
        <v>0</v>
      </c>
      <c r="EAY72" s="374">
        <f t="shared" ref="EAY72" si="1719">EAY60-EAY62-EAY70</f>
        <v>0</v>
      </c>
      <c r="EBA72" s="374">
        <f t="shared" ref="EBA72" si="1720">EBA60-EBA62-EBA70</f>
        <v>0</v>
      </c>
      <c r="EBC72" s="374">
        <f t="shared" ref="EBC72" si="1721">EBC60-EBC62-EBC70</f>
        <v>0</v>
      </c>
      <c r="EBE72" s="374">
        <f t="shared" ref="EBE72" si="1722">EBE60-EBE62-EBE70</f>
        <v>0</v>
      </c>
      <c r="EBG72" s="374">
        <f t="shared" ref="EBG72" si="1723">EBG60-EBG62-EBG70</f>
        <v>0</v>
      </c>
      <c r="EBI72" s="374">
        <f t="shared" ref="EBI72" si="1724">EBI60-EBI62-EBI70</f>
        <v>0</v>
      </c>
      <c r="EBK72" s="374">
        <f t="shared" ref="EBK72" si="1725">EBK60-EBK62-EBK70</f>
        <v>0</v>
      </c>
      <c r="EBM72" s="374">
        <f t="shared" ref="EBM72" si="1726">EBM60-EBM62-EBM70</f>
        <v>0</v>
      </c>
      <c r="EBO72" s="374">
        <f t="shared" ref="EBO72" si="1727">EBO60-EBO62-EBO70</f>
        <v>0</v>
      </c>
      <c r="EBQ72" s="374">
        <f t="shared" ref="EBQ72" si="1728">EBQ60-EBQ62-EBQ70</f>
        <v>0</v>
      </c>
      <c r="EBS72" s="374">
        <f t="shared" ref="EBS72" si="1729">EBS60-EBS62-EBS70</f>
        <v>0</v>
      </c>
      <c r="EBU72" s="374">
        <f t="shared" ref="EBU72" si="1730">EBU60-EBU62-EBU70</f>
        <v>0</v>
      </c>
      <c r="EBW72" s="374">
        <f t="shared" ref="EBW72" si="1731">EBW60-EBW62-EBW70</f>
        <v>0</v>
      </c>
      <c r="EBY72" s="374">
        <f t="shared" ref="EBY72" si="1732">EBY60-EBY62-EBY70</f>
        <v>0</v>
      </c>
      <c r="ECA72" s="374">
        <f t="shared" ref="ECA72" si="1733">ECA60-ECA62-ECA70</f>
        <v>0</v>
      </c>
      <c r="ECC72" s="374">
        <f t="shared" ref="ECC72" si="1734">ECC60-ECC62-ECC70</f>
        <v>0</v>
      </c>
      <c r="ECE72" s="374">
        <f t="shared" ref="ECE72" si="1735">ECE60-ECE62-ECE70</f>
        <v>0</v>
      </c>
      <c r="ECG72" s="374">
        <f t="shared" ref="ECG72" si="1736">ECG60-ECG62-ECG70</f>
        <v>0</v>
      </c>
      <c r="ECI72" s="374">
        <f t="shared" ref="ECI72" si="1737">ECI60-ECI62-ECI70</f>
        <v>0</v>
      </c>
      <c r="ECK72" s="374">
        <f t="shared" ref="ECK72" si="1738">ECK60-ECK62-ECK70</f>
        <v>0</v>
      </c>
      <c r="ECM72" s="374">
        <f t="shared" ref="ECM72" si="1739">ECM60-ECM62-ECM70</f>
        <v>0</v>
      </c>
      <c r="ECO72" s="374">
        <f t="shared" ref="ECO72" si="1740">ECO60-ECO62-ECO70</f>
        <v>0</v>
      </c>
      <c r="ECQ72" s="374">
        <f t="shared" ref="ECQ72" si="1741">ECQ60-ECQ62-ECQ70</f>
        <v>0</v>
      </c>
      <c r="ECS72" s="374">
        <f t="shared" ref="ECS72" si="1742">ECS60-ECS62-ECS70</f>
        <v>0</v>
      </c>
      <c r="ECU72" s="374">
        <f t="shared" ref="ECU72" si="1743">ECU60-ECU62-ECU70</f>
        <v>0</v>
      </c>
      <c r="ECW72" s="374">
        <f t="shared" ref="ECW72" si="1744">ECW60-ECW62-ECW70</f>
        <v>0</v>
      </c>
      <c r="ECY72" s="374">
        <f t="shared" ref="ECY72" si="1745">ECY60-ECY62-ECY70</f>
        <v>0</v>
      </c>
      <c r="EDA72" s="374">
        <f t="shared" ref="EDA72" si="1746">EDA60-EDA62-EDA70</f>
        <v>0</v>
      </c>
      <c r="EDC72" s="374">
        <f t="shared" ref="EDC72" si="1747">EDC60-EDC62-EDC70</f>
        <v>0</v>
      </c>
      <c r="EDE72" s="374">
        <f t="shared" ref="EDE72" si="1748">EDE60-EDE62-EDE70</f>
        <v>0</v>
      </c>
      <c r="EDG72" s="374">
        <f t="shared" ref="EDG72" si="1749">EDG60-EDG62-EDG70</f>
        <v>0</v>
      </c>
      <c r="EDI72" s="374">
        <f t="shared" ref="EDI72" si="1750">EDI60-EDI62-EDI70</f>
        <v>0</v>
      </c>
      <c r="EDK72" s="374">
        <f t="shared" ref="EDK72" si="1751">EDK60-EDK62-EDK70</f>
        <v>0</v>
      </c>
      <c r="EDM72" s="374">
        <f t="shared" ref="EDM72" si="1752">EDM60-EDM62-EDM70</f>
        <v>0</v>
      </c>
      <c r="EDO72" s="374">
        <f t="shared" ref="EDO72" si="1753">EDO60-EDO62-EDO70</f>
        <v>0</v>
      </c>
      <c r="EDQ72" s="374">
        <f t="shared" ref="EDQ72" si="1754">EDQ60-EDQ62-EDQ70</f>
        <v>0</v>
      </c>
      <c r="EDS72" s="374">
        <f t="shared" ref="EDS72" si="1755">EDS60-EDS62-EDS70</f>
        <v>0</v>
      </c>
      <c r="EDU72" s="374">
        <f t="shared" ref="EDU72" si="1756">EDU60-EDU62-EDU70</f>
        <v>0</v>
      </c>
      <c r="EDW72" s="374">
        <f t="shared" ref="EDW72" si="1757">EDW60-EDW62-EDW70</f>
        <v>0</v>
      </c>
      <c r="EDY72" s="374">
        <f t="shared" ref="EDY72" si="1758">EDY60-EDY62-EDY70</f>
        <v>0</v>
      </c>
      <c r="EEA72" s="374">
        <f t="shared" ref="EEA72" si="1759">EEA60-EEA62-EEA70</f>
        <v>0</v>
      </c>
      <c r="EEC72" s="374">
        <f t="shared" ref="EEC72" si="1760">EEC60-EEC62-EEC70</f>
        <v>0</v>
      </c>
      <c r="EEE72" s="374">
        <f t="shared" ref="EEE72" si="1761">EEE60-EEE62-EEE70</f>
        <v>0</v>
      </c>
      <c r="EEG72" s="374">
        <f t="shared" ref="EEG72" si="1762">EEG60-EEG62-EEG70</f>
        <v>0</v>
      </c>
      <c r="EEI72" s="374">
        <f t="shared" ref="EEI72" si="1763">EEI60-EEI62-EEI70</f>
        <v>0</v>
      </c>
      <c r="EEK72" s="374">
        <f t="shared" ref="EEK72" si="1764">EEK60-EEK62-EEK70</f>
        <v>0</v>
      </c>
      <c r="EEM72" s="374">
        <f t="shared" ref="EEM72" si="1765">EEM60-EEM62-EEM70</f>
        <v>0</v>
      </c>
      <c r="EEO72" s="374">
        <f t="shared" ref="EEO72" si="1766">EEO60-EEO62-EEO70</f>
        <v>0</v>
      </c>
      <c r="EEQ72" s="374">
        <f t="shared" ref="EEQ72" si="1767">EEQ60-EEQ62-EEQ70</f>
        <v>0</v>
      </c>
      <c r="EES72" s="374">
        <f t="shared" ref="EES72" si="1768">EES60-EES62-EES70</f>
        <v>0</v>
      </c>
      <c r="EEU72" s="374">
        <f t="shared" ref="EEU72" si="1769">EEU60-EEU62-EEU70</f>
        <v>0</v>
      </c>
      <c r="EEW72" s="374">
        <f t="shared" ref="EEW72" si="1770">EEW60-EEW62-EEW70</f>
        <v>0</v>
      </c>
      <c r="EEY72" s="374">
        <f t="shared" ref="EEY72" si="1771">EEY60-EEY62-EEY70</f>
        <v>0</v>
      </c>
      <c r="EFA72" s="374">
        <f t="shared" ref="EFA72" si="1772">EFA60-EFA62-EFA70</f>
        <v>0</v>
      </c>
      <c r="EFC72" s="374">
        <f t="shared" ref="EFC72" si="1773">EFC60-EFC62-EFC70</f>
        <v>0</v>
      </c>
      <c r="EFE72" s="374">
        <f t="shared" ref="EFE72" si="1774">EFE60-EFE62-EFE70</f>
        <v>0</v>
      </c>
      <c r="EFG72" s="374">
        <f t="shared" ref="EFG72" si="1775">EFG60-EFG62-EFG70</f>
        <v>0</v>
      </c>
      <c r="EFI72" s="374">
        <f t="shared" ref="EFI72" si="1776">EFI60-EFI62-EFI70</f>
        <v>0</v>
      </c>
      <c r="EFK72" s="374">
        <f t="shared" ref="EFK72" si="1777">EFK60-EFK62-EFK70</f>
        <v>0</v>
      </c>
      <c r="EFM72" s="374">
        <f t="shared" ref="EFM72" si="1778">EFM60-EFM62-EFM70</f>
        <v>0</v>
      </c>
      <c r="EFO72" s="374">
        <f t="shared" ref="EFO72" si="1779">EFO60-EFO62-EFO70</f>
        <v>0</v>
      </c>
      <c r="EFQ72" s="374">
        <f t="shared" ref="EFQ72" si="1780">EFQ60-EFQ62-EFQ70</f>
        <v>0</v>
      </c>
      <c r="EFS72" s="374">
        <f t="shared" ref="EFS72" si="1781">EFS60-EFS62-EFS70</f>
        <v>0</v>
      </c>
      <c r="EFU72" s="374">
        <f t="shared" ref="EFU72" si="1782">EFU60-EFU62-EFU70</f>
        <v>0</v>
      </c>
      <c r="EFW72" s="374">
        <f t="shared" ref="EFW72" si="1783">EFW60-EFW62-EFW70</f>
        <v>0</v>
      </c>
      <c r="EFY72" s="374">
        <f t="shared" ref="EFY72" si="1784">EFY60-EFY62-EFY70</f>
        <v>0</v>
      </c>
      <c r="EGA72" s="374">
        <f t="shared" ref="EGA72" si="1785">EGA60-EGA62-EGA70</f>
        <v>0</v>
      </c>
      <c r="EGC72" s="374">
        <f t="shared" ref="EGC72" si="1786">EGC60-EGC62-EGC70</f>
        <v>0</v>
      </c>
      <c r="EGE72" s="374">
        <f t="shared" ref="EGE72" si="1787">EGE60-EGE62-EGE70</f>
        <v>0</v>
      </c>
      <c r="EGG72" s="374">
        <f t="shared" ref="EGG72" si="1788">EGG60-EGG62-EGG70</f>
        <v>0</v>
      </c>
      <c r="EGI72" s="374">
        <f t="shared" ref="EGI72" si="1789">EGI60-EGI62-EGI70</f>
        <v>0</v>
      </c>
      <c r="EGK72" s="374">
        <f t="shared" ref="EGK72" si="1790">EGK60-EGK62-EGK70</f>
        <v>0</v>
      </c>
      <c r="EGM72" s="374">
        <f t="shared" ref="EGM72" si="1791">EGM60-EGM62-EGM70</f>
        <v>0</v>
      </c>
      <c r="EGO72" s="374">
        <f t="shared" ref="EGO72" si="1792">EGO60-EGO62-EGO70</f>
        <v>0</v>
      </c>
      <c r="EGQ72" s="374">
        <f t="shared" ref="EGQ72" si="1793">EGQ60-EGQ62-EGQ70</f>
        <v>0</v>
      </c>
      <c r="EGS72" s="374">
        <f t="shared" ref="EGS72" si="1794">EGS60-EGS62-EGS70</f>
        <v>0</v>
      </c>
      <c r="EGU72" s="374">
        <f t="shared" ref="EGU72" si="1795">EGU60-EGU62-EGU70</f>
        <v>0</v>
      </c>
      <c r="EGW72" s="374">
        <f t="shared" ref="EGW72" si="1796">EGW60-EGW62-EGW70</f>
        <v>0</v>
      </c>
      <c r="EGY72" s="374">
        <f t="shared" ref="EGY72" si="1797">EGY60-EGY62-EGY70</f>
        <v>0</v>
      </c>
      <c r="EHA72" s="374">
        <f t="shared" ref="EHA72" si="1798">EHA60-EHA62-EHA70</f>
        <v>0</v>
      </c>
      <c r="EHC72" s="374">
        <f t="shared" ref="EHC72" si="1799">EHC60-EHC62-EHC70</f>
        <v>0</v>
      </c>
      <c r="EHE72" s="374">
        <f t="shared" ref="EHE72" si="1800">EHE60-EHE62-EHE70</f>
        <v>0</v>
      </c>
      <c r="EHG72" s="374">
        <f t="shared" ref="EHG72" si="1801">EHG60-EHG62-EHG70</f>
        <v>0</v>
      </c>
      <c r="EHI72" s="374">
        <f t="shared" ref="EHI72" si="1802">EHI60-EHI62-EHI70</f>
        <v>0</v>
      </c>
      <c r="EHK72" s="374">
        <f t="shared" ref="EHK72" si="1803">EHK60-EHK62-EHK70</f>
        <v>0</v>
      </c>
      <c r="EHM72" s="374">
        <f t="shared" ref="EHM72" si="1804">EHM60-EHM62-EHM70</f>
        <v>0</v>
      </c>
      <c r="EHO72" s="374">
        <f t="shared" ref="EHO72" si="1805">EHO60-EHO62-EHO70</f>
        <v>0</v>
      </c>
      <c r="EHQ72" s="374">
        <f t="shared" ref="EHQ72" si="1806">EHQ60-EHQ62-EHQ70</f>
        <v>0</v>
      </c>
      <c r="EHS72" s="374">
        <f t="shared" ref="EHS72" si="1807">EHS60-EHS62-EHS70</f>
        <v>0</v>
      </c>
      <c r="EHU72" s="374">
        <f t="shared" ref="EHU72" si="1808">EHU60-EHU62-EHU70</f>
        <v>0</v>
      </c>
      <c r="EHW72" s="374">
        <f t="shared" ref="EHW72" si="1809">EHW60-EHW62-EHW70</f>
        <v>0</v>
      </c>
      <c r="EHY72" s="374">
        <f t="shared" ref="EHY72" si="1810">EHY60-EHY62-EHY70</f>
        <v>0</v>
      </c>
      <c r="EIA72" s="374">
        <f t="shared" ref="EIA72" si="1811">EIA60-EIA62-EIA70</f>
        <v>0</v>
      </c>
      <c r="EIC72" s="374">
        <f t="shared" ref="EIC72" si="1812">EIC60-EIC62-EIC70</f>
        <v>0</v>
      </c>
      <c r="EIE72" s="374">
        <f t="shared" ref="EIE72" si="1813">EIE60-EIE62-EIE70</f>
        <v>0</v>
      </c>
      <c r="EIG72" s="374">
        <f t="shared" ref="EIG72" si="1814">EIG60-EIG62-EIG70</f>
        <v>0</v>
      </c>
      <c r="EII72" s="374">
        <f t="shared" ref="EII72" si="1815">EII60-EII62-EII70</f>
        <v>0</v>
      </c>
      <c r="EIK72" s="374">
        <f t="shared" ref="EIK72" si="1816">EIK60-EIK62-EIK70</f>
        <v>0</v>
      </c>
      <c r="EIM72" s="374">
        <f t="shared" ref="EIM72" si="1817">EIM60-EIM62-EIM70</f>
        <v>0</v>
      </c>
      <c r="EIO72" s="374">
        <f t="shared" ref="EIO72" si="1818">EIO60-EIO62-EIO70</f>
        <v>0</v>
      </c>
      <c r="EIQ72" s="374">
        <f t="shared" ref="EIQ72" si="1819">EIQ60-EIQ62-EIQ70</f>
        <v>0</v>
      </c>
      <c r="EIS72" s="374">
        <f t="shared" ref="EIS72" si="1820">EIS60-EIS62-EIS70</f>
        <v>0</v>
      </c>
      <c r="EIU72" s="374">
        <f t="shared" ref="EIU72" si="1821">EIU60-EIU62-EIU70</f>
        <v>0</v>
      </c>
      <c r="EIW72" s="374">
        <f t="shared" ref="EIW72" si="1822">EIW60-EIW62-EIW70</f>
        <v>0</v>
      </c>
      <c r="EIY72" s="374">
        <f t="shared" ref="EIY72" si="1823">EIY60-EIY62-EIY70</f>
        <v>0</v>
      </c>
      <c r="EJA72" s="374">
        <f t="shared" ref="EJA72" si="1824">EJA60-EJA62-EJA70</f>
        <v>0</v>
      </c>
      <c r="EJC72" s="374">
        <f t="shared" ref="EJC72" si="1825">EJC60-EJC62-EJC70</f>
        <v>0</v>
      </c>
      <c r="EJE72" s="374">
        <f t="shared" ref="EJE72" si="1826">EJE60-EJE62-EJE70</f>
        <v>0</v>
      </c>
      <c r="EJG72" s="374">
        <f t="shared" ref="EJG72" si="1827">EJG60-EJG62-EJG70</f>
        <v>0</v>
      </c>
      <c r="EJI72" s="374">
        <f t="shared" ref="EJI72" si="1828">EJI60-EJI62-EJI70</f>
        <v>0</v>
      </c>
      <c r="EJK72" s="374">
        <f t="shared" ref="EJK72" si="1829">EJK60-EJK62-EJK70</f>
        <v>0</v>
      </c>
      <c r="EJM72" s="374">
        <f t="shared" ref="EJM72" si="1830">EJM60-EJM62-EJM70</f>
        <v>0</v>
      </c>
      <c r="EJO72" s="374">
        <f t="shared" ref="EJO72" si="1831">EJO60-EJO62-EJO70</f>
        <v>0</v>
      </c>
      <c r="EJQ72" s="374">
        <f t="shared" ref="EJQ72" si="1832">EJQ60-EJQ62-EJQ70</f>
        <v>0</v>
      </c>
      <c r="EJS72" s="374">
        <f t="shared" ref="EJS72" si="1833">EJS60-EJS62-EJS70</f>
        <v>0</v>
      </c>
      <c r="EJU72" s="374">
        <f t="shared" ref="EJU72" si="1834">EJU60-EJU62-EJU70</f>
        <v>0</v>
      </c>
      <c r="EJW72" s="374">
        <f t="shared" ref="EJW72" si="1835">EJW60-EJW62-EJW70</f>
        <v>0</v>
      </c>
      <c r="EJY72" s="374">
        <f t="shared" ref="EJY72" si="1836">EJY60-EJY62-EJY70</f>
        <v>0</v>
      </c>
      <c r="EKA72" s="374">
        <f t="shared" ref="EKA72" si="1837">EKA60-EKA62-EKA70</f>
        <v>0</v>
      </c>
      <c r="EKC72" s="374">
        <f t="shared" ref="EKC72" si="1838">EKC60-EKC62-EKC70</f>
        <v>0</v>
      </c>
      <c r="EKE72" s="374">
        <f t="shared" ref="EKE72" si="1839">EKE60-EKE62-EKE70</f>
        <v>0</v>
      </c>
      <c r="EKG72" s="374">
        <f t="shared" ref="EKG72" si="1840">EKG60-EKG62-EKG70</f>
        <v>0</v>
      </c>
      <c r="EKI72" s="374">
        <f t="shared" ref="EKI72" si="1841">EKI60-EKI62-EKI70</f>
        <v>0</v>
      </c>
      <c r="EKK72" s="374">
        <f t="shared" ref="EKK72" si="1842">EKK60-EKK62-EKK70</f>
        <v>0</v>
      </c>
      <c r="EKM72" s="374">
        <f t="shared" ref="EKM72" si="1843">EKM60-EKM62-EKM70</f>
        <v>0</v>
      </c>
      <c r="EKO72" s="374">
        <f t="shared" ref="EKO72" si="1844">EKO60-EKO62-EKO70</f>
        <v>0</v>
      </c>
      <c r="EKQ72" s="374">
        <f t="shared" ref="EKQ72" si="1845">EKQ60-EKQ62-EKQ70</f>
        <v>0</v>
      </c>
      <c r="EKS72" s="374">
        <f t="shared" ref="EKS72" si="1846">EKS60-EKS62-EKS70</f>
        <v>0</v>
      </c>
      <c r="EKU72" s="374">
        <f t="shared" ref="EKU72" si="1847">EKU60-EKU62-EKU70</f>
        <v>0</v>
      </c>
      <c r="EKW72" s="374">
        <f t="shared" ref="EKW72" si="1848">EKW60-EKW62-EKW70</f>
        <v>0</v>
      </c>
      <c r="EKY72" s="374">
        <f t="shared" ref="EKY72" si="1849">EKY60-EKY62-EKY70</f>
        <v>0</v>
      </c>
      <c r="ELA72" s="374">
        <f t="shared" ref="ELA72" si="1850">ELA60-ELA62-ELA70</f>
        <v>0</v>
      </c>
      <c r="ELC72" s="374">
        <f t="shared" ref="ELC72" si="1851">ELC60-ELC62-ELC70</f>
        <v>0</v>
      </c>
      <c r="ELE72" s="374">
        <f t="shared" ref="ELE72" si="1852">ELE60-ELE62-ELE70</f>
        <v>0</v>
      </c>
      <c r="ELG72" s="374">
        <f t="shared" ref="ELG72" si="1853">ELG60-ELG62-ELG70</f>
        <v>0</v>
      </c>
      <c r="ELI72" s="374">
        <f t="shared" ref="ELI72" si="1854">ELI60-ELI62-ELI70</f>
        <v>0</v>
      </c>
      <c r="ELK72" s="374">
        <f t="shared" ref="ELK72" si="1855">ELK60-ELK62-ELK70</f>
        <v>0</v>
      </c>
      <c r="ELM72" s="374">
        <f t="shared" ref="ELM72" si="1856">ELM60-ELM62-ELM70</f>
        <v>0</v>
      </c>
      <c r="ELO72" s="374">
        <f t="shared" ref="ELO72" si="1857">ELO60-ELO62-ELO70</f>
        <v>0</v>
      </c>
      <c r="ELQ72" s="374">
        <f t="shared" ref="ELQ72" si="1858">ELQ60-ELQ62-ELQ70</f>
        <v>0</v>
      </c>
      <c r="ELS72" s="374">
        <f t="shared" ref="ELS72" si="1859">ELS60-ELS62-ELS70</f>
        <v>0</v>
      </c>
      <c r="ELU72" s="374">
        <f t="shared" ref="ELU72" si="1860">ELU60-ELU62-ELU70</f>
        <v>0</v>
      </c>
      <c r="ELW72" s="374">
        <f t="shared" ref="ELW72" si="1861">ELW60-ELW62-ELW70</f>
        <v>0</v>
      </c>
      <c r="ELY72" s="374">
        <f t="shared" ref="ELY72" si="1862">ELY60-ELY62-ELY70</f>
        <v>0</v>
      </c>
      <c r="EMA72" s="374">
        <f t="shared" ref="EMA72" si="1863">EMA60-EMA62-EMA70</f>
        <v>0</v>
      </c>
      <c r="EMC72" s="374">
        <f t="shared" ref="EMC72" si="1864">EMC60-EMC62-EMC70</f>
        <v>0</v>
      </c>
      <c r="EME72" s="374">
        <f t="shared" ref="EME72" si="1865">EME60-EME62-EME70</f>
        <v>0</v>
      </c>
      <c r="EMG72" s="374">
        <f t="shared" ref="EMG72" si="1866">EMG60-EMG62-EMG70</f>
        <v>0</v>
      </c>
      <c r="EMI72" s="374">
        <f t="shared" ref="EMI72" si="1867">EMI60-EMI62-EMI70</f>
        <v>0</v>
      </c>
      <c r="EMK72" s="374">
        <f t="shared" ref="EMK72" si="1868">EMK60-EMK62-EMK70</f>
        <v>0</v>
      </c>
      <c r="EMM72" s="374">
        <f t="shared" ref="EMM72" si="1869">EMM60-EMM62-EMM70</f>
        <v>0</v>
      </c>
      <c r="EMO72" s="374">
        <f t="shared" ref="EMO72" si="1870">EMO60-EMO62-EMO70</f>
        <v>0</v>
      </c>
      <c r="EMQ72" s="374">
        <f t="shared" ref="EMQ72" si="1871">EMQ60-EMQ62-EMQ70</f>
        <v>0</v>
      </c>
      <c r="EMS72" s="374">
        <f t="shared" ref="EMS72" si="1872">EMS60-EMS62-EMS70</f>
        <v>0</v>
      </c>
      <c r="EMU72" s="374">
        <f t="shared" ref="EMU72" si="1873">EMU60-EMU62-EMU70</f>
        <v>0</v>
      </c>
      <c r="EMW72" s="374">
        <f t="shared" ref="EMW72" si="1874">EMW60-EMW62-EMW70</f>
        <v>0</v>
      </c>
      <c r="EMY72" s="374">
        <f t="shared" ref="EMY72" si="1875">EMY60-EMY62-EMY70</f>
        <v>0</v>
      </c>
      <c r="ENA72" s="374">
        <f t="shared" ref="ENA72" si="1876">ENA60-ENA62-ENA70</f>
        <v>0</v>
      </c>
      <c r="ENC72" s="374">
        <f t="shared" ref="ENC72" si="1877">ENC60-ENC62-ENC70</f>
        <v>0</v>
      </c>
      <c r="ENE72" s="374">
        <f t="shared" ref="ENE72" si="1878">ENE60-ENE62-ENE70</f>
        <v>0</v>
      </c>
      <c r="ENG72" s="374">
        <f t="shared" ref="ENG72" si="1879">ENG60-ENG62-ENG70</f>
        <v>0</v>
      </c>
      <c r="ENI72" s="374">
        <f t="shared" ref="ENI72" si="1880">ENI60-ENI62-ENI70</f>
        <v>0</v>
      </c>
      <c r="ENK72" s="374">
        <f t="shared" ref="ENK72" si="1881">ENK60-ENK62-ENK70</f>
        <v>0</v>
      </c>
      <c r="ENM72" s="374">
        <f t="shared" ref="ENM72" si="1882">ENM60-ENM62-ENM70</f>
        <v>0</v>
      </c>
      <c r="ENO72" s="374">
        <f t="shared" ref="ENO72" si="1883">ENO60-ENO62-ENO70</f>
        <v>0</v>
      </c>
      <c r="ENQ72" s="374">
        <f t="shared" ref="ENQ72" si="1884">ENQ60-ENQ62-ENQ70</f>
        <v>0</v>
      </c>
      <c r="ENS72" s="374">
        <f t="shared" ref="ENS72" si="1885">ENS60-ENS62-ENS70</f>
        <v>0</v>
      </c>
      <c r="ENU72" s="374">
        <f t="shared" ref="ENU72" si="1886">ENU60-ENU62-ENU70</f>
        <v>0</v>
      </c>
      <c r="ENW72" s="374">
        <f t="shared" ref="ENW72" si="1887">ENW60-ENW62-ENW70</f>
        <v>0</v>
      </c>
      <c r="ENY72" s="374">
        <f t="shared" ref="ENY72" si="1888">ENY60-ENY62-ENY70</f>
        <v>0</v>
      </c>
      <c r="EOA72" s="374">
        <f t="shared" ref="EOA72" si="1889">EOA60-EOA62-EOA70</f>
        <v>0</v>
      </c>
      <c r="EOC72" s="374">
        <f t="shared" ref="EOC72" si="1890">EOC60-EOC62-EOC70</f>
        <v>0</v>
      </c>
      <c r="EOE72" s="374">
        <f t="shared" ref="EOE72" si="1891">EOE60-EOE62-EOE70</f>
        <v>0</v>
      </c>
      <c r="EOG72" s="374">
        <f t="shared" ref="EOG72" si="1892">EOG60-EOG62-EOG70</f>
        <v>0</v>
      </c>
      <c r="EOI72" s="374">
        <f t="shared" ref="EOI72" si="1893">EOI60-EOI62-EOI70</f>
        <v>0</v>
      </c>
      <c r="EOK72" s="374">
        <f t="shared" ref="EOK72" si="1894">EOK60-EOK62-EOK70</f>
        <v>0</v>
      </c>
      <c r="EOM72" s="374">
        <f t="shared" ref="EOM72" si="1895">EOM60-EOM62-EOM70</f>
        <v>0</v>
      </c>
      <c r="EOO72" s="374">
        <f t="shared" ref="EOO72" si="1896">EOO60-EOO62-EOO70</f>
        <v>0</v>
      </c>
      <c r="EOQ72" s="374">
        <f t="shared" ref="EOQ72" si="1897">EOQ60-EOQ62-EOQ70</f>
        <v>0</v>
      </c>
      <c r="EOS72" s="374">
        <f t="shared" ref="EOS72" si="1898">EOS60-EOS62-EOS70</f>
        <v>0</v>
      </c>
      <c r="EOU72" s="374">
        <f t="shared" ref="EOU72" si="1899">EOU60-EOU62-EOU70</f>
        <v>0</v>
      </c>
      <c r="EOW72" s="374">
        <f t="shared" ref="EOW72" si="1900">EOW60-EOW62-EOW70</f>
        <v>0</v>
      </c>
      <c r="EOY72" s="374">
        <f t="shared" ref="EOY72" si="1901">EOY60-EOY62-EOY70</f>
        <v>0</v>
      </c>
      <c r="EPA72" s="374">
        <f t="shared" ref="EPA72" si="1902">EPA60-EPA62-EPA70</f>
        <v>0</v>
      </c>
      <c r="EPC72" s="374">
        <f t="shared" ref="EPC72" si="1903">EPC60-EPC62-EPC70</f>
        <v>0</v>
      </c>
      <c r="EPE72" s="374">
        <f t="shared" ref="EPE72" si="1904">EPE60-EPE62-EPE70</f>
        <v>0</v>
      </c>
      <c r="EPG72" s="374">
        <f t="shared" ref="EPG72" si="1905">EPG60-EPG62-EPG70</f>
        <v>0</v>
      </c>
      <c r="EPI72" s="374">
        <f t="shared" ref="EPI72" si="1906">EPI60-EPI62-EPI70</f>
        <v>0</v>
      </c>
      <c r="EPK72" s="374">
        <f t="shared" ref="EPK72" si="1907">EPK60-EPK62-EPK70</f>
        <v>0</v>
      </c>
      <c r="EPM72" s="374">
        <f t="shared" ref="EPM72" si="1908">EPM60-EPM62-EPM70</f>
        <v>0</v>
      </c>
      <c r="EPO72" s="374">
        <f t="shared" ref="EPO72" si="1909">EPO60-EPO62-EPO70</f>
        <v>0</v>
      </c>
      <c r="EPQ72" s="374">
        <f t="shared" ref="EPQ72" si="1910">EPQ60-EPQ62-EPQ70</f>
        <v>0</v>
      </c>
      <c r="EPS72" s="374">
        <f t="shared" ref="EPS72" si="1911">EPS60-EPS62-EPS70</f>
        <v>0</v>
      </c>
      <c r="EPU72" s="374">
        <f t="shared" ref="EPU72" si="1912">EPU60-EPU62-EPU70</f>
        <v>0</v>
      </c>
      <c r="EPW72" s="374">
        <f t="shared" ref="EPW72" si="1913">EPW60-EPW62-EPW70</f>
        <v>0</v>
      </c>
      <c r="EPY72" s="374">
        <f t="shared" ref="EPY72" si="1914">EPY60-EPY62-EPY70</f>
        <v>0</v>
      </c>
      <c r="EQA72" s="374">
        <f t="shared" ref="EQA72" si="1915">EQA60-EQA62-EQA70</f>
        <v>0</v>
      </c>
      <c r="EQC72" s="374">
        <f t="shared" ref="EQC72" si="1916">EQC60-EQC62-EQC70</f>
        <v>0</v>
      </c>
      <c r="EQE72" s="374">
        <f t="shared" ref="EQE72" si="1917">EQE60-EQE62-EQE70</f>
        <v>0</v>
      </c>
      <c r="EQG72" s="374">
        <f t="shared" ref="EQG72" si="1918">EQG60-EQG62-EQG70</f>
        <v>0</v>
      </c>
      <c r="EQI72" s="374">
        <f t="shared" ref="EQI72" si="1919">EQI60-EQI62-EQI70</f>
        <v>0</v>
      </c>
      <c r="EQK72" s="374">
        <f t="shared" ref="EQK72" si="1920">EQK60-EQK62-EQK70</f>
        <v>0</v>
      </c>
      <c r="EQM72" s="374">
        <f t="shared" ref="EQM72" si="1921">EQM60-EQM62-EQM70</f>
        <v>0</v>
      </c>
      <c r="EQO72" s="374">
        <f t="shared" ref="EQO72" si="1922">EQO60-EQO62-EQO70</f>
        <v>0</v>
      </c>
      <c r="EQQ72" s="374">
        <f t="shared" ref="EQQ72" si="1923">EQQ60-EQQ62-EQQ70</f>
        <v>0</v>
      </c>
      <c r="EQS72" s="374">
        <f t="shared" ref="EQS72" si="1924">EQS60-EQS62-EQS70</f>
        <v>0</v>
      </c>
      <c r="EQU72" s="374">
        <f t="shared" ref="EQU72" si="1925">EQU60-EQU62-EQU70</f>
        <v>0</v>
      </c>
      <c r="EQW72" s="374">
        <f t="shared" ref="EQW72" si="1926">EQW60-EQW62-EQW70</f>
        <v>0</v>
      </c>
      <c r="EQY72" s="374">
        <f t="shared" ref="EQY72" si="1927">EQY60-EQY62-EQY70</f>
        <v>0</v>
      </c>
      <c r="ERA72" s="374">
        <f t="shared" ref="ERA72" si="1928">ERA60-ERA62-ERA70</f>
        <v>0</v>
      </c>
      <c r="ERC72" s="374">
        <f t="shared" ref="ERC72" si="1929">ERC60-ERC62-ERC70</f>
        <v>0</v>
      </c>
      <c r="ERE72" s="374">
        <f t="shared" ref="ERE72" si="1930">ERE60-ERE62-ERE70</f>
        <v>0</v>
      </c>
      <c r="ERG72" s="374">
        <f t="shared" ref="ERG72" si="1931">ERG60-ERG62-ERG70</f>
        <v>0</v>
      </c>
      <c r="ERI72" s="374">
        <f t="shared" ref="ERI72" si="1932">ERI60-ERI62-ERI70</f>
        <v>0</v>
      </c>
      <c r="ERK72" s="374">
        <f t="shared" ref="ERK72" si="1933">ERK60-ERK62-ERK70</f>
        <v>0</v>
      </c>
      <c r="ERM72" s="374">
        <f t="shared" ref="ERM72" si="1934">ERM60-ERM62-ERM70</f>
        <v>0</v>
      </c>
      <c r="ERO72" s="374">
        <f t="shared" ref="ERO72" si="1935">ERO60-ERO62-ERO70</f>
        <v>0</v>
      </c>
      <c r="ERQ72" s="374">
        <f t="shared" ref="ERQ72" si="1936">ERQ60-ERQ62-ERQ70</f>
        <v>0</v>
      </c>
      <c r="ERS72" s="374">
        <f t="shared" ref="ERS72" si="1937">ERS60-ERS62-ERS70</f>
        <v>0</v>
      </c>
      <c r="ERU72" s="374">
        <f t="shared" ref="ERU72" si="1938">ERU60-ERU62-ERU70</f>
        <v>0</v>
      </c>
      <c r="ERW72" s="374">
        <f t="shared" ref="ERW72" si="1939">ERW60-ERW62-ERW70</f>
        <v>0</v>
      </c>
      <c r="ERY72" s="374">
        <f t="shared" ref="ERY72" si="1940">ERY60-ERY62-ERY70</f>
        <v>0</v>
      </c>
      <c r="ESA72" s="374">
        <f t="shared" ref="ESA72" si="1941">ESA60-ESA62-ESA70</f>
        <v>0</v>
      </c>
      <c r="ESC72" s="374">
        <f t="shared" ref="ESC72" si="1942">ESC60-ESC62-ESC70</f>
        <v>0</v>
      </c>
      <c r="ESE72" s="374">
        <f t="shared" ref="ESE72" si="1943">ESE60-ESE62-ESE70</f>
        <v>0</v>
      </c>
      <c r="ESG72" s="374">
        <f t="shared" ref="ESG72" si="1944">ESG60-ESG62-ESG70</f>
        <v>0</v>
      </c>
      <c r="ESI72" s="374">
        <f t="shared" ref="ESI72" si="1945">ESI60-ESI62-ESI70</f>
        <v>0</v>
      </c>
      <c r="ESK72" s="374">
        <f t="shared" ref="ESK72" si="1946">ESK60-ESK62-ESK70</f>
        <v>0</v>
      </c>
      <c r="ESM72" s="374">
        <f t="shared" ref="ESM72" si="1947">ESM60-ESM62-ESM70</f>
        <v>0</v>
      </c>
      <c r="ESO72" s="374">
        <f t="shared" ref="ESO72" si="1948">ESO60-ESO62-ESO70</f>
        <v>0</v>
      </c>
      <c r="ESQ72" s="374">
        <f t="shared" ref="ESQ72" si="1949">ESQ60-ESQ62-ESQ70</f>
        <v>0</v>
      </c>
      <c r="ESS72" s="374">
        <f t="shared" ref="ESS72" si="1950">ESS60-ESS62-ESS70</f>
        <v>0</v>
      </c>
      <c r="ESU72" s="374">
        <f t="shared" ref="ESU72" si="1951">ESU60-ESU62-ESU70</f>
        <v>0</v>
      </c>
      <c r="ESW72" s="374">
        <f t="shared" ref="ESW72" si="1952">ESW60-ESW62-ESW70</f>
        <v>0</v>
      </c>
      <c r="ESY72" s="374">
        <f t="shared" ref="ESY72" si="1953">ESY60-ESY62-ESY70</f>
        <v>0</v>
      </c>
      <c r="ETA72" s="374">
        <f t="shared" ref="ETA72" si="1954">ETA60-ETA62-ETA70</f>
        <v>0</v>
      </c>
      <c r="ETC72" s="374">
        <f t="shared" ref="ETC72" si="1955">ETC60-ETC62-ETC70</f>
        <v>0</v>
      </c>
      <c r="ETE72" s="374">
        <f t="shared" ref="ETE72" si="1956">ETE60-ETE62-ETE70</f>
        <v>0</v>
      </c>
      <c r="ETG72" s="374">
        <f t="shared" ref="ETG72" si="1957">ETG60-ETG62-ETG70</f>
        <v>0</v>
      </c>
      <c r="ETI72" s="374">
        <f t="shared" ref="ETI72" si="1958">ETI60-ETI62-ETI70</f>
        <v>0</v>
      </c>
      <c r="ETK72" s="374">
        <f t="shared" ref="ETK72" si="1959">ETK60-ETK62-ETK70</f>
        <v>0</v>
      </c>
      <c r="ETM72" s="374">
        <f t="shared" ref="ETM72" si="1960">ETM60-ETM62-ETM70</f>
        <v>0</v>
      </c>
      <c r="ETO72" s="374">
        <f t="shared" ref="ETO72" si="1961">ETO60-ETO62-ETO70</f>
        <v>0</v>
      </c>
      <c r="ETQ72" s="374">
        <f t="shared" ref="ETQ72" si="1962">ETQ60-ETQ62-ETQ70</f>
        <v>0</v>
      </c>
      <c r="ETS72" s="374">
        <f t="shared" ref="ETS72" si="1963">ETS60-ETS62-ETS70</f>
        <v>0</v>
      </c>
      <c r="ETU72" s="374">
        <f t="shared" ref="ETU72" si="1964">ETU60-ETU62-ETU70</f>
        <v>0</v>
      </c>
      <c r="ETW72" s="374">
        <f t="shared" ref="ETW72" si="1965">ETW60-ETW62-ETW70</f>
        <v>0</v>
      </c>
      <c r="ETY72" s="374">
        <f t="shared" ref="ETY72" si="1966">ETY60-ETY62-ETY70</f>
        <v>0</v>
      </c>
      <c r="EUA72" s="374">
        <f t="shared" ref="EUA72" si="1967">EUA60-EUA62-EUA70</f>
        <v>0</v>
      </c>
      <c r="EUC72" s="374">
        <f t="shared" ref="EUC72" si="1968">EUC60-EUC62-EUC70</f>
        <v>0</v>
      </c>
      <c r="EUE72" s="374">
        <f t="shared" ref="EUE72" si="1969">EUE60-EUE62-EUE70</f>
        <v>0</v>
      </c>
      <c r="EUG72" s="374">
        <f t="shared" ref="EUG72" si="1970">EUG60-EUG62-EUG70</f>
        <v>0</v>
      </c>
      <c r="EUI72" s="374">
        <f t="shared" ref="EUI72" si="1971">EUI60-EUI62-EUI70</f>
        <v>0</v>
      </c>
      <c r="EUK72" s="374">
        <f t="shared" ref="EUK72" si="1972">EUK60-EUK62-EUK70</f>
        <v>0</v>
      </c>
      <c r="EUM72" s="374">
        <f t="shared" ref="EUM72" si="1973">EUM60-EUM62-EUM70</f>
        <v>0</v>
      </c>
      <c r="EUO72" s="374">
        <f t="shared" ref="EUO72" si="1974">EUO60-EUO62-EUO70</f>
        <v>0</v>
      </c>
      <c r="EUQ72" s="374">
        <f t="shared" ref="EUQ72" si="1975">EUQ60-EUQ62-EUQ70</f>
        <v>0</v>
      </c>
      <c r="EUS72" s="374">
        <f t="shared" ref="EUS72" si="1976">EUS60-EUS62-EUS70</f>
        <v>0</v>
      </c>
      <c r="EUU72" s="374">
        <f t="shared" ref="EUU72" si="1977">EUU60-EUU62-EUU70</f>
        <v>0</v>
      </c>
      <c r="EUW72" s="374">
        <f t="shared" ref="EUW72" si="1978">EUW60-EUW62-EUW70</f>
        <v>0</v>
      </c>
      <c r="EUY72" s="374">
        <f t="shared" ref="EUY72" si="1979">EUY60-EUY62-EUY70</f>
        <v>0</v>
      </c>
      <c r="EVA72" s="374">
        <f t="shared" ref="EVA72" si="1980">EVA60-EVA62-EVA70</f>
        <v>0</v>
      </c>
      <c r="EVC72" s="374">
        <f t="shared" ref="EVC72" si="1981">EVC60-EVC62-EVC70</f>
        <v>0</v>
      </c>
      <c r="EVE72" s="374">
        <f t="shared" ref="EVE72" si="1982">EVE60-EVE62-EVE70</f>
        <v>0</v>
      </c>
      <c r="EVG72" s="374">
        <f t="shared" ref="EVG72" si="1983">EVG60-EVG62-EVG70</f>
        <v>0</v>
      </c>
      <c r="EVI72" s="374">
        <f t="shared" ref="EVI72" si="1984">EVI60-EVI62-EVI70</f>
        <v>0</v>
      </c>
      <c r="EVK72" s="374">
        <f t="shared" ref="EVK72" si="1985">EVK60-EVK62-EVK70</f>
        <v>0</v>
      </c>
      <c r="EVM72" s="374">
        <f t="shared" ref="EVM72" si="1986">EVM60-EVM62-EVM70</f>
        <v>0</v>
      </c>
      <c r="EVO72" s="374">
        <f t="shared" ref="EVO72" si="1987">EVO60-EVO62-EVO70</f>
        <v>0</v>
      </c>
      <c r="EVQ72" s="374">
        <f t="shared" ref="EVQ72" si="1988">EVQ60-EVQ62-EVQ70</f>
        <v>0</v>
      </c>
      <c r="EVS72" s="374">
        <f t="shared" ref="EVS72" si="1989">EVS60-EVS62-EVS70</f>
        <v>0</v>
      </c>
      <c r="EVU72" s="374">
        <f t="shared" ref="EVU72" si="1990">EVU60-EVU62-EVU70</f>
        <v>0</v>
      </c>
      <c r="EVW72" s="374">
        <f t="shared" ref="EVW72" si="1991">EVW60-EVW62-EVW70</f>
        <v>0</v>
      </c>
      <c r="EVY72" s="374">
        <f t="shared" ref="EVY72" si="1992">EVY60-EVY62-EVY70</f>
        <v>0</v>
      </c>
      <c r="EWA72" s="374">
        <f t="shared" ref="EWA72" si="1993">EWA60-EWA62-EWA70</f>
        <v>0</v>
      </c>
      <c r="EWC72" s="374">
        <f t="shared" ref="EWC72" si="1994">EWC60-EWC62-EWC70</f>
        <v>0</v>
      </c>
      <c r="EWE72" s="374">
        <f t="shared" ref="EWE72" si="1995">EWE60-EWE62-EWE70</f>
        <v>0</v>
      </c>
      <c r="EWG72" s="374">
        <f t="shared" ref="EWG72" si="1996">EWG60-EWG62-EWG70</f>
        <v>0</v>
      </c>
      <c r="EWI72" s="374">
        <f t="shared" ref="EWI72" si="1997">EWI60-EWI62-EWI70</f>
        <v>0</v>
      </c>
      <c r="EWK72" s="374">
        <f t="shared" ref="EWK72" si="1998">EWK60-EWK62-EWK70</f>
        <v>0</v>
      </c>
      <c r="EWM72" s="374">
        <f t="shared" ref="EWM72" si="1999">EWM60-EWM62-EWM70</f>
        <v>0</v>
      </c>
      <c r="EWO72" s="374">
        <f t="shared" ref="EWO72" si="2000">EWO60-EWO62-EWO70</f>
        <v>0</v>
      </c>
      <c r="EWQ72" s="374">
        <f t="shared" ref="EWQ72" si="2001">EWQ60-EWQ62-EWQ70</f>
        <v>0</v>
      </c>
      <c r="EWS72" s="374">
        <f t="shared" ref="EWS72" si="2002">EWS60-EWS62-EWS70</f>
        <v>0</v>
      </c>
      <c r="EWU72" s="374">
        <f t="shared" ref="EWU72" si="2003">EWU60-EWU62-EWU70</f>
        <v>0</v>
      </c>
      <c r="EWW72" s="374">
        <f t="shared" ref="EWW72" si="2004">EWW60-EWW62-EWW70</f>
        <v>0</v>
      </c>
      <c r="EWY72" s="374">
        <f t="shared" ref="EWY72" si="2005">EWY60-EWY62-EWY70</f>
        <v>0</v>
      </c>
      <c r="EXA72" s="374">
        <f t="shared" ref="EXA72" si="2006">EXA60-EXA62-EXA70</f>
        <v>0</v>
      </c>
      <c r="EXC72" s="374">
        <f t="shared" ref="EXC72" si="2007">EXC60-EXC62-EXC70</f>
        <v>0</v>
      </c>
      <c r="EXE72" s="374">
        <f t="shared" ref="EXE72" si="2008">EXE60-EXE62-EXE70</f>
        <v>0</v>
      </c>
      <c r="EXG72" s="374">
        <f t="shared" ref="EXG72" si="2009">EXG60-EXG62-EXG70</f>
        <v>0</v>
      </c>
      <c r="EXI72" s="374">
        <f t="shared" ref="EXI72" si="2010">EXI60-EXI62-EXI70</f>
        <v>0</v>
      </c>
      <c r="EXK72" s="374">
        <f t="shared" ref="EXK72" si="2011">EXK60-EXK62-EXK70</f>
        <v>0</v>
      </c>
      <c r="EXM72" s="374">
        <f t="shared" ref="EXM72" si="2012">EXM60-EXM62-EXM70</f>
        <v>0</v>
      </c>
      <c r="EXO72" s="374">
        <f t="shared" ref="EXO72" si="2013">EXO60-EXO62-EXO70</f>
        <v>0</v>
      </c>
      <c r="EXQ72" s="374">
        <f t="shared" ref="EXQ72" si="2014">EXQ60-EXQ62-EXQ70</f>
        <v>0</v>
      </c>
      <c r="EXS72" s="374">
        <f t="shared" ref="EXS72" si="2015">EXS60-EXS62-EXS70</f>
        <v>0</v>
      </c>
      <c r="EXU72" s="374">
        <f t="shared" ref="EXU72" si="2016">EXU60-EXU62-EXU70</f>
        <v>0</v>
      </c>
      <c r="EXW72" s="374">
        <f t="shared" ref="EXW72" si="2017">EXW60-EXW62-EXW70</f>
        <v>0</v>
      </c>
      <c r="EXY72" s="374">
        <f t="shared" ref="EXY72" si="2018">EXY60-EXY62-EXY70</f>
        <v>0</v>
      </c>
      <c r="EYA72" s="374">
        <f t="shared" ref="EYA72" si="2019">EYA60-EYA62-EYA70</f>
        <v>0</v>
      </c>
      <c r="EYC72" s="374">
        <f t="shared" ref="EYC72" si="2020">EYC60-EYC62-EYC70</f>
        <v>0</v>
      </c>
      <c r="EYE72" s="374">
        <f t="shared" ref="EYE72" si="2021">EYE60-EYE62-EYE70</f>
        <v>0</v>
      </c>
      <c r="EYG72" s="374">
        <f t="shared" ref="EYG72" si="2022">EYG60-EYG62-EYG70</f>
        <v>0</v>
      </c>
      <c r="EYI72" s="374">
        <f t="shared" ref="EYI72" si="2023">EYI60-EYI62-EYI70</f>
        <v>0</v>
      </c>
      <c r="EYK72" s="374">
        <f t="shared" ref="EYK72" si="2024">EYK60-EYK62-EYK70</f>
        <v>0</v>
      </c>
      <c r="EYM72" s="374">
        <f t="shared" ref="EYM72" si="2025">EYM60-EYM62-EYM70</f>
        <v>0</v>
      </c>
      <c r="EYO72" s="374">
        <f t="shared" ref="EYO72" si="2026">EYO60-EYO62-EYO70</f>
        <v>0</v>
      </c>
      <c r="EYQ72" s="374">
        <f t="shared" ref="EYQ72" si="2027">EYQ60-EYQ62-EYQ70</f>
        <v>0</v>
      </c>
      <c r="EYS72" s="374">
        <f t="shared" ref="EYS72" si="2028">EYS60-EYS62-EYS70</f>
        <v>0</v>
      </c>
      <c r="EYU72" s="374">
        <f t="shared" ref="EYU72" si="2029">EYU60-EYU62-EYU70</f>
        <v>0</v>
      </c>
      <c r="EYW72" s="374">
        <f t="shared" ref="EYW72" si="2030">EYW60-EYW62-EYW70</f>
        <v>0</v>
      </c>
      <c r="EYY72" s="374">
        <f t="shared" ref="EYY72" si="2031">EYY60-EYY62-EYY70</f>
        <v>0</v>
      </c>
      <c r="EZA72" s="374">
        <f t="shared" ref="EZA72" si="2032">EZA60-EZA62-EZA70</f>
        <v>0</v>
      </c>
      <c r="EZC72" s="374">
        <f t="shared" ref="EZC72" si="2033">EZC60-EZC62-EZC70</f>
        <v>0</v>
      </c>
      <c r="EZE72" s="374">
        <f t="shared" ref="EZE72" si="2034">EZE60-EZE62-EZE70</f>
        <v>0</v>
      </c>
      <c r="EZG72" s="374">
        <f t="shared" ref="EZG72" si="2035">EZG60-EZG62-EZG70</f>
        <v>0</v>
      </c>
      <c r="EZI72" s="374">
        <f t="shared" ref="EZI72" si="2036">EZI60-EZI62-EZI70</f>
        <v>0</v>
      </c>
      <c r="EZK72" s="374">
        <f t="shared" ref="EZK72" si="2037">EZK60-EZK62-EZK70</f>
        <v>0</v>
      </c>
      <c r="EZM72" s="374">
        <f t="shared" ref="EZM72" si="2038">EZM60-EZM62-EZM70</f>
        <v>0</v>
      </c>
      <c r="EZO72" s="374">
        <f t="shared" ref="EZO72" si="2039">EZO60-EZO62-EZO70</f>
        <v>0</v>
      </c>
      <c r="EZQ72" s="374">
        <f t="shared" ref="EZQ72" si="2040">EZQ60-EZQ62-EZQ70</f>
        <v>0</v>
      </c>
      <c r="EZS72" s="374">
        <f t="shared" ref="EZS72" si="2041">EZS60-EZS62-EZS70</f>
        <v>0</v>
      </c>
      <c r="EZU72" s="374">
        <f t="shared" ref="EZU72" si="2042">EZU60-EZU62-EZU70</f>
        <v>0</v>
      </c>
      <c r="EZW72" s="374">
        <f t="shared" ref="EZW72" si="2043">EZW60-EZW62-EZW70</f>
        <v>0</v>
      </c>
      <c r="EZY72" s="374">
        <f t="shared" ref="EZY72" si="2044">EZY60-EZY62-EZY70</f>
        <v>0</v>
      </c>
      <c r="FAA72" s="374">
        <f t="shared" ref="FAA72" si="2045">FAA60-FAA62-FAA70</f>
        <v>0</v>
      </c>
      <c r="FAC72" s="374">
        <f t="shared" ref="FAC72" si="2046">FAC60-FAC62-FAC70</f>
        <v>0</v>
      </c>
      <c r="FAE72" s="374">
        <f t="shared" ref="FAE72" si="2047">FAE60-FAE62-FAE70</f>
        <v>0</v>
      </c>
      <c r="FAG72" s="374">
        <f t="shared" ref="FAG72" si="2048">FAG60-FAG62-FAG70</f>
        <v>0</v>
      </c>
      <c r="FAI72" s="374">
        <f t="shared" ref="FAI72" si="2049">FAI60-FAI62-FAI70</f>
        <v>0</v>
      </c>
      <c r="FAK72" s="374">
        <f t="shared" ref="FAK72" si="2050">FAK60-FAK62-FAK70</f>
        <v>0</v>
      </c>
      <c r="FAM72" s="374">
        <f t="shared" ref="FAM72" si="2051">FAM60-FAM62-FAM70</f>
        <v>0</v>
      </c>
      <c r="FAO72" s="374">
        <f t="shared" ref="FAO72" si="2052">FAO60-FAO62-FAO70</f>
        <v>0</v>
      </c>
      <c r="FAQ72" s="374">
        <f t="shared" ref="FAQ72" si="2053">FAQ60-FAQ62-FAQ70</f>
        <v>0</v>
      </c>
      <c r="FAS72" s="374">
        <f t="shared" ref="FAS72" si="2054">FAS60-FAS62-FAS70</f>
        <v>0</v>
      </c>
      <c r="FAU72" s="374">
        <f t="shared" ref="FAU72" si="2055">FAU60-FAU62-FAU70</f>
        <v>0</v>
      </c>
      <c r="FAW72" s="374">
        <f t="shared" ref="FAW72" si="2056">FAW60-FAW62-FAW70</f>
        <v>0</v>
      </c>
      <c r="FAY72" s="374">
        <f t="shared" ref="FAY72" si="2057">FAY60-FAY62-FAY70</f>
        <v>0</v>
      </c>
      <c r="FBA72" s="374">
        <f t="shared" ref="FBA72" si="2058">FBA60-FBA62-FBA70</f>
        <v>0</v>
      </c>
      <c r="FBC72" s="374">
        <f t="shared" ref="FBC72" si="2059">FBC60-FBC62-FBC70</f>
        <v>0</v>
      </c>
      <c r="FBE72" s="374">
        <f t="shared" ref="FBE72" si="2060">FBE60-FBE62-FBE70</f>
        <v>0</v>
      </c>
      <c r="FBG72" s="374">
        <f t="shared" ref="FBG72" si="2061">FBG60-FBG62-FBG70</f>
        <v>0</v>
      </c>
      <c r="FBI72" s="374">
        <f t="shared" ref="FBI72" si="2062">FBI60-FBI62-FBI70</f>
        <v>0</v>
      </c>
      <c r="FBK72" s="374">
        <f t="shared" ref="FBK72" si="2063">FBK60-FBK62-FBK70</f>
        <v>0</v>
      </c>
      <c r="FBM72" s="374">
        <f t="shared" ref="FBM72" si="2064">FBM60-FBM62-FBM70</f>
        <v>0</v>
      </c>
      <c r="FBO72" s="374">
        <f t="shared" ref="FBO72" si="2065">FBO60-FBO62-FBO70</f>
        <v>0</v>
      </c>
      <c r="FBQ72" s="374">
        <f t="shared" ref="FBQ72" si="2066">FBQ60-FBQ62-FBQ70</f>
        <v>0</v>
      </c>
      <c r="FBS72" s="374">
        <f t="shared" ref="FBS72" si="2067">FBS60-FBS62-FBS70</f>
        <v>0</v>
      </c>
      <c r="FBU72" s="374">
        <f t="shared" ref="FBU72" si="2068">FBU60-FBU62-FBU70</f>
        <v>0</v>
      </c>
      <c r="FBW72" s="374">
        <f t="shared" ref="FBW72" si="2069">FBW60-FBW62-FBW70</f>
        <v>0</v>
      </c>
      <c r="FBY72" s="374">
        <f t="shared" ref="FBY72" si="2070">FBY60-FBY62-FBY70</f>
        <v>0</v>
      </c>
      <c r="FCA72" s="374">
        <f t="shared" ref="FCA72" si="2071">FCA60-FCA62-FCA70</f>
        <v>0</v>
      </c>
      <c r="FCC72" s="374">
        <f t="shared" ref="FCC72" si="2072">FCC60-FCC62-FCC70</f>
        <v>0</v>
      </c>
      <c r="FCE72" s="374">
        <f t="shared" ref="FCE72" si="2073">FCE60-FCE62-FCE70</f>
        <v>0</v>
      </c>
      <c r="FCG72" s="374">
        <f t="shared" ref="FCG72" si="2074">FCG60-FCG62-FCG70</f>
        <v>0</v>
      </c>
      <c r="FCI72" s="374">
        <f t="shared" ref="FCI72" si="2075">FCI60-FCI62-FCI70</f>
        <v>0</v>
      </c>
      <c r="FCK72" s="374">
        <f t="shared" ref="FCK72" si="2076">FCK60-FCK62-FCK70</f>
        <v>0</v>
      </c>
      <c r="FCM72" s="374">
        <f t="shared" ref="FCM72" si="2077">FCM60-FCM62-FCM70</f>
        <v>0</v>
      </c>
      <c r="FCO72" s="374">
        <f t="shared" ref="FCO72" si="2078">FCO60-FCO62-FCO70</f>
        <v>0</v>
      </c>
      <c r="FCQ72" s="374">
        <f t="shared" ref="FCQ72" si="2079">FCQ60-FCQ62-FCQ70</f>
        <v>0</v>
      </c>
      <c r="FCS72" s="374">
        <f t="shared" ref="FCS72" si="2080">FCS60-FCS62-FCS70</f>
        <v>0</v>
      </c>
      <c r="FCU72" s="374">
        <f t="shared" ref="FCU72" si="2081">FCU60-FCU62-FCU70</f>
        <v>0</v>
      </c>
      <c r="FCW72" s="374">
        <f t="shared" ref="FCW72" si="2082">FCW60-FCW62-FCW70</f>
        <v>0</v>
      </c>
      <c r="FCY72" s="374">
        <f t="shared" ref="FCY72" si="2083">FCY60-FCY62-FCY70</f>
        <v>0</v>
      </c>
      <c r="FDA72" s="374">
        <f t="shared" ref="FDA72" si="2084">FDA60-FDA62-FDA70</f>
        <v>0</v>
      </c>
      <c r="FDC72" s="374">
        <f t="shared" ref="FDC72" si="2085">FDC60-FDC62-FDC70</f>
        <v>0</v>
      </c>
      <c r="FDE72" s="374">
        <f t="shared" ref="FDE72" si="2086">FDE60-FDE62-FDE70</f>
        <v>0</v>
      </c>
      <c r="FDG72" s="374">
        <f t="shared" ref="FDG72" si="2087">FDG60-FDG62-FDG70</f>
        <v>0</v>
      </c>
      <c r="FDI72" s="374">
        <f t="shared" ref="FDI72" si="2088">FDI60-FDI62-FDI70</f>
        <v>0</v>
      </c>
      <c r="FDK72" s="374">
        <f t="shared" ref="FDK72" si="2089">FDK60-FDK62-FDK70</f>
        <v>0</v>
      </c>
      <c r="FDM72" s="374">
        <f t="shared" ref="FDM72" si="2090">FDM60-FDM62-FDM70</f>
        <v>0</v>
      </c>
      <c r="FDO72" s="374">
        <f t="shared" ref="FDO72" si="2091">FDO60-FDO62-FDO70</f>
        <v>0</v>
      </c>
      <c r="FDQ72" s="374">
        <f t="shared" ref="FDQ72" si="2092">FDQ60-FDQ62-FDQ70</f>
        <v>0</v>
      </c>
      <c r="FDS72" s="374">
        <f t="shared" ref="FDS72" si="2093">FDS60-FDS62-FDS70</f>
        <v>0</v>
      </c>
      <c r="FDU72" s="374">
        <f t="shared" ref="FDU72" si="2094">FDU60-FDU62-FDU70</f>
        <v>0</v>
      </c>
      <c r="FDW72" s="374">
        <f t="shared" ref="FDW72" si="2095">FDW60-FDW62-FDW70</f>
        <v>0</v>
      </c>
      <c r="FDY72" s="374">
        <f t="shared" ref="FDY72" si="2096">FDY60-FDY62-FDY70</f>
        <v>0</v>
      </c>
      <c r="FEA72" s="374">
        <f t="shared" ref="FEA72" si="2097">FEA60-FEA62-FEA70</f>
        <v>0</v>
      </c>
      <c r="FEC72" s="374">
        <f t="shared" ref="FEC72" si="2098">FEC60-FEC62-FEC70</f>
        <v>0</v>
      </c>
      <c r="FEE72" s="374">
        <f t="shared" ref="FEE72" si="2099">FEE60-FEE62-FEE70</f>
        <v>0</v>
      </c>
      <c r="FEG72" s="374">
        <f t="shared" ref="FEG72" si="2100">FEG60-FEG62-FEG70</f>
        <v>0</v>
      </c>
      <c r="FEI72" s="374">
        <f t="shared" ref="FEI72" si="2101">FEI60-FEI62-FEI70</f>
        <v>0</v>
      </c>
      <c r="FEK72" s="374">
        <f t="shared" ref="FEK72" si="2102">FEK60-FEK62-FEK70</f>
        <v>0</v>
      </c>
      <c r="FEM72" s="374">
        <f t="shared" ref="FEM72" si="2103">FEM60-FEM62-FEM70</f>
        <v>0</v>
      </c>
      <c r="FEO72" s="374">
        <f t="shared" ref="FEO72" si="2104">FEO60-FEO62-FEO70</f>
        <v>0</v>
      </c>
      <c r="FEQ72" s="374">
        <f t="shared" ref="FEQ72" si="2105">FEQ60-FEQ62-FEQ70</f>
        <v>0</v>
      </c>
      <c r="FES72" s="374">
        <f t="shared" ref="FES72" si="2106">FES60-FES62-FES70</f>
        <v>0</v>
      </c>
      <c r="FEU72" s="374">
        <f t="shared" ref="FEU72" si="2107">FEU60-FEU62-FEU70</f>
        <v>0</v>
      </c>
      <c r="FEW72" s="374">
        <f t="shared" ref="FEW72" si="2108">FEW60-FEW62-FEW70</f>
        <v>0</v>
      </c>
      <c r="FEY72" s="374">
        <f t="shared" ref="FEY72" si="2109">FEY60-FEY62-FEY70</f>
        <v>0</v>
      </c>
      <c r="FFA72" s="374">
        <f t="shared" ref="FFA72" si="2110">FFA60-FFA62-FFA70</f>
        <v>0</v>
      </c>
      <c r="FFC72" s="374">
        <f t="shared" ref="FFC72" si="2111">FFC60-FFC62-FFC70</f>
        <v>0</v>
      </c>
      <c r="FFE72" s="374">
        <f t="shared" ref="FFE72" si="2112">FFE60-FFE62-FFE70</f>
        <v>0</v>
      </c>
      <c r="FFG72" s="374">
        <f t="shared" ref="FFG72" si="2113">FFG60-FFG62-FFG70</f>
        <v>0</v>
      </c>
      <c r="FFI72" s="374">
        <f t="shared" ref="FFI72" si="2114">FFI60-FFI62-FFI70</f>
        <v>0</v>
      </c>
      <c r="FFK72" s="374">
        <f t="shared" ref="FFK72" si="2115">FFK60-FFK62-FFK70</f>
        <v>0</v>
      </c>
      <c r="FFM72" s="374">
        <f t="shared" ref="FFM72" si="2116">FFM60-FFM62-FFM70</f>
        <v>0</v>
      </c>
      <c r="FFO72" s="374">
        <f t="shared" ref="FFO72" si="2117">FFO60-FFO62-FFO70</f>
        <v>0</v>
      </c>
      <c r="FFQ72" s="374">
        <f t="shared" ref="FFQ72" si="2118">FFQ60-FFQ62-FFQ70</f>
        <v>0</v>
      </c>
      <c r="FFS72" s="374">
        <f t="shared" ref="FFS72" si="2119">FFS60-FFS62-FFS70</f>
        <v>0</v>
      </c>
      <c r="FFU72" s="374">
        <f t="shared" ref="FFU72" si="2120">FFU60-FFU62-FFU70</f>
        <v>0</v>
      </c>
      <c r="FFW72" s="374">
        <f t="shared" ref="FFW72" si="2121">FFW60-FFW62-FFW70</f>
        <v>0</v>
      </c>
      <c r="FFY72" s="374">
        <f t="shared" ref="FFY72" si="2122">FFY60-FFY62-FFY70</f>
        <v>0</v>
      </c>
      <c r="FGA72" s="374">
        <f t="shared" ref="FGA72" si="2123">FGA60-FGA62-FGA70</f>
        <v>0</v>
      </c>
      <c r="FGC72" s="374">
        <f t="shared" ref="FGC72" si="2124">FGC60-FGC62-FGC70</f>
        <v>0</v>
      </c>
      <c r="FGE72" s="374">
        <f t="shared" ref="FGE72" si="2125">FGE60-FGE62-FGE70</f>
        <v>0</v>
      </c>
      <c r="FGG72" s="374">
        <f t="shared" ref="FGG72" si="2126">FGG60-FGG62-FGG70</f>
        <v>0</v>
      </c>
      <c r="FGI72" s="374">
        <f t="shared" ref="FGI72" si="2127">FGI60-FGI62-FGI70</f>
        <v>0</v>
      </c>
      <c r="FGK72" s="374">
        <f t="shared" ref="FGK72" si="2128">FGK60-FGK62-FGK70</f>
        <v>0</v>
      </c>
      <c r="FGM72" s="374">
        <f t="shared" ref="FGM72" si="2129">FGM60-FGM62-FGM70</f>
        <v>0</v>
      </c>
      <c r="FGO72" s="374">
        <f t="shared" ref="FGO72" si="2130">FGO60-FGO62-FGO70</f>
        <v>0</v>
      </c>
      <c r="FGQ72" s="374">
        <f t="shared" ref="FGQ72" si="2131">FGQ60-FGQ62-FGQ70</f>
        <v>0</v>
      </c>
      <c r="FGS72" s="374">
        <f t="shared" ref="FGS72" si="2132">FGS60-FGS62-FGS70</f>
        <v>0</v>
      </c>
      <c r="FGU72" s="374">
        <f t="shared" ref="FGU72" si="2133">FGU60-FGU62-FGU70</f>
        <v>0</v>
      </c>
      <c r="FGW72" s="374">
        <f t="shared" ref="FGW72" si="2134">FGW60-FGW62-FGW70</f>
        <v>0</v>
      </c>
      <c r="FGY72" s="374">
        <f t="shared" ref="FGY72" si="2135">FGY60-FGY62-FGY70</f>
        <v>0</v>
      </c>
      <c r="FHA72" s="374">
        <f t="shared" ref="FHA72" si="2136">FHA60-FHA62-FHA70</f>
        <v>0</v>
      </c>
      <c r="FHC72" s="374">
        <f t="shared" ref="FHC72" si="2137">FHC60-FHC62-FHC70</f>
        <v>0</v>
      </c>
      <c r="FHE72" s="374">
        <f t="shared" ref="FHE72" si="2138">FHE60-FHE62-FHE70</f>
        <v>0</v>
      </c>
      <c r="FHG72" s="374">
        <f t="shared" ref="FHG72" si="2139">FHG60-FHG62-FHG70</f>
        <v>0</v>
      </c>
      <c r="FHI72" s="374">
        <f t="shared" ref="FHI72" si="2140">FHI60-FHI62-FHI70</f>
        <v>0</v>
      </c>
      <c r="FHK72" s="374">
        <f t="shared" ref="FHK72" si="2141">FHK60-FHK62-FHK70</f>
        <v>0</v>
      </c>
      <c r="FHM72" s="374">
        <f t="shared" ref="FHM72" si="2142">FHM60-FHM62-FHM70</f>
        <v>0</v>
      </c>
      <c r="FHO72" s="374">
        <f t="shared" ref="FHO72" si="2143">FHO60-FHO62-FHO70</f>
        <v>0</v>
      </c>
      <c r="FHQ72" s="374">
        <f t="shared" ref="FHQ72" si="2144">FHQ60-FHQ62-FHQ70</f>
        <v>0</v>
      </c>
      <c r="FHS72" s="374">
        <f t="shared" ref="FHS72" si="2145">FHS60-FHS62-FHS70</f>
        <v>0</v>
      </c>
      <c r="FHU72" s="374">
        <f t="shared" ref="FHU72" si="2146">FHU60-FHU62-FHU70</f>
        <v>0</v>
      </c>
      <c r="FHW72" s="374">
        <f t="shared" ref="FHW72" si="2147">FHW60-FHW62-FHW70</f>
        <v>0</v>
      </c>
      <c r="FHY72" s="374">
        <f t="shared" ref="FHY72" si="2148">FHY60-FHY62-FHY70</f>
        <v>0</v>
      </c>
      <c r="FIA72" s="374">
        <f t="shared" ref="FIA72" si="2149">FIA60-FIA62-FIA70</f>
        <v>0</v>
      </c>
      <c r="FIC72" s="374">
        <f t="shared" ref="FIC72" si="2150">FIC60-FIC62-FIC70</f>
        <v>0</v>
      </c>
      <c r="FIE72" s="374">
        <f t="shared" ref="FIE72" si="2151">FIE60-FIE62-FIE70</f>
        <v>0</v>
      </c>
      <c r="FIG72" s="374">
        <f t="shared" ref="FIG72" si="2152">FIG60-FIG62-FIG70</f>
        <v>0</v>
      </c>
      <c r="FII72" s="374">
        <f t="shared" ref="FII72" si="2153">FII60-FII62-FII70</f>
        <v>0</v>
      </c>
      <c r="FIK72" s="374">
        <f t="shared" ref="FIK72" si="2154">FIK60-FIK62-FIK70</f>
        <v>0</v>
      </c>
      <c r="FIM72" s="374">
        <f t="shared" ref="FIM72" si="2155">FIM60-FIM62-FIM70</f>
        <v>0</v>
      </c>
      <c r="FIO72" s="374">
        <f t="shared" ref="FIO72" si="2156">FIO60-FIO62-FIO70</f>
        <v>0</v>
      </c>
      <c r="FIQ72" s="374">
        <f t="shared" ref="FIQ72" si="2157">FIQ60-FIQ62-FIQ70</f>
        <v>0</v>
      </c>
      <c r="FIS72" s="374">
        <f t="shared" ref="FIS72" si="2158">FIS60-FIS62-FIS70</f>
        <v>0</v>
      </c>
      <c r="FIU72" s="374">
        <f t="shared" ref="FIU72" si="2159">FIU60-FIU62-FIU70</f>
        <v>0</v>
      </c>
      <c r="FIW72" s="374">
        <f t="shared" ref="FIW72" si="2160">FIW60-FIW62-FIW70</f>
        <v>0</v>
      </c>
      <c r="FIY72" s="374">
        <f t="shared" ref="FIY72" si="2161">FIY60-FIY62-FIY70</f>
        <v>0</v>
      </c>
      <c r="FJA72" s="374">
        <f t="shared" ref="FJA72" si="2162">FJA60-FJA62-FJA70</f>
        <v>0</v>
      </c>
      <c r="FJC72" s="374">
        <f t="shared" ref="FJC72" si="2163">FJC60-FJC62-FJC70</f>
        <v>0</v>
      </c>
      <c r="FJE72" s="374">
        <f t="shared" ref="FJE72" si="2164">FJE60-FJE62-FJE70</f>
        <v>0</v>
      </c>
      <c r="FJG72" s="374">
        <f t="shared" ref="FJG72" si="2165">FJG60-FJG62-FJG70</f>
        <v>0</v>
      </c>
      <c r="FJI72" s="374">
        <f t="shared" ref="FJI72" si="2166">FJI60-FJI62-FJI70</f>
        <v>0</v>
      </c>
      <c r="FJK72" s="374">
        <f t="shared" ref="FJK72" si="2167">FJK60-FJK62-FJK70</f>
        <v>0</v>
      </c>
      <c r="FJM72" s="374">
        <f t="shared" ref="FJM72" si="2168">FJM60-FJM62-FJM70</f>
        <v>0</v>
      </c>
      <c r="FJO72" s="374">
        <f t="shared" ref="FJO72" si="2169">FJO60-FJO62-FJO70</f>
        <v>0</v>
      </c>
      <c r="FJQ72" s="374">
        <f t="shared" ref="FJQ72" si="2170">FJQ60-FJQ62-FJQ70</f>
        <v>0</v>
      </c>
      <c r="FJS72" s="374">
        <f t="shared" ref="FJS72" si="2171">FJS60-FJS62-FJS70</f>
        <v>0</v>
      </c>
      <c r="FJU72" s="374">
        <f t="shared" ref="FJU72" si="2172">FJU60-FJU62-FJU70</f>
        <v>0</v>
      </c>
      <c r="FJW72" s="374">
        <f t="shared" ref="FJW72" si="2173">FJW60-FJW62-FJW70</f>
        <v>0</v>
      </c>
      <c r="FJY72" s="374">
        <f t="shared" ref="FJY72" si="2174">FJY60-FJY62-FJY70</f>
        <v>0</v>
      </c>
      <c r="FKA72" s="374">
        <f t="shared" ref="FKA72" si="2175">FKA60-FKA62-FKA70</f>
        <v>0</v>
      </c>
      <c r="FKC72" s="374">
        <f t="shared" ref="FKC72" si="2176">FKC60-FKC62-FKC70</f>
        <v>0</v>
      </c>
      <c r="FKE72" s="374">
        <f t="shared" ref="FKE72" si="2177">FKE60-FKE62-FKE70</f>
        <v>0</v>
      </c>
      <c r="FKG72" s="374">
        <f t="shared" ref="FKG72" si="2178">FKG60-FKG62-FKG70</f>
        <v>0</v>
      </c>
      <c r="FKI72" s="374">
        <f t="shared" ref="FKI72" si="2179">FKI60-FKI62-FKI70</f>
        <v>0</v>
      </c>
      <c r="FKK72" s="374">
        <f t="shared" ref="FKK72" si="2180">FKK60-FKK62-FKK70</f>
        <v>0</v>
      </c>
      <c r="FKM72" s="374">
        <f t="shared" ref="FKM72" si="2181">FKM60-FKM62-FKM70</f>
        <v>0</v>
      </c>
      <c r="FKO72" s="374">
        <f t="shared" ref="FKO72" si="2182">FKO60-FKO62-FKO70</f>
        <v>0</v>
      </c>
      <c r="FKQ72" s="374">
        <f t="shared" ref="FKQ72" si="2183">FKQ60-FKQ62-FKQ70</f>
        <v>0</v>
      </c>
      <c r="FKS72" s="374">
        <f t="shared" ref="FKS72" si="2184">FKS60-FKS62-FKS70</f>
        <v>0</v>
      </c>
      <c r="FKU72" s="374">
        <f t="shared" ref="FKU72" si="2185">FKU60-FKU62-FKU70</f>
        <v>0</v>
      </c>
      <c r="FKW72" s="374">
        <f t="shared" ref="FKW72" si="2186">FKW60-FKW62-FKW70</f>
        <v>0</v>
      </c>
      <c r="FKY72" s="374">
        <f t="shared" ref="FKY72" si="2187">FKY60-FKY62-FKY70</f>
        <v>0</v>
      </c>
      <c r="FLA72" s="374">
        <f t="shared" ref="FLA72" si="2188">FLA60-FLA62-FLA70</f>
        <v>0</v>
      </c>
      <c r="FLC72" s="374">
        <f t="shared" ref="FLC72" si="2189">FLC60-FLC62-FLC70</f>
        <v>0</v>
      </c>
      <c r="FLE72" s="374">
        <f t="shared" ref="FLE72" si="2190">FLE60-FLE62-FLE70</f>
        <v>0</v>
      </c>
      <c r="FLG72" s="374">
        <f t="shared" ref="FLG72" si="2191">FLG60-FLG62-FLG70</f>
        <v>0</v>
      </c>
      <c r="FLI72" s="374">
        <f t="shared" ref="FLI72" si="2192">FLI60-FLI62-FLI70</f>
        <v>0</v>
      </c>
      <c r="FLK72" s="374">
        <f t="shared" ref="FLK72" si="2193">FLK60-FLK62-FLK70</f>
        <v>0</v>
      </c>
      <c r="FLM72" s="374">
        <f t="shared" ref="FLM72" si="2194">FLM60-FLM62-FLM70</f>
        <v>0</v>
      </c>
      <c r="FLO72" s="374">
        <f t="shared" ref="FLO72" si="2195">FLO60-FLO62-FLO70</f>
        <v>0</v>
      </c>
      <c r="FLQ72" s="374">
        <f t="shared" ref="FLQ72" si="2196">FLQ60-FLQ62-FLQ70</f>
        <v>0</v>
      </c>
      <c r="FLS72" s="374">
        <f t="shared" ref="FLS72" si="2197">FLS60-FLS62-FLS70</f>
        <v>0</v>
      </c>
      <c r="FLU72" s="374">
        <f t="shared" ref="FLU72" si="2198">FLU60-FLU62-FLU70</f>
        <v>0</v>
      </c>
      <c r="FLW72" s="374">
        <f t="shared" ref="FLW72" si="2199">FLW60-FLW62-FLW70</f>
        <v>0</v>
      </c>
      <c r="FLY72" s="374">
        <f t="shared" ref="FLY72" si="2200">FLY60-FLY62-FLY70</f>
        <v>0</v>
      </c>
      <c r="FMA72" s="374">
        <f t="shared" ref="FMA72" si="2201">FMA60-FMA62-FMA70</f>
        <v>0</v>
      </c>
      <c r="FMC72" s="374">
        <f t="shared" ref="FMC72" si="2202">FMC60-FMC62-FMC70</f>
        <v>0</v>
      </c>
      <c r="FME72" s="374">
        <f t="shared" ref="FME72" si="2203">FME60-FME62-FME70</f>
        <v>0</v>
      </c>
      <c r="FMG72" s="374">
        <f t="shared" ref="FMG72" si="2204">FMG60-FMG62-FMG70</f>
        <v>0</v>
      </c>
      <c r="FMI72" s="374">
        <f t="shared" ref="FMI72" si="2205">FMI60-FMI62-FMI70</f>
        <v>0</v>
      </c>
      <c r="FMK72" s="374">
        <f t="shared" ref="FMK72" si="2206">FMK60-FMK62-FMK70</f>
        <v>0</v>
      </c>
      <c r="FMM72" s="374">
        <f t="shared" ref="FMM72" si="2207">FMM60-FMM62-FMM70</f>
        <v>0</v>
      </c>
      <c r="FMO72" s="374">
        <f t="shared" ref="FMO72" si="2208">FMO60-FMO62-FMO70</f>
        <v>0</v>
      </c>
      <c r="FMQ72" s="374">
        <f t="shared" ref="FMQ72" si="2209">FMQ60-FMQ62-FMQ70</f>
        <v>0</v>
      </c>
      <c r="FMS72" s="374">
        <f t="shared" ref="FMS72" si="2210">FMS60-FMS62-FMS70</f>
        <v>0</v>
      </c>
      <c r="FMU72" s="374">
        <f t="shared" ref="FMU72" si="2211">FMU60-FMU62-FMU70</f>
        <v>0</v>
      </c>
      <c r="FMW72" s="374">
        <f t="shared" ref="FMW72" si="2212">FMW60-FMW62-FMW70</f>
        <v>0</v>
      </c>
      <c r="FMY72" s="374">
        <f t="shared" ref="FMY72" si="2213">FMY60-FMY62-FMY70</f>
        <v>0</v>
      </c>
      <c r="FNA72" s="374">
        <f t="shared" ref="FNA72" si="2214">FNA60-FNA62-FNA70</f>
        <v>0</v>
      </c>
      <c r="FNC72" s="374">
        <f t="shared" ref="FNC72" si="2215">FNC60-FNC62-FNC70</f>
        <v>0</v>
      </c>
      <c r="FNE72" s="374">
        <f t="shared" ref="FNE72" si="2216">FNE60-FNE62-FNE70</f>
        <v>0</v>
      </c>
      <c r="FNG72" s="374">
        <f t="shared" ref="FNG72" si="2217">FNG60-FNG62-FNG70</f>
        <v>0</v>
      </c>
      <c r="FNI72" s="374">
        <f t="shared" ref="FNI72" si="2218">FNI60-FNI62-FNI70</f>
        <v>0</v>
      </c>
      <c r="FNK72" s="374">
        <f t="shared" ref="FNK72" si="2219">FNK60-FNK62-FNK70</f>
        <v>0</v>
      </c>
      <c r="FNM72" s="374">
        <f t="shared" ref="FNM72" si="2220">FNM60-FNM62-FNM70</f>
        <v>0</v>
      </c>
      <c r="FNO72" s="374">
        <f t="shared" ref="FNO72" si="2221">FNO60-FNO62-FNO70</f>
        <v>0</v>
      </c>
      <c r="FNQ72" s="374">
        <f t="shared" ref="FNQ72" si="2222">FNQ60-FNQ62-FNQ70</f>
        <v>0</v>
      </c>
      <c r="FNS72" s="374">
        <f t="shared" ref="FNS72" si="2223">FNS60-FNS62-FNS70</f>
        <v>0</v>
      </c>
      <c r="FNU72" s="374">
        <f t="shared" ref="FNU72" si="2224">FNU60-FNU62-FNU70</f>
        <v>0</v>
      </c>
      <c r="FNW72" s="374">
        <f t="shared" ref="FNW72" si="2225">FNW60-FNW62-FNW70</f>
        <v>0</v>
      </c>
      <c r="FNY72" s="374">
        <f t="shared" ref="FNY72" si="2226">FNY60-FNY62-FNY70</f>
        <v>0</v>
      </c>
      <c r="FOA72" s="374">
        <f t="shared" ref="FOA72" si="2227">FOA60-FOA62-FOA70</f>
        <v>0</v>
      </c>
      <c r="FOC72" s="374">
        <f t="shared" ref="FOC72" si="2228">FOC60-FOC62-FOC70</f>
        <v>0</v>
      </c>
      <c r="FOE72" s="374">
        <f t="shared" ref="FOE72" si="2229">FOE60-FOE62-FOE70</f>
        <v>0</v>
      </c>
      <c r="FOG72" s="374">
        <f t="shared" ref="FOG72" si="2230">FOG60-FOG62-FOG70</f>
        <v>0</v>
      </c>
      <c r="FOI72" s="374">
        <f t="shared" ref="FOI72" si="2231">FOI60-FOI62-FOI70</f>
        <v>0</v>
      </c>
      <c r="FOK72" s="374">
        <f t="shared" ref="FOK72" si="2232">FOK60-FOK62-FOK70</f>
        <v>0</v>
      </c>
      <c r="FOM72" s="374">
        <f t="shared" ref="FOM72" si="2233">FOM60-FOM62-FOM70</f>
        <v>0</v>
      </c>
      <c r="FOO72" s="374">
        <f t="shared" ref="FOO72" si="2234">FOO60-FOO62-FOO70</f>
        <v>0</v>
      </c>
      <c r="FOQ72" s="374">
        <f t="shared" ref="FOQ72" si="2235">FOQ60-FOQ62-FOQ70</f>
        <v>0</v>
      </c>
      <c r="FOS72" s="374">
        <f t="shared" ref="FOS72" si="2236">FOS60-FOS62-FOS70</f>
        <v>0</v>
      </c>
      <c r="FOU72" s="374">
        <f t="shared" ref="FOU72" si="2237">FOU60-FOU62-FOU70</f>
        <v>0</v>
      </c>
      <c r="FOW72" s="374">
        <f t="shared" ref="FOW72" si="2238">FOW60-FOW62-FOW70</f>
        <v>0</v>
      </c>
      <c r="FOY72" s="374">
        <f t="shared" ref="FOY72" si="2239">FOY60-FOY62-FOY70</f>
        <v>0</v>
      </c>
      <c r="FPA72" s="374">
        <f t="shared" ref="FPA72" si="2240">FPA60-FPA62-FPA70</f>
        <v>0</v>
      </c>
      <c r="FPC72" s="374">
        <f t="shared" ref="FPC72" si="2241">FPC60-FPC62-FPC70</f>
        <v>0</v>
      </c>
      <c r="FPE72" s="374">
        <f t="shared" ref="FPE72" si="2242">FPE60-FPE62-FPE70</f>
        <v>0</v>
      </c>
      <c r="FPG72" s="374">
        <f t="shared" ref="FPG72" si="2243">FPG60-FPG62-FPG70</f>
        <v>0</v>
      </c>
      <c r="FPI72" s="374">
        <f t="shared" ref="FPI72" si="2244">FPI60-FPI62-FPI70</f>
        <v>0</v>
      </c>
      <c r="FPK72" s="374">
        <f t="shared" ref="FPK72" si="2245">FPK60-FPK62-FPK70</f>
        <v>0</v>
      </c>
      <c r="FPM72" s="374">
        <f t="shared" ref="FPM72" si="2246">FPM60-FPM62-FPM70</f>
        <v>0</v>
      </c>
      <c r="FPO72" s="374">
        <f t="shared" ref="FPO72" si="2247">FPO60-FPO62-FPO70</f>
        <v>0</v>
      </c>
      <c r="FPQ72" s="374">
        <f t="shared" ref="FPQ72" si="2248">FPQ60-FPQ62-FPQ70</f>
        <v>0</v>
      </c>
      <c r="FPS72" s="374">
        <f t="shared" ref="FPS72" si="2249">FPS60-FPS62-FPS70</f>
        <v>0</v>
      </c>
      <c r="FPU72" s="374">
        <f t="shared" ref="FPU72" si="2250">FPU60-FPU62-FPU70</f>
        <v>0</v>
      </c>
      <c r="FPW72" s="374">
        <f t="shared" ref="FPW72" si="2251">FPW60-FPW62-FPW70</f>
        <v>0</v>
      </c>
      <c r="FPY72" s="374">
        <f t="shared" ref="FPY72" si="2252">FPY60-FPY62-FPY70</f>
        <v>0</v>
      </c>
      <c r="FQA72" s="374">
        <f t="shared" ref="FQA72" si="2253">FQA60-FQA62-FQA70</f>
        <v>0</v>
      </c>
      <c r="FQC72" s="374">
        <f t="shared" ref="FQC72" si="2254">FQC60-FQC62-FQC70</f>
        <v>0</v>
      </c>
      <c r="FQE72" s="374">
        <f t="shared" ref="FQE72" si="2255">FQE60-FQE62-FQE70</f>
        <v>0</v>
      </c>
      <c r="FQG72" s="374">
        <f t="shared" ref="FQG72" si="2256">FQG60-FQG62-FQG70</f>
        <v>0</v>
      </c>
      <c r="FQI72" s="374">
        <f t="shared" ref="FQI72" si="2257">FQI60-FQI62-FQI70</f>
        <v>0</v>
      </c>
      <c r="FQK72" s="374">
        <f t="shared" ref="FQK72" si="2258">FQK60-FQK62-FQK70</f>
        <v>0</v>
      </c>
      <c r="FQM72" s="374">
        <f t="shared" ref="FQM72" si="2259">FQM60-FQM62-FQM70</f>
        <v>0</v>
      </c>
      <c r="FQO72" s="374">
        <f t="shared" ref="FQO72" si="2260">FQO60-FQO62-FQO70</f>
        <v>0</v>
      </c>
      <c r="FQQ72" s="374">
        <f t="shared" ref="FQQ72" si="2261">FQQ60-FQQ62-FQQ70</f>
        <v>0</v>
      </c>
      <c r="FQS72" s="374">
        <f t="shared" ref="FQS72" si="2262">FQS60-FQS62-FQS70</f>
        <v>0</v>
      </c>
      <c r="FQU72" s="374">
        <f t="shared" ref="FQU72" si="2263">FQU60-FQU62-FQU70</f>
        <v>0</v>
      </c>
      <c r="FQW72" s="374">
        <f t="shared" ref="FQW72" si="2264">FQW60-FQW62-FQW70</f>
        <v>0</v>
      </c>
      <c r="FQY72" s="374">
        <f t="shared" ref="FQY72" si="2265">FQY60-FQY62-FQY70</f>
        <v>0</v>
      </c>
      <c r="FRA72" s="374">
        <f t="shared" ref="FRA72" si="2266">FRA60-FRA62-FRA70</f>
        <v>0</v>
      </c>
      <c r="FRC72" s="374">
        <f t="shared" ref="FRC72" si="2267">FRC60-FRC62-FRC70</f>
        <v>0</v>
      </c>
      <c r="FRE72" s="374">
        <f t="shared" ref="FRE72" si="2268">FRE60-FRE62-FRE70</f>
        <v>0</v>
      </c>
      <c r="FRG72" s="374">
        <f t="shared" ref="FRG72" si="2269">FRG60-FRG62-FRG70</f>
        <v>0</v>
      </c>
      <c r="FRI72" s="374">
        <f t="shared" ref="FRI72" si="2270">FRI60-FRI62-FRI70</f>
        <v>0</v>
      </c>
      <c r="FRK72" s="374">
        <f t="shared" ref="FRK72" si="2271">FRK60-FRK62-FRK70</f>
        <v>0</v>
      </c>
      <c r="FRM72" s="374">
        <f t="shared" ref="FRM72" si="2272">FRM60-FRM62-FRM70</f>
        <v>0</v>
      </c>
      <c r="FRO72" s="374">
        <f t="shared" ref="FRO72" si="2273">FRO60-FRO62-FRO70</f>
        <v>0</v>
      </c>
      <c r="FRQ72" s="374">
        <f t="shared" ref="FRQ72" si="2274">FRQ60-FRQ62-FRQ70</f>
        <v>0</v>
      </c>
      <c r="FRS72" s="374">
        <f t="shared" ref="FRS72" si="2275">FRS60-FRS62-FRS70</f>
        <v>0</v>
      </c>
      <c r="FRU72" s="374">
        <f t="shared" ref="FRU72" si="2276">FRU60-FRU62-FRU70</f>
        <v>0</v>
      </c>
      <c r="FRW72" s="374">
        <f t="shared" ref="FRW72" si="2277">FRW60-FRW62-FRW70</f>
        <v>0</v>
      </c>
      <c r="FRY72" s="374">
        <f t="shared" ref="FRY72" si="2278">FRY60-FRY62-FRY70</f>
        <v>0</v>
      </c>
      <c r="FSA72" s="374">
        <f t="shared" ref="FSA72" si="2279">FSA60-FSA62-FSA70</f>
        <v>0</v>
      </c>
      <c r="FSC72" s="374">
        <f t="shared" ref="FSC72" si="2280">FSC60-FSC62-FSC70</f>
        <v>0</v>
      </c>
      <c r="FSE72" s="374">
        <f t="shared" ref="FSE72" si="2281">FSE60-FSE62-FSE70</f>
        <v>0</v>
      </c>
      <c r="FSG72" s="374">
        <f t="shared" ref="FSG72" si="2282">FSG60-FSG62-FSG70</f>
        <v>0</v>
      </c>
      <c r="FSI72" s="374">
        <f t="shared" ref="FSI72" si="2283">FSI60-FSI62-FSI70</f>
        <v>0</v>
      </c>
      <c r="FSK72" s="374">
        <f t="shared" ref="FSK72" si="2284">FSK60-FSK62-FSK70</f>
        <v>0</v>
      </c>
      <c r="FSM72" s="374">
        <f t="shared" ref="FSM72" si="2285">FSM60-FSM62-FSM70</f>
        <v>0</v>
      </c>
      <c r="FSO72" s="374">
        <f t="shared" ref="FSO72" si="2286">FSO60-FSO62-FSO70</f>
        <v>0</v>
      </c>
      <c r="FSQ72" s="374">
        <f t="shared" ref="FSQ72" si="2287">FSQ60-FSQ62-FSQ70</f>
        <v>0</v>
      </c>
      <c r="FSS72" s="374">
        <f t="shared" ref="FSS72" si="2288">FSS60-FSS62-FSS70</f>
        <v>0</v>
      </c>
      <c r="FSU72" s="374">
        <f t="shared" ref="FSU72" si="2289">FSU60-FSU62-FSU70</f>
        <v>0</v>
      </c>
      <c r="FSW72" s="374">
        <f t="shared" ref="FSW72" si="2290">FSW60-FSW62-FSW70</f>
        <v>0</v>
      </c>
      <c r="FSY72" s="374">
        <f t="shared" ref="FSY72" si="2291">FSY60-FSY62-FSY70</f>
        <v>0</v>
      </c>
      <c r="FTA72" s="374">
        <f t="shared" ref="FTA72" si="2292">FTA60-FTA62-FTA70</f>
        <v>0</v>
      </c>
      <c r="FTC72" s="374">
        <f t="shared" ref="FTC72" si="2293">FTC60-FTC62-FTC70</f>
        <v>0</v>
      </c>
      <c r="FTE72" s="374">
        <f t="shared" ref="FTE72" si="2294">FTE60-FTE62-FTE70</f>
        <v>0</v>
      </c>
      <c r="FTG72" s="374">
        <f t="shared" ref="FTG72" si="2295">FTG60-FTG62-FTG70</f>
        <v>0</v>
      </c>
      <c r="FTI72" s="374">
        <f t="shared" ref="FTI72" si="2296">FTI60-FTI62-FTI70</f>
        <v>0</v>
      </c>
      <c r="FTK72" s="374">
        <f t="shared" ref="FTK72" si="2297">FTK60-FTK62-FTK70</f>
        <v>0</v>
      </c>
      <c r="FTM72" s="374">
        <f t="shared" ref="FTM72" si="2298">FTM60-FTM62-FTM70</f>
        <v>0</v>
      </c>
      <c r="FTO72" s="374">
        <f t="shared" ref="FTO72" si="2299">FTO60-FTO62-FTO70</f>
        <v>0</v>
      </c>
      <c r="FTQ72" s="374">
        <f t="shared" ref="FTQ72" si="2300">FTQ60-FTQ62-FTQ70</f>
        <v>0</v>
      </c>
      <c r="FTS72" s="374">
        <f t="shared" ref="FTS72" si="2301">FTS60-FTS62-FTS70</f>
        <v>0</v>
      </c>
      <c r="FTU72" s="374">
        <f t="shared" ref="FTU72" si="2302">FTU60-FTU62-FTU70</f>
        <v>0</v>
      </c>
      <c r="FTW72" s="374">
        <f t="shared" ref="FTW72" si="2303">FTW60-FTW62-FTW70</f>
        <v>0</v>
      </c>
      <c r="FTY72" s="374">
        <f t="shared" ref="FTY72" si="2304">FTY60-FTY62-FTY70</f>
        <v>0</v>
      </c>
      <c r="FUA72" s="374">
        <f t="shared" ref="FUA72" si="2305">FUA60-FUA62-FUA70</f>
        <v>0</v>
      </c>
      <c r="FUC72" s="374">
        <f t="shared" ref="FUC72" si="2306">FUC60-FUC62-FUC70</f>
        <v>0</v>
      </c>
      <c r="FUE72" s="374">
        <f t="shared" ref="FUE72" si="2307">FUE60-FUE62-FUE70</f>
        <v>0</v>
      </c>
      <c r="FUG72" s="374">
        <f t="shared" ref="FUG72" si="2308">FUG60-FUG62-FUG70</f>
        <v>0</v>
      </c>
      <c r="FUI72" s="374">
        <f t="shared" ref="FUI72" si="2309">FUI60-FUI62-FUI70</f>
        <v>0</v>
      </c>
      <c r="FUK72" s="374">
        <f t="shared" ref="FUK72" si="2310">FUK60-FUK62-FUK70</f>
        <v>0</v>
      </c>
      <c r="FUM72" s="374">
        <f t="shared" ref="FUM72" si="2311">FUM60-FUM62-FUM70</f>
        <v>0</v>
      </c>
      <c r="FUO72" s="374">
        <f t="shared" ref="FUO72" si="2312">FUO60-FUO62-FUO70</f>
        <v>0</v>
      </c>
      <c r="FUQ72" s="374">
        <f t="shared" ref="FUQ72" si="2313">FUQ60-FUQ62-FUQ70</f>
        <v>0</v>
      </c>
      <c r="FUS72" s="374">
        <f t="shared" ref="FUS72" si="2314">FUS60-FUS62-FUS70</f>
        <v>0</v>
      </c>
      <c r="FUU72" s="374">
        <f t="shared" ref="FUU72" si="2315">FUU60-FUU62-FUU70</f>
        <v>0</v>
      </c>
      <c r="FUW72" s="374">
        <f t="shared" ref="FUW72" si="2316">FUW60-FUW62-FUW70</f>
        <v>0</v>
      </c>
      <c r="FUY72" s="374">
        <f t="shared" ref="FUY72" si="2317">FUY60-FUY62-FUY70</f>
        <v>0</v>
      </c>
      <c r="FVA72" s="374">
        <f t="shared" ref="FVA72" si="2318">FVA60-FVA62-FVA70</f>
        <v>0</v>
      </c>
      <c r="FVC72" s="374">
        <f t="shared" ref="FVC72" si="2319">FVC60-FVC62-FVC70</f>
        <v>0</v>
      </c>
      <c r="FVE72" s="374">
        <f t="shared" ref="FVE72" si="2320">FVE60-FVE62-FVE70</f>
        <v>0</v>
      </c>
      <c r="FVG72" s="374">
        <f t="shared" ref="FVG72" si="2321">FVG60-FVG62-FVG70</f>
        <v>0</v>
      </c>
      <c r="FVI72" s="374">
        <f t="shared" ref="FVI72" si="2322">FVI60-FVI62-FVI70</f>
        <v>0</v>
      </c>
      <c r="FVK72" s="374">
        <f t="shared" ref="FVK72" si="2323">FVK60-FVK62-FVK70</f>
        <v>0</v>
      </c>
      <c r="FVM72" s="374">
        <f t="shared" ref="FVM72" si="2324">FVM60-FVM62-FVM70</f>
        <v>0</v>
      </c>
      <c r="FVO72" s="374">
        <f t="shared" ref="FVO72" si="2325">FVO60-FVO62-FVO70</f>
        <v>0</v>
      </c>
      <c r="FVQ72" s="374">
        <f t="shared" ref="FVQ72" si="2326">FVQ60-FVQ62-FVQ70</f>
        <v>0</v>
      </c>
      <c r="FVS72" s="374">
        <f t="shared" ref="FVS72" si="2327">FVS60-FVS62-FVS70</f>
        <v>0</v>
      </c>
      <c r="FVU72" s="374">
        <f t="shared" ref="FVU72" si="2328">FVU60-FVU62-FVU70</f>
        <v>0</v>
      </c>
      <c r="FVW72" s="374">
        <f t="shared" ref="FVW72" si="2329">FVW60-FVW62-FVW70</f>
        <v>0</v>
      </c>
      <c r="FVY72" s="374">
        <f t="shared" ref="FVY72" si="2330">FVY60-FVY62-FVY70</f>
        <v>0</v>
      </c>
      <c r="FWA72" s="374">
        <f t="shared" ref="FWA72" si="2331">FWA60-FWA62-FWA70</f>
        <v>0</v>
      </c>
      <c r="FWC72" s="374">
        <f t="shared" ref="FWC72" si="2332">FWC60-FWC62-FWC70</f>
        <v>0</v>
      </c>
      <c r="FWE72" s="374">
        <f t="shared" ref="FWE72" si="2333">FWE60-FWE62-FWE70</f>
        <v>0</v>
      </c>
      <c r="FWG72" s="374">
        <f t="shared" ref="FWG72" si="2334">FWG60-FWG62-FWG70</f>
        <v>0</v>
      </c>
      <c r="FWI72" s="374">
        <f t="shared" ref="FWI72" si="2335">FWI60-FWI62-FWI70</f>
        <v>0</v>
      </c>
      <c r="FWK72" s="374">
        <f t="shared" ref="FWK72" si="2336">FWK60-FWK62-FWK70</f>
        <v>0</v>
      </c>
      <c r="FWM72" s="374">
        <f t="shared" ref="FWM72" si="2337">FWM60-FWM62-FWM70</f>
        <v>0</v>
      </c>
      <c r="FWO72" s="374">
        <f t="shared" ref="FWO72" si="2338">FWO60-FWO62-FWO70</f>
        <v>0</v>
      </c>
      <c r="FWQ72" s="374">
        <f t="shared" ref="FWQ72" si="2339">FWQ60-FWQ62-FWQ70</f>
        <v>0</v>
      </c>
      <c r="FWS72" s="374">
        <f t="shared" ref="FWS72" si="2340">FWS60-FWS62-FWS70</f>
        <v>0</v>
      </c>
      <c r="FWU72" s="374">
        <f t="shared" ref="FWU72" si="2341">FWU60-FWU62-FWU70</f>
        <v>0</v>
      </c>
      <c r="FWW72" s="374">
        <f t="shared" ref="FWW72" si="2342">FWW60-FWW62-FWW70</f>
        <v>0</v>
      </c>
      <c r="FWY72" s="374">
        <f t="shared" ref="FWY72" si="2343">FWY60-FWY62-FWY70</f>
        <v>0</v>
      </c>
      <c r="FXA72" s="374">
        <f t="shared" ref="FXA72" si="2344">FXA60-FXA62-FXA70</f>
        <v>0</v>
      </c>
      <c r="FXC72" s="374">
        <f t="shared" ref="FXC72" si="2345">FXC60-FXC62-FXC70</f>
        <v>0</v>
      </c>
      <c r="FXE72" s="374">
        <f t="shared" ref="FXE72" si="2346">FXE60-FXE62-FXE70</f>
        <v>0</v>
      </c>
      <c r="FXG72" s="374">
        <f t="shared" ref="FXG72" si="2347">FXG60-FXG62-FXG70</f>
        <v>0</v>
      </c>
      <c r="FXI72" s="374">
        <f t="shared" ref="FXI72" si="2348">FXI60-FXI62-FXI70</f>
        <v>0</v>
      </c>
      <c r="FXK72" s="374">
        <f t="shared" ref="FXK72" si="2349">FXK60-FXK62-FXK70</f>
        <v>0</v>
      </c>
      <c r="FXM72" s="374">
        <f t="shared" ref="FXM72" si="2350">FXM60-FXM62-FXM70</f>
        <v>0</v>
      </c>
      <c r="FXO72" s="374">
        <f t="shared" ref="FXO72" si="2351">FXO60-FXO62-FXO70</f>
        <v>0</v>
      </c>
      <c r="FXQ72" s="374">
        <f t="shared" ref="FXQ72" si="2352">FXQ60-FXQ62-FXQ70</f>
        <v>0</v>
      </c>
      <c r="FXS72" s="374">
        <f t="shared" ref="FXS72" si="2353">FXS60-FXS62-FXS70</f>
        <v>0</v>
      </c>
      <c r="FXU72" s="374">
        <f t="shared" ref="FXU72" si="2354">FXU60-FXU62-FXU70</f>
        <v>0</v>
      </c>
      <c r="FXW72" s="374">
        <f t="shared" ref="FXW72" si="2355">FXW60-FXW62-FXW70</f>
        <v>0</v>
      </c>
      <c r="FXY72" s="374">
        <f t="shared" ref="FXY72" si="2356">FXY60-FXY62-FXY70</f>
        <v>0</v>
      </c>
      <c r="FYA72" s="374">
        <f t="shared" ref="FYA72" si="2357">FYA60-FYA62-FYA70</f>
        <v>0</v>
      </c>
      <c r="FYC72" s="374">
        <f t="shared" ref="FYC72" si="2358">FYC60-FYC62-FYC70</f>
        <v>0</v>
      </c>
      <c r="FYE72" s="374">
        <f t="shared" ref="FYE72" si="2359">FYE60-FYE62-FYE70</f>
        <v>0</v>
      </c>
      <c r="FYG72" s="374">
        <f t="shared" ref="FYG72" si="2360">FYG60-FYG62-FYG70</f>
        <v>0</v>
      </c>
      <c r="FYI72" s="374">
        <f t="shared" ref="FYI72" si="2361">FYI60-FYI62-FYI70</f>
        <v>0</v>
      </c>
      <c r="FYK72" s="374">
        <f t="shared" ref="FYK72" si="2362">FYK60-FYK62-FYK70</f>
        <v>0</v>
      </c>
      <c r="FYM72" s="374">
        <f t="shared" ref="FYM72" si="2363">FYM60-FYM62-FYM70</f>
        <v>0</v>
      </c>
      <c r="FYO72" s="374">
        <f t="shared" ref="FYO72" si="2364">FYO60-FYO62-FYO70</f>
        <v>0</v>
      </c>
      <c r="FYQ72" s="374">
        <f t="shared" ref="FYQ72" si="2365">FYQ60-FYQ62-FYQ70</f>
        <v>0</v>
      </c>
      <c r="FYS72" s="374">
        <f t="shared" ref="FYS72" si="2366">FYS60-FYS62-FYS70</f>
        <v>0</v>
      </c>
      <c r="FYU72" s="374">
        <f t="shared" ref="FYU72" si="2367">FYU60-FYU62-FYU70</f>
        <v>0</v>
      </c>
      <c r="FYW72" s="374">
        <f t="shared" ref="FYW72" si="2368">FYW60-FYW62-FYW70</f>
        <v>0</v>
      </c>
      <c r="FYY72" s="374">
        <f t="shared" ref="FYY72" si="2369">FYY60-FYY62-FYY70</f>
        <v>0</v>
      </c>
      <c r="FZA72" s="374">
        <f t="shared" ref="FZA72" si="2370">FZA60-FZA62-FZA70</f>
        <v>0</v>
      </c>
      <c r="FZC72" s="374">
        <f t="shared" ref="FZC72" si="2371">FZC60-FZC62-FZC70</f>
        <v>0</v>
      </c>
      <c r="FZE72" s="374">
        <f t="shared" ref="FZE72" si="2372">FZE60-FZE62-FZE70</f>
        <v>0</v>
      </c>
      <c r="FZG72" s="374">
        <f t="shared" ref="FZG72" si="2373">FZG60-FZG62-FZG70</f>
        <v>0</v>
      </c>
      <c r="FZI72" s="374">
        <f t="shared" ref="FZI72" si="2374">FZI60-FZI62-FZI70</f>
        <v>0</v>
      </c>
      <c r="FZK72" s="374">
        <f t="shared" ref="FZK72" si="2375">FZK60-FZK62-FZK70</f>
        <v>0</v>
      </c>
      <c r="FZM72" s="374">
        <f t="shared" ref="FZM72" si="2376">FZM60-FZM62-FZM70</f>
        <v>0</v>
      </c>
      <c r="FZO72" s="374">
        <f t="shared" ref="FZO72" si="2377">FZO60-FZO62-FZO70</f>
        <v>0</v>
      </c>
      <c r="FZQ72" s="374">
        <f t="shared" ref="FZQ72" si="2378">FZQ60-FZQ62-FZQ70</f>
        <v>0</v>
      </c>
      <c r="FZS72" s="374">
        <f t="shared" ref="FZS72" si="2379">FZS60-FZS62-FZS70</f>
        <v>0</v>
      </c>
      <c r="FZU72" s="374">
        <f t="shared" ref="FZU72" si="2380">FZU60-FZU62-FZU70</f>
        <v>0</v>
      </c>
      <c r="FZW72" s="374">
        <f t="shared" ref="FZW72" si="2381">FZW60-FZW62-FZW70</f>
        <v>0</v>
      </c>
      <c r="FZY72" s="374">
        <f t="shared" ref="FZY72" si="2382">FZY60-FZY62-FZY70</f>
        <v>0</v>
      </c>
      <c r="GAA72" s="374">
        <f t="shared" ref="GAA72" si="2383">GAA60-GAA62-GAA70</f>
        <v>0</v>
      </c>
      <c r="GAC72" s="374">
        <f t="shared" ref="GAC72" si="2384">GAC60-GAC62-GAC70</f>
        <v>0</v>
      </c>
      <c r="GAE72" s="374">
        <f t="shared" ref="GAE72" si="2385">GAE60-GAE62-GAE70</f>
        <v>0</v>
      </c>
      <c r="GAG72" s="374">
        <f t="shared" ref="GAG72" si="2386">GAG60-GAG62-GAG70</f>
        <v>0</v>
      </c>
      <c r="GAI72" s="374">
        <f t="shared" ref="GAI72" si="2387">GAI60-GAI62-GAI70</f>
        <v>0</v>
      </c>
      <c r="GAK72" s="374">
        <f t="shared" ref="GAK72" si="2388">GAK60-GAK62-GAK70</f>
        <v>0</v>
      </c>
      <c r="GAM72" s="374">
        <f t="shared" ref="GAM72" si="2389">GAM60-GAM62-GAM70</f>
        <v>0</v>
      </c>
      <c r="GAO72" s="374">
        <f t="shared" ref="GAO72" si="2390">GAO60-GAO62-GAO70</f>
        <v>0</v>
      </c>
      <c r="GAQ72" s="374">
        <f t="shared" ref="GAQ72" si="2391">GAQ60-GAQ62-GAQ70</f>
        <v>0</v>
      </c>
      <c r="GAS72" s="374">
        <f t="shared" ref="GAS72" si="2392">GAS60-GAS62-GAS70</f>
        <v>0</v>
      </c>
      <c r="GAU72" s="374">
        <f t="shared" ref="GAU72" si="2393">GAU60-GAU62-GAU70</f>
        <v>0</v>
      </c>
      <c r="GAW72" s="374">
        <f t="shared" ref="GAW72" si="2394">GAW60-GAW62-GAW70</f>
        <v>0</v>
      </c>
      <c r="GAY72" s="374">
        <f t="shared" ref="GAY72" si="2395">GAY60-GAY62-GAY70</f>
        <v>0</v>
      </c>
      <c r="GBA72" s="374">
        <f t="shared" ref="GBA72" si="2396">GBA60-GBA62-GBA70</f>
        <v>0</v>
      </c>
      <c r="GBC72" s="374">
        <f t="shared" ref="GBC72" si="2397">GBC60-GBC62-GBC70</f>
        <v>0</v>
      </c>
      <c r="GBE72" s="374">
        <f t="shared" ref="GBE72" si="2398">GBE60-GBE62-GBE70</f>
        <v>0</v>
      </c>
      <c r="GBG72" s="374">
        <f t="shared" ref="GBG72" si="2399">GBG60-GBG62-GBG70</f>
        <v>0</v>
      </c>
      <c r="GBI72" s="374">
        <f t="shared" ref="GBI72" si="2400">GBI60-GBI62-GBI70</f>
        <v>0</v>
      </c>
      <c r="GBK72" s="374">
        <f t="shared" ref="GBK72" si="2401">GBK60-GBK62-GBK70</f>
        <v>0</v>
      </c>
      <c r="GBM72" s="374">
        <f t="shared" ref="GBM72" si="2402">GBM60-GBM62-GBM70</f>
        <v>0</v>
      </c>
      <c r="GBO72" s="374">
        <f t="shared" ref="GBO72" si="2403">GBO60-GBO62-GBO70</f>
        <v>0</v>
      </c>
      <c r="GBQ72" s="374">
        <f t="shared" ref="GBQ72" si="2404">GBQ60-GBQ62-GBQ70</f>
        <v>0</v>
      </c>
      <c r="GBS72" s="374">
        <f t="shared" ref="GBS72" si="2405">GBS60-GBS62-GBS70</f>
        <v>0</v>
      </c>
      <c r="GBU72" s="374">
        <f t="shared" ref="GBU72" si="2406">GBU60-GBU62-GBU70</f>
        <v>0</v>
      </c>
      <c r="GBW72" s="374">
        <f t="shared" ref="GBW72" si="2407">GBW60-GBW62-GBW70</f>
        <v>0</v>
      </c>
      <c r="GBY72" s="374">
        <f t="shared" ref="GBY72" si="2408">GBY60-GBY62-GBY70</f>
        <v>0</v>
      </c>
      <c r="GCA72" s="374">
        <f t="shared" ref="GCA72" si="2409">GCA60-GCA62-GCA70</f>
        <v>0</v>
      </c>
      <c r="GCC72" s="374">
        <f t="shared" ref="GCC72" si="2410">GCC60-GCC62-GCC70</f>
        <v>0</v>
      </c>
      <c r="GCE72" s="374">
        <f t="shared" ref="GCE72" si="2411">GCE60-GCE62-GCE70</f>
        <v>0</v>
      </c>
      <c r="GCG72" s="374">
        <f t="shared" ref="GCG72" si="2412">GCG60-GCG62-GCG70</f>
        <v>0</v>
      </c>
      <c r="GCI72" s="374">
        <f t="shared" ref="GCI72" si="2413">GCI60-GCI62-GCI70</f>
        <v>0</v>
      </c>
      <c r="GCK72" s="374">
        <f t="shared" ref="GCK72" si="2414">GCK60-GCK62-GCK70</f>
        <v>0</v>
      </c>
      <c r="GCM72" s="374">
        <f t="shared" ref="GCM72" si="2415">GCM60-GCM62-GCM70</f>
        <v>0</v>
      </c>
      <c r="GCO72" s="374">
        <f t="shared" ref="GCO72" si="2416">GCO60-GCO62-GCO70</f>
        <v>0</v>
      </c>
      <c r="GCQ72" s="374">
        <f t="shared" ref="GCQ72" si="2417">GCQ60-GCQ62-GCQ70</f>
        <v>0</v>
      </c>
      <c r="GCS72" s="374">
        <f t="shared" ref="GCS72" si="2418">GCS60-GCS62-GCS70</f>
        <v>0</v>
      </c>
      <c r="GCU72" s="374">
        <f t="shared" ref="GCU72" si="2419">GCU60-GCU62-GCU70</f>
        <v>0</v>
      </c>
      <c r="GCW72" s="374">
        <f t="shared" ref="GCW72" si="2420">GCW60-GCW62-GCW70</f>
        <v>0</v>
      </c>
      <c r="GCY72" s="374">
        <f t="shared" ref="GCY72" si="2421">GCY60-GCY62-GCY70</f>
        <v>0</v>
      </c>
      <c r="GDA72" s="374">
        <f t="shared" ref="GDA72" si="2422">GDA60-GDA62-GDA70</f>
        <v>0</v>
      </c>
      <c r="GDC72" s="374">
        <f t="shared" ref="GDC72" si="2423">GDC60-GDC62-GDC70</f>
        <v>0</v>
      </c>
      <c r="GDE72" s="374">
        <f t="shared" ref="GDE72" si="2424">GDE60-GDE62-GDE70</f>
        <v>0</v>
      </c>
      <c r="GDG72" s="374">
        <f t="shared" ref="GDG72" si="2425">GDG60-GDG62-GDG70</f>
        <v>0</v>
      </c>
      <c r="GDI72" s="374">
        <f t="shared" ref="GDI72" si="2426">GDI60-GDI62-GDI70</f>
        <v>0</v>
      </c>
      <c r="GDK72" s="374">
        <f t="shared" ref="GDK72" si="2427">GDK60-GDK62-GDK70</f>
        <v>0</v>
      </c>
      <c r="GDM72" s="374">
        <f t="shared" ref="GDM72" si="2428">GDM60-GDM62-GDM70</f>
        <v>0</v>
      </c>
      <c r="GDO72" s="374">
        <f t="shared" ref="GDO72" si="2429">GDO60-GDO62-GDO70</f>
        <v>0</v>
      </c>
      <c r="GDQ72" s="374">
        <f t="shared" ref="GDQ72" si="2430">GDQ60-GDQ62-GDQ70</f>
        <v>0</v>
      </c>
      <c r="GDS72" s="374">
        <f t="shared" ref="GDS72" si="2431">GDS60-GDS62-GDS70</f>
        <v>0</v>
      </c>
      <c r="GDU72" s="374">
        <f t="shared" ref="GDU72" si="2432">GDU60-GDU62-GDU70</f>
        <v>0</v>
      </c>
      <c r="GDW72" s="374">
        <f t="shared" ref="GDW72" si="2433">GDW60-GDW62-GDW70</f>
        <v>0</v>
      </c>
      <c r="GDY72" s="374">
        <f t="shared" ref="GDY72" si="2434">GDY60-GDY62-GDY70</f>
        <v>0</v>
      </c>
      <c r="GEA72" s="374">
        <f t="shared" ref="GEA72" si="2435">GEA60-GEA62-GEA70</f>
        <v>0</v>
      </c>
      <c r="GEC72" s="374">
        <f t="shared" ref="GEC72" si="2436">GEC60-GEC62-GEC70</f>
        <v>0</v>
      </c>
      <c r="GEE72" s="374">
        <f t="shared" ref="GEE72" si="2437">GEE60-GEE62-GEE70</f>
        <v>0</v>
      </c>
      <c r="GEG72" s="374">
        <f t="shared" ref="GEG72" si="2438">GEG60-GEG62-GEG70</f>
        <v>0</v>
      </c>
      <c r="GEI72" s="374">
        <f t="shared" ref="GEI72" si="2439">GEI60-GEI62-GEI70</f>
        <v>0</v>
      </c>
      <c r="GEK72" s="374">
        <f t="shared" ref="GEK72" si="2440">GEK60-GEK62-GEK70</f>
        <v>0</v>
      </c>
      <c r="GEM72" s="374">
        <f t="shared" ref="GEM72" si="2441">GEM60-GEM62-GEM70</f>
        <v>0</v>
      </c>
      <c r="GEO72" s="374">
        <f t="shared" ref="GEO72" si="2442">GEO60-GEO62-GEO70</f>
        <v>0</v>
      </c>
      <c r="GEQ72" s="374">
        <f t="shared" ref="GEQ72" si="2443">GEQ60-GEQ62-GEQ70</f>
        <v>0</v>
      </c>
      <c r="GES72" s="374">
        <f t="shared" ref="GES72" si="2444">GES60-GES62-GES70</f>
        <v>0</v>
      </c>
      <c r="GEU72" s="374">
        <f t="shared" ref="GEU72" si="2445">GEU60-GEU62-GEU70</f>
        <v>0</v>
      </c>
      <c r="GEW72" s="374">
        <f t="shared" ref="GEW72" si="2446">GEW60-GEW62-GEW70</f>
        <v>0</v>
      </c>
      <c r="GEY72" s="374">
        <f t="shared" ref="GEY72" si="2447">GEY60-GEY62-GEY70</f>
        <v>0</v>
      </c>
      <c r="GFA72" s="374">
        <f t="shared" ref="GFA72" si="2448">GFA60-GFA62-GFA70</f>
        <v>0</v>
      </c>
      <c r="GFC72" s="374">
        <f t="shared" ref="GFC72" si="2449">GFC60-GFC62-GFC70</f>
        <v>0</v>
      </c>
      <c r="GFE72" s="374">
        <f t="shared" ref="GFE72" si="2450">GFE60-GFE62-GFE70</f>
        <v>0</v>
      </c>
      <c r="GFG72" s="374">
        <f t="shared" ref="GFG72" si="2451">GFG60-GFG62-GFG70</f>
        <v>0</v>
      </c>
      <c r="GFI72" s="374">
        <f t="shared" ref="GFI72" si="2452">GFI60-GFI62-GFI70</f>
        <v>0</v>
      </c>
      <c r="GFK72" s="374">
        <f t="shared" ref="GFK72" si="2453">GFK60-GFK62-GFK70</f>
        <v>0</v>
      </c>
      <c r="GFM72" s="374">
        <f t="shared" ref="GFM72" si="2454">GFM60-GFM62-GFM70</f>
        <v>0</v>
      </c>
      <c r="GFO72" s="374">
        <f t="shared" ref="GFO72" si="2455">GFO60-GFO62-GFO70</f>
        <v>0</v>
      </c>
      <c r="GFQ72" s="374">
        <f t="shared" ref="GFQ72" si="2456">GFQ60-GFQ62-GFQ70</f>
        <v>0</v>
      </c>
      <c r="GFS72" s="374">
        <f t="shared" ref="GFS72" si="2457">GFS60-GFS62-GFS70</f>
        <v>0</v>
      </c>
      <c r="GFU72" s="374">
        <f t="shared" ref="GFU72" si="2458">GFU60-GFU62-GFU70</f>
        <v>0</v>
      </c>
      <c r="GFW72" s="374">
        <f t="shared" ref="GFW72" si="2459">GFW60-GFW62-GFW70</f>
        <v>0</v>
      </c>
      <c r="GFY72" s="374">
        <f t="shared" ref="GFY72" si="2460">GFY60-GFY62-GFY70</f>
        <v>0</v>
      </c>
      <c r="GGA72" s="374">
        <f t="shared" ref="GGA72" si="2461">GGA60-GGA62-GGA70</f>
        <v>0</v>
      </c>
      <c r="GGC72" s="374">
        <f t="shared" ref="GGC72" si="2462">GGC60-GGC62-GGC70</f>
        <v>0</v>
      </c>
      <c r="GGE72" s="374">
        <f t="shared" ref="GGE72" si="2463">GGE60-GGE62-GGE70</f>
        <v>0</v>
      </c>
      <c r="GGG72" s="374">
        <f t="shared" ref="GGG72" si="2464">GGG60-GGG62-GGG70</f>
        <v>0</v>
      </c>
      <c r="GGI72" s="374">
        <f t="shared" ref="GGI72" si="2465">GGI60-GGI62-GGI70</f>
        <v>0</v>
      </c>
      <c r="GGK72" s="374">
        <f t="shared" ref="GGK72" si="2466">GGK60-GGK62-GGK70</f>
        <v>0</v>
      </c>
      <c r="GGM72" s="374">
        <f t="shared" ref="GGM72" si="2467">GGM60-GGM62-GGM70</f>
        <v>0</v>
      </c>
      <c r="GGO72" s="374">
        <f t="shared" ref="GGO72" si="2468">GGO60-GGO62-GGO70</f>
        <v>0</v>
      </c>
      <c r="GGQ72" s="374">
        <f t="shared" ref="GGQ72" si="2469">GGQ60-GGQ62-GGQ70</f>
        <v>0</v>
      </c>
      <c r="GGS72" s="374">
        <f t="shared" ref="GGS72" si="2470">GGS60-GGS62-GGS70</f>
        <v>0</v>
      </c>
      <c r="GGU72" s="374">
        <f t="shared" ref="GGU72" si="2471">GGU60-GGU62-GGU70</f>
        <v>0</v>
      </c>
      <c r="GGW72" s="374">
        <f t="shared" ref="GGW72" si="2472">GGW60-GGW62-GGW70</f>
        <v>0</v>
      </c>
      <c r="GGY72" s="374">
        <f t="shared" ref="GGY72" si="2473">GGY60-GGY62-GGY70</f>
        <v>0</v>
      </c>
      <c r="GHA72" s="374">
        <f t="shared" ref="GHA72" si="2474">GHA60-GHA62-GHA70</f>
        <v>0</v>
      </c>
      <c r="GHC72" s="374">
        <f t="shared" ref="GHC72" si="2475">GHC60-GHC62-GHC70</f>
        <v>0</v>
      </c>
      <c r="GHE72" s="374">
        <f t="shared" ref="GHE72" si="2476">GHE60-GHE62-GHE70</f>
        <v>0</v>
      </c>
      <c r="GHG72" s="374">
        <f t="shared" ref="GHG72" si="2477">GHG60-GHG62-GHG70</f>
        <v>0</v>
      </c>
      <c r="GHI72" s="374">
        <f t="shared" ref="GHI72" si="2478">GHI60-GHI62-GHI70</f>
        <v>0</v>
      </c>
      <c r="GHK72" s="374">
        <f t="shared" ref="GHK72" si="2479">GHK60-GHK62-GHK70</f>
        <v>0</v>
      </c>
      <c r="GHM72" s="374">
        <f t="shared" ref="GHM72" si="2480">GHM60-GHM62-GHM70</f>
        <v>0</v>
      </c>
      <c r="GHO72" s="374">
        <f t="shared" ref="GHO72" si="2481">GHO60-GHO62-GHO70</f>
        <v>0</v>
      </c>
      <c r="GHQ72" s="374">
        <f t="shared" ref="GHQ72" si="2482">GHQ60-GHQ62-GHQ70</f>
        <v>0</v>
      </c>
      <c r="GHS72" s="374">
        <f t="shared" ref="GHS72" si="2483">GHS60-GHS62-GHS70</f>
        <v>0</v>
      </c>
      <c r="GHU72" s="374">
        <f t="shared" ref="GHU72" si="2484">GHU60-GHU62-GHU70</f>
        <v>0</v>
      </c>
      <c r="GHW72" s="374">
        <f t="shared" ref="GHW72" si="2485">GHW60-GHW62-GHW70</f>
        <v>0</v>
      </c>
      <c r="GHY72" s="374">
        <f t="shared" ref="GHY72" si="2486">GHY60-GHY62-GHY70</f>
        <v>0</v>
      </c>
      <c r="GIA72" s="374">
        <f t="shared" ref="GIA72" si="2487">GIA60-GIA62-GIA70</f>
        <v>0</v>
      </c>
      <c r="GIC72" s="374">
        <f t="shared" ref="GIC72" si="2488">GIC60-GIC62-GIC70</f>
        <v>0</v>
      </c>
      <c r="GIE72" s="374">
        <f t="shared" ref="GIE72" si="2489">GIE60-GIE62-GIE70</f>
        <v>0</v>
      </c>
      <c r="GIG72" s="374">
        <f t="shared" ref="GIG72" si="2490">GIG60-GIG62-GIG70</f>
        <v>0</v>
      </c>
      <c r="GII72" s="374">
        <f t="shared" ref="GII72" si="2491">GII60-GII62-GII70</f>
        <v>0</v>
      </c>
      <c r="GIK72" s="374">
        <f t="shared" ref="GIK72" si="2492">GIK60-GIK62-GIK70</f>
        <v>0</v>
      </c>
      <c r="GIM72" s="374">
        <f t="shared" ref="GIM72" si="2493">GIM60-GIM62-GIM70</f>
        <v>0</v>
      </c>
      <c r="GIO72" s="374">
        <f t="shared" ref="GIO72" si="2494">GIO60-GIO62-GIO70</f>
        <v>0</v>
      </c>
      <c r="GIQ72" s="374">
        <f t="shared" ref="GIQ72" si="2495">GIQ60-GIQ62-GIQ70</f>
        <v>0</v>
      </c>
      <c r="GIS72" s="374">
        <f t="shared" ref="GIS72" si="2496">GIS60-GIS62-GIS70</f>
        <v>0</v>
      </c>
      <c r="GIU72" s="374">
        <f t="shared" ref="GIU72" si="2497">GIU60-GIU62-GIU70</f>
        <v>0</v>
      </c>
      <c r="GIW72" s="374">
        <f t="shared" ref="GIW72" si="2498">GIW60-GIW62-GIW70</f>
        <v>0</v>
      </c>
      <c r="GIY72" s="374">
        <f t="shared" ref="GIY72" si="2499">GIY60-GIY62-GIY70</f>
        <v>0</v>
      </c>
      <c r="GJA72" s="374">
        <f t="shared" ref="GJA72" si="2500">GJA60-GJA62-GJA70</f>
        <v>0</v>
      </c>
      <c r="GJC72" s="374">
        <f t="shared" ref="GJC72" si="2501">GJC60-GJC62-GJC70</f>
        <v>0</v>
      </c>
      <c r="GJE72" s="374">
        <f t="shared" ref="GJE72" si="2502">GJE60-GJE62-GJE70</f>
        <v>0</v>
      </c>
      <c r="GJG72" s="374">
        <f t="shared" ref="GJG72" si="2503">GJG60-GJG62-GJG70</f>
        <v>0</v>
      </c>
      <c r="GJI72" s="374">
        <f t="shared" ref="GJI72" si="2504">GJI60-GJI62-GJI70</f>
        <v>0</v>
      </c>
      <c r="GJK72" s="374">
        <f t="shared" ref="GJK72" si="2505">GJK60-GJK62-GJK70</f>
        <v>0</v>
      </c>
      <c r="GJM72" s="374">
        <f t="shared" ref="GJM72" si="2506">GJM60-GJM62-GJM70</f>
        <v>0</v>
      </c>
      <c r="GJO72" s="374">
        <f t="shared" ref="GJO72" si="2507">GJO60-GJO62-GJO70</f>
        <v>0</v>
      </c>
      <c r="GJQ72" s="374">
        <f t="shared" ref="GJQ72" si="2508">GJQ60-GJQ62-GJQ70</f>
        <v>0</v>
      </c>
      <c r="GJS72" s="374">
        <f t="shared" ref="GJS72" si="2509">GJS60-GJS62-GJS70</f>
        <v>0</v>
      </c>
      <c r="GJU72" s="374">
        <f t="shared" ref="GJU72" si="2510">GJU60-GJU62-GJU70</f>
        <v>0</v>
      </c>
      <c r="GJW72" s="374">
        <f t="shared" ref="GJW72" si="2511">GJW60-GJW62-GJW70</f>
        <v>0</v>
      </c>
      <c r="GJY72" s="374">
        <f t="shared" ref="GJY72" si="2512">GJY60-GJY62-GJY70</f>
        <v>0</v>
      </c>
      <c r="GKA72" s="374">
        <f t="shared" ref="GKA72" si="2513">GKA60-GKA62-GKA70</f>
        <v>0</v>
      </c>
      <c r="GKC72" s="374">
        <f t="shared" ref="GKC72" si="2514">GKC60-GKC62-GKC70</f>
        <v>0</v>
      </c>
      <c r="GKE72" s="374">
        <f t="shared" ref="GKE72" si="2515">GKE60-GKE62-GKE70</f>
        <v>0</v>
      </c>
      <c r="GKG72" s="374">
        <f t="shared" ref="GKG72" si="2516">GKG60-GKG62-GKG70</f>
        <v>0</v>
      </c>
      <c r="GKI72" s="374">
        <f t="shared" ref="GKI72" si="2517">GKI60-GKI62-GKI70</f>
        <v>0</v>
      </c>
      <c r="GKK72" s="374">
        <f t="shared" ref="GKK72" si="2518">GKK60-GKK62-GKK70</f>
        <v>0</v>
      </c>
      <c r="GKM72" s="374">
        <f t="shared" ref="GKM72" si="2519">GKM60-GKM62-GKM70</f>
        <v>0</v>
      </c>
      <c r="GKO72" s="374">
        <f t="shared" ref="GKO72" si="2520">GKO60-GKO62-GKO70</f>
        <v>0</v>
      </c>
      <c r="GKQ72" s="374">
        <f t="shared" ref="GKQ72" si="2521">GKQ60-GKQ62-GKQ70</f>
        <v>0</v>
      </c>
      <c r="GKS72" s="374">
        <f t="shared" ref="GKS72" si="2522">GKS60-GKS62-GKS70</f>
        <v>0</v>
      </c>
      <c r="GKU72" s="374">
        <f t="shared" ref="GKU72" si="2523">GKU60-GKU62-GKU70</f>
        <v>0</v>
      </c>
      <c r="GKW72" s="374">
        <f t="shared" ref="GKW72" si="2524">GKW60-GKW62-GKW70</f>
        <v>0</v>
      </c>
      <c r="GKY72" s="374">
        <f t="shared" ref="GKY72" si="2525">GKY60-GKY62-GKY70</f>
        <v>0</v>
      </c>
      <c r="GLA72" s="374">
        <f t="shared" ref="GLA72" si="2526">GLA60-GLA62-GLA70</f>
        <v>0</v>
      </c>
      <c r="GLC72" s="374">
        <f t="shared" ref="GLC72" si="2527">GLC60-GLC62-GLC70</f>
        <v>0</v>
      </c>
      <c r="GLE72" s="374">
        <f t="shared" ref="GLE72" si="2528">GLE60-GLE62-GLE70</f>
        <v>0</v>
      </c>
      <c r="GLG72" s="374">
        <f t="shared" ref="GLG72" si="2529">GLG60-GLG62-GLG70</f>
        <v>0</v>
      </c>
      <c r="GLI72" s="374">
        <f t="shared" ref="GLI72" si="2530">GLI60-GLI62-GLI70</f>
        <v>0</v>
      </c>
      <c r="GLK72" s="374">
        <f t="shared" ref="GLK72" si="2531">GLK60-GLK62-GLK70</f>
        <v>0</v>
      </c>
      <c r="GLM72" s="374">
        <f t="shared" ref="GLM72" si="2532">GLM60-GLM62-GLM70</f>
        <v>0</v>
      </c>
      <c r="GLO72" s="374">
        <f t="shared" ref="GLO72" si="2533">GLO60-GLO62-GLO70</f>
        <v>0</v>
      </c>
      <c r="GLQ72" s="374">
        <f t="shared" ref="GLQ72" si="2534">GLQ60-GLQ62-GLQ70</f>
        <v>0</v>
      </c>
      <c r="GLS72" s="374">
        <f t="shared" ref="GLS72" si="2535">GLS60-GLS62-GLS70</f>
        <v>0</v>
      </c>
      <c r="GLU72" s="374">
        <f t="shared" ref="GLU72" si="2536">GLU60-GLU62-GLU70</f>
        <v>0</v>
      </c>
      <c r="GLW72" s="374">
        <f t="shared" ref="GLW72" si="2537">GLW60-GLW62-GLW70</f>
        <v>0</v>
      </c>
      <c r="GLY72" s="374">
        <f t="shared" ref="GLY72" si="2538">GLY60-GLY62-GLY70</f>
        <v>0</v>
      </c>
      <c r="GMA72" s="374">
        <f t="shared" ref="GMA72" si="2539">GMA60-GMA62-GMA70</f>
        <v>0</v>
      </c>
      <c r="GMC72" s="374">
        <f t="shared" ref="GMC72" si="2540">GMC60-GMC62-GMC70</f>
        <v>0</v>
      </c>
      <c r="GME72" s="374">
        <f t="shared" ref="GME72" si="2541">GME60-GME62-GME70</f>
        <v>0</v>
      </c>
      <c r="GMG72" s="374">
        <f t="shared" ref="GMG72" si="2542">GMG60-GMG62-GMG70</f>
        <v>0</v>
      </c>
      <c r="GMI72" s="374">
        <f t="shared" ref="GMI72" si="2543">GMI60-GMI62-GMI70</f>
        <v>0</v>
      </c>
      <c r="GMK72" s="374">
        <f t="shared" ref="GMK72" si="2544">GMK60-GMK62-GMK70</f>
        <v>0</v>
      </c>
      <c r="GMM72" s="374">
        <f t="shared" ref="GMM72" si="2545">GMM60-GMM62-GMM70</f>
        <v>0</v>
      </c>
      <c r="GMO72" s="374">
        <f t="shared" ref="GMO72" si="2546">GMO60-GMO62-GMO70</f>
        <v>0</v>
      </c>
      <c r="GMQ72" s="374">
        <f t="shared" ref="GMQ72" si="2547">GMQ60-GMQ62-GMQ70</f>
        <v>0</v>
      </c>
      <c r="GMS72" s="374">
        <f t="shared" ref="GMS72" si="2548">GMS60-GMS62-GMS70</f>
        <v>0</v>
      </c>
      <c r="GMU72" s="374">
        <f t="shared" ref="GMU72" si="2549">GMU60-GMU62-GMU70</f>
        <v>0</v>
      </c>
      <c r="GMW72" s="374">
        <f t="shared" ref="GMW72" si="2550">GMW60-GMW62-GMW70</f>
        <v>0</v>
      </c>
      <c r="GMY72" s="374">
        <f t="shared" ref="GMY72" si="2551">GMY60-GMY62-GMY70</f>
        <v>0</v>
      </c>
      <c r="GNA72" s="374">
        <f t="shared" ref="GNA72" si="2552">GNA60-GNA62-GNA70</f>
        <v>0</v>
      </c>
      <c r="GNC72" s="374">
        <f t="shared" ref="GNC72" si="2553">GNC60-GNC62-GNC70</f>
        <v>0</v>
      </c>
      <c r="GNE72" s="374">
        <f t="shared" ref="GNE72" si="2554">GNE60-GNE62-GNE70</f>
        <v>0</v>
      </c>
      <c r="GNG72" s="374">
        <f t="shared" ref="GNG72" si="2555">GNG60-GNG62-GNG70</f>
        <v>0</v>
      </c>
      <c r="GNI72" s="374">
        <f t="shared" ref="GNI72" si="2556">GNI60-GNI62-GNI70</f>
        <v>0</v>
      </c>
      <c r="GNK72" s="374">
        <f t="shared" ref="GNK72" si="2557">GNK60-GNK62-GNK70</f>
        <v>0</v>
      </c>
      <c r="GNM72" s="374">
        <f t="shared" ref="GNM72" si="2558">GNM60-GNM62-GNM70</f>
        <v>0</v>
      </c>
      <c r="GNO72" s="374">
        <f t="shared" ref="GNO72" si="2559">GNO60-GNO62-GNO70</f>
        <v>0</v>
      </c>
      <c r="GNQ72" s="374">
        <f t="shared" ref="GNQ72" si="2560">GNQ60-GNQ62-GNQ70</f>
        <v>0</v>
      </c>
      <c r="GNS72" s="374">
        <f t="shared" ref="GNS72" si="2561">GNS60-GNS62-GNS70</f>
        <v>0</v>
      </c>
      <c r="GNU72" s="374">
        <f t="shared" ref="GNU72" si="2562">GNU60-GNU62-GNU70</f>
        <v>0</v>
      </c>
      <c r="GNW72" s="374">
        <f t="shared" ref="GNW72" si="2563">GNW60-GNW62-GNW70</f>
        <v>0</v>
      </c>
      <c r="GNY72" s="374">
        <f t="shared" ref="GNY72" si="2564">GNY60-GNY62-GNY70</f>
        <v>0</v>
      </c>
      <c r="GOA72" s="374">
        <f t="shared" ref="GOA72" si="2565">GOA60-GOA62-GOA70</f>
        <v>0</v>
      </c>
      <c r="GOC72" s="374">
        <f t="shared" ref="GOC72" si="2566">GOC60-GOC62-GOC70</f>
        <v>0</v>
      </c>
      <c r="GOE72" s="374">
        <f t="shared" ref="GOE72" si="2567">GOE60-GOE62-GOE70</f>
        <v>0</v>
      </c>
      <c r="GOG72" s="374">
        <f t="shared" ref="GOG72" si="2568">GOG60-GOG62-GOG70</f>
        <v>0</v>
      </c>
      <c r="GOI72" s="374">
        <f t="shared" ref="GOI72" si="2569">GOI60-GOI62-GOI70</f>
        <v>0</v>
      </c>
      <c r="GOK72" s="374">
        <f t="shared" ref="GOK72" si="2570">GOK60-GOK62-GOK70</f>
        <v>0</v>
      </c>
      <c r="GOM72" s="374">
        <f t="shared" ref="GOM72" si="2571">GOM60-GOM62-GOM70</f>
        <v>0</v>
      </c>
      <c r="GOO72" s="374">
        <f t="shared" ref="GOO72" si="2572">GOO60-GOO62-GOO70</f>
        <v>0</v>
      </c>
      <c r="GOQ72" s="374">
        <f t="shared" ref="GOQ72" si="2573">GOQ60-GOQ62-GOQ70</f>
        <v>0</v>
      </c>
      <c r="GOS72" s="374">
        <f t="shared" ref="GOS72" si="2574">GOS60-GOS62-GOS70</f>
        <v>0</v>
      </c>
      <c r="GOU72" s="374">
        <f t="shared" ref="GOU72" si="2575">GOU60-GOU62-GOU70</f>
        <v>0</v>
      </c>
      <c r="GOW72" s="374">
        <f t="shared" ref="GOW72" si="2576">GOW60-GOW62-GOW70</f>
        <v>0</v>
      </c>
      <c r="GOY72" s="374">
        <f t="shared" ref="GOY72" si="2577">GOY60-GOY62-GOY70</f>
        <v>0</v>
      </c>
      <c r="GPA72" s="374">
        <f t="shared" ref="GPA72" si="2578">GPA60-GPA62-GPA70</f>
        <v>0</v>
      </c>
      <c r="GPC72" s="374">
        <f t="shared" ref="GPC72" si="2579">GPC60-GPC62-GPC70</f>
        <v>0</v>
      </c>
      <c r="GPE72" s="374">
        <f t="shared" ref="GPE72" si="2580">GPE60-GPE62-GPE70</f>
        <v>0</v>
      </c>
      <c r="GPG72" s="374">
        <f t="shared" ref="GPG72" si="2581">GPG60-GPG62-GPG70</f>
        <v>0</v>
      </c>
      <c r="GPI72" s="374">
        <f t="shared" ref="GPI72" si="2582">GPI60-GPI62-GPI70</f>
        <v>0</v>
      </c>
      <c r="GPK72" s="374">
        <f t="shared" ref="GPK72" si="2583">GPK60-GPK62-GPK70</f>
        <v>0</v>
      </c>
      <c r="GPM72" s="374">
        <f t="shared" ref="GPM72" si="2584">GPM60-GPM62-GPM70</f>
        <v>0</v>
      </c>
      <c r="GPO72" s="374">
        <f t="shared" ref="GPO72" si="2585">GPO60-GPO62-GPO70</f>
        <v>0</v>
      </c>
      <c r="GPQ72" s="374">
        <f t="shared" ref="GPQ72" si="2586">GPQ60-GPQ62-GPQ70</f>
        <v>0</v>
      </c>
      <c r="GPS72" s="374">
        <f t="shared" ref="GPS72" si="2587">GPS60-GPS62-GPS70</f>
        <v>0</v>
      </c>
      <c r="GPU72" s="374">
        <f t="shared" ref="GPU72" si="2588">GPU60-GPU62-GPU70</f>
        <v>0</v>
      </c>
      <c r="GPW72" s="374">
        <f t="shared" ref="GPW72" si="2589">GPW60-GPW62-GPW70</f>
        <v>0</v>
      </c>
      <c r="GPY72" s="374">
        <f t="shared" ref="GPY72" si="2590">GPY60-GPY62-GPY70</f>
        <v>0</v>
      </c>
      <c r="GQA72" s="374">
        <f t="shared" ref="GQA72" si="2591">GQA60-GQA62-GQA70</f>
        <v>0</v>
      </c>
      <c r="GQC72" s="374">
        <f t="shared" ref="GQC72" si="2592">GQC60-GQC62-GQC70</f>
        <v>0</v>
      </c>
      <c r="GQE72" s="374">
        <f t="shared" ref="GQE72" si="2593">GQE60-GQE62-GQE70</f>
        <v>0</v>
      </c>
      <c r="GQG72" s="374">
        <f t="shared" ref="GQG72" si="2594">GQG60-GQG62-GQG70</f>
        <v>0</v>
      </c>
      <c r="GQI72" s="374">
        <f t="shared" ref="GQI72" si="2595">GQI60-GQI62-GQI70</f>
        <v>0</v>
      </c>
      <c r="GQK72" s="374">
        <f t="shared" ref="GQK72" si="2596">GQK60-GQK62-GQK70</f>
        <v>0</v>
      </c>
      <c r="GQM72" s="374">
        <f t="shared" ref="GQM72" si="2597">GQM60-GQM62-GQM70</f>
        <v>0</v>
      </c>
      <c r="GQO72" s="374">
        <f t="shared" ref="GQO72" si="2598">GQO60-GQO62-GQO70</f>
        <v>0</v>
      </c>
      <c r="GQQ72" s="374">
        <f t="shared" ref="GQQ72" si="2599">GQQ60-GQQ62-GQQ70</f>
        <v>0</v>
      </c>
      <c r="GQS72" s="374">
        <f t="shared" ref="GQS72" si="2600">GQS60-GQS62-GQS70</f>
        <v>0</v>
      </c>
      <c r="GQU72" s="374">
        <f t="shared" ref="GQU72" si="2601">GQU60-GQU62-GQU70</f>
        <v>0</v>
      </c>
      <c r="GQW72" s="374">
        <f t="shared" ref="GQW72" si="2602">GQW60-GQW62-GQW70</f>
        <v>0</v>
      </c>
      <c r="GQY72" s="374">
        <f t="shared" ref="GQY72" si="2603">GQY60-GQY62-GQY70</f>
        <v>0</v>
      </c>
      <c r="GRA72" s="374">
        <f t="shared" ref="GRA72" si="2604">GRA60-GRA62-GRA70</f>
        <v>0</v>
      </c>
      <c r="GRC72" s="374">
        <f t="shared" ref="GRC72" si="2605">GRC60-GRC62-GRC70</f>
        <v>0</v>
      </c>
      <c r="GRE72" s="374">
        <f t="shared" ref="GRE72" si="2606">GRE60-GRE62-GRE70</f>
        <v>0</v>
      </c>
      <c r="GRG72" s="374">
        <f t="shared" ref="GRG72" si="2607">GRG60-GRG62-GRG70</f>
        <v>0</v>
      </c>
      <c r="GRI72" s="374">
        <f t="shared" ref="GRI72" si="2608">GRI60-GRI62-GRI70</f>
        <v>0</v>
      </c>
      <c r="GRK72" s="374">
        <f t="shared" ref="GRK72" si="2609">GRK60-GRK62-GRK70</f>
        <v>0</v>
      </c>
      <c r="GRM72" s="374">
        <f t="shared" ref="GRM72" si="2610">GRM60-GRM62-GRM70</f>
        <v>0</v>
      </c>
      <c r="GRO72" s="374">
        <f t="shared" ref="GRO72" si="2611">GRO60-GRO62-GRO70</f>
        <v>0</v>
      </c>
      <c r="GRQ72" s="374">
        <f t="shared" ref="GRQ72" si="2612">GRQ60-GRQ62-GRQ70</f>
        <v>0</v>
      </c>
      <c r="GRS72" s="374">
        <f t="shared" ref="GRS72" si="2613">GRS60-GRS62-GRS70</f>
        <v>0</v>
      </c>
      <c r="GRU72" s="374">
        <f t="shared" ref="GRU72" si="2614">GRU60-GRU62-GRU70</f>
        <v>0</v>
      </c>
      <c r="GRW72" s="374">
        <f t="shared" ref="GRW72" si="2615">GRW60-GRW62-GRW70</f>
        <v>0</v>
      </c>
      <c r="GRY72" s="374">
        <f t="shared" ref="GRY72" si="2616">GRY60-GRY62-GRY70</f>
        <v>0</v>
      </c>
      <c r="GSA72" s="374">
        <f t="shared" ref="GSA72" si="2617">GSA60-GSA62-GSA70</f>
        <v>0</v>
      </c>
      <c r="GSC72" s="374">
        <f t="shared" ref="GSC72" si="2618">GSC60-GSC62-GSC70</f>
        <v>0</v>
      </c>
      <c r="GSE72" s="374">
        <f t="shared" ref="GSE72" si="2619">GSE60-GSE62-GSE70</f>
        <v>0</v>
      </c>
      <c r="GSG72" s="374">
        <f t="shared" ref="GSG72" si="2620">GSG60-GSG62-GSG70</f>
        <v>0</v>
      </c>
      <c r="GSI72" s="374">
        <f t="shared" ref="GSI72" si="2621">GSI60-GSI62-GSI70</f>
        <v>0</v>
      </c>
      <c r="GSK72" s="374">
        <f t="shared" ref="GSK72" si="2622">GSK60-GSK62-GSK70</f>
        <v>0</v>
      </c>
      <c r="GSM72" s="374">
        <f t="shared" ref="GSM72" si="2623">GSM60-GSM62-GSM70</f>
        <v>0</v>
      </c>
      <c r="GSO72" s="374">
        <f t="shared" ref="GSO72" si="2624">GSO60-GSO62-GSO70</f>
        <v>0</v>
      </c>
      <c r="GSQ72" s="374">
        <f t="shared" ref="GSQ72" si="2625">GSQ60-GSQ62-GSQ70</f>
        <v>0</v>
      </c>
      <c r="GSS72" s="374">
        <f t="shared" ref="GSS72" si="2626">GSS60-GSS62-GSS70</f>
        <v>0</v>
      </c>
      <c r="GSU72" s="374">
        <f t="shared" ref="GSU72" si="2627">GSU60-GSU62-GSU70</f>
        <v>0</v>
      </c>
      <c r="GSW72" s="374">
        <f t="shared" ref="GSW72" si="2628">GSW60-GSW62-GSW70</f>
        <v>0</v>
      </c>
      <c r="GSY72" s="374">
        <f t="shared" ref="GSY72" si="2629">GSY60-GSY62-GSY70</f>
        <v>0</v>
      </c>
      <c r="GTA72" s="374">
        <f t="shared" ref="GTA72" si="2630">GTA60-GTA62-GTA70</f>
        <v>0</v>
      </c>
      <c r="GTC72" s="374">
        <f t="shared" ref="GTC72" si="2631">GTC60-GTC62-GTC70</f>
        <v>0</v>
      </c>
      <c r="GTE72" s="374">
        <f t="shared" ref="GTE72" si="2632">GTE60-GTE62-GTE70</f>
        <v>0</v>
      </c>
      <c r="GTG72" s="374">
        <f t="shared" ref="GTG72" si="2633">GTG60-GTG62-GTG70</f>
        <v>0</v>
      </c>
      <c r="GTI72" s="374">
        <f t="shared" ref="GTI72" si="2634">GTI60-GTI62-GTI70</f>
        <v>0</v>
      </c>
      <c r="GTK72" s="374">
        <f t="shared" ref="GTK72" si="2635">GTK60-GTK62-GTK70</f>
        <v>0</v>
      </c>
      <c r="GTM72" s="374">
        <f t="shared" ref="GTM72" si="2636">GTM60-GTM62-GTM70</f>
        <v>0</v>
      </c>
      <c r="GTO72" s="374">
        <f t="shared" ref="GTO72" si="2637">GTO60-GTO62-GTO70</f>
        <v>0</v>
      </c>
      <c r="GTQ72" s="374">
        <f t="shared" ref="GTQ72" si="2638">GTQ60-GTQ62-GTQ70</f>
        <v>0</v>
      </c>
      <c r="GTS72" s="374">
        <f t="shared" ref="GTS72" si="2639">GTS60-GTS62-GTS70</f>
        <v>0</v>
      </c>
      <c r="GTU72" s="374">
        <f t="shared" ref="GTU72" si="2640">GTU60-GTU62-GTU70</f>
        <v>0</v>
      </c>
      <c r="GTW72" s="374">
        <f t="shared" ref="GTW72" si="2641">GTW60-GTW62-GTW70</f>
        <v>0</v>
      </c>
      <c r="GTY72" s="374">
        <f t="shared" ref="GTY72" si="2642">GTY60-GTY62-GTY70</f>
        <v>0</v>
      </c>
      <c r="GUA72" s="374">
        <f t="shared" ref="GUA72" si="2643">GUA60-GUA62-GUA70</f>
        <v>0</v>
      </c>
      <c r="GUC72" s="374">
        <f t="shared" ref="GUC72" si="2644">GUC60-GUC62-GUC70</f>
        <v>0</v>
      </c>
      <c r="GUE72" s="374">
        <f t="shared" ref="GUE72" si="2645">GUE60-GUE62-GUE70</f>
        <v>0</v>
      </c>
      <c r="GUG72" s="374">
        <f t="shared" ref="GUG72" si="2646">GUG60-GUG62-GUG70</f>
        <v>0</v>
      </c>
      <c r="GUI72" s="374">
        <f t="shared" ref="GUI72" si="2647">GUI60-GUI62-GUI70</f>
        <v>0</v>
      </c>
      <c r="GUK72" s="374">
        <f t="shared" ref="GUK72" si="2648">GUK60-GUK62-GUK70</f>
        <v>0</v>
      </c>
      <c r="GUM72" s="374">
        <f t="shared" ref="GUM72" si="2649">GUM60-GUM62-GUM70</f>
        <v>0</v>
      </c>
      <c r="GUO72" s="374">
        <f t="shared" ref="GUO72" si="2650">GUO60-GUO62-GUO70</f>
        <v>0</v>
      </c>
      <c r="GUQ72" s="374">
        <f t="shared" ref="GUQ72" si="2651">GUQ60-GUQ62-GUQ70</f>
        <v>0</v>
      </c>
      <c r="GUS72" s="374">
        <f t="shared" ref="GUS72" si="2652">GUS60-GUS62-GUS70</f>
        <v>0</v>
      </c>
      <c r="GUU72" s="374">
        <f t="shared" ref="GUU72" si="2653">GUU60-GUU62-GUU70</f>
        <v>0</v>
      </c>
      <c r="GUW72" s="374">
        <f t="shared" ref="GUW72" si="2654">GUW60-GUW62-GUW70</f>
        <v>0</v>
      </c>
      <c r="GUY72" s="374">
        <f t="shared" ref="GUY72" si="2655">GUY60-GUY62-GUY70</f>
        <v>0</v>
      </c>
      <c r="GVA72" s="374">
        <f t="shared" ref="GVA72" si="2656">GVA60-GVA62-GVA70</f>
        <v>0</v>
      </c>
      <c r="GVC72" s="374">
        <f t="shared" ref="GVC72" si="2657">GVC60-GVC62-GVC70</f>
        <v>0</v>
      </c>
      <c r="GVE72" s="374">
        <f t="shared" ref="GVE72" si="2658">GVE60-GVE62-GVE70</f>
        <v>0</v>
      </c>
      <c r="GVG72" s="374">
        <f t="shared" ref="GVG72" si="2659">GVG60-GVG62-GVG70</f>
        <v>0</v>
      </c>
      <c r="GVI72" s="374">
        <f t="shared" ref="GVI72" si="2660">GVI60-GVI62-GVI70</f>
        <v>0</v>
      </c>
      <c r="GVK72" s="374">
        <f t="shared" ref="GVK72" si="2661">GVK60-GVK62-GVK70</f>
        <v>0</v>
      </c>
      <c r="GVM72" s="374">
        <f t="shared" ref="GVM72" si="2662">GVM60-GVM62-GVM70</f>
        <v>0</v>
      </c>
      <c r="GVO72" s="374">
        <f t="shared" ref="GVO72" si="2663">GVO60-GVO62-GVO70</f>
        <v>0</v>
      </c>
      <c r="GVQ72" s="374">
        <f t="shared" ref="GVQ72" si="2664">GVQ60-GVQ62-GVQ70</f>
        <v>0</v>
      </c>
      <c r="GVS72" s="374">
        <f t="shared" ref="GVS72" si="2665">GVS60-GVS62-GVS70</f>
        <v>0</v>
      </c>
      <c r="GVU72" s="374">
        <f t="shared" ref="GVU72" si="2666">GVU60-GVU62-GVU70</f>
        <v>0</v>
      </c>
      <c r="GVW72" s="374">
        <f t="shared" ref="GVW72" si="2667">GVW60-GVW62-GVW70</f>
        <v>0</v>
      </c>
      <c r="GVY72" s="374">
        <f t="shared" ref="GVY72" si="2668">GVY60-GVY62-GVY70</f>
        <v>0</v>
      </c>
      <c r="GWA72" s="374">
        <f t="shared" ref="GWA72" si="2669">GWA60-GWA62-GWA70</f>
        <v>0</v>
      </c>
      <c r="GWC72" s="374">
        <f t="shared" ref="GWC72" si="2670">GWC60-GWC62-GWC70</f>
        <v>0</v>
      </c>
      <c r="GWE72" s="374">
        <f t="shared" ref="GWE72" si="2671">GWE60-GWE62-GWE70</f>
        <v>0</v>
      </c>
      <c r="GWG72" s="374">
        <f t="shared" ref="GWG72" si="2672">GWG60-GWG62-GWG70</f>
        <v>0</v>
      </c>
      <c r="GWI72" s="374">
        <f t="shared" ref="GWI72" si="2673">GWI60-GWI62-GWI70</f>
        <v>0</v>
      </c>
      <c r="GWK72" s="374">
        <f t="shared" ref="GWK72" si="2674">GWK60-GWK62-GWK70</f>
        <v>0</v>
      </c>
      <c r="GWM72" s="374">
        <f t="shared" ref="GWM72" si="2675">GWM60-GWM62-GWM70</f>
        <v>0</v>
      </c>
      <c r="GWO72" s="374">
        <f t="shared" ref="GWO72" si="2676">GWO60-GWO62-GWO70</f>
        <v>0</v>
      </c>
      <c r="GWQ72" s="374">
        <f t="shared" ref="GWQ72" si="2677">GWQ60-GWQ62-GWQ70</f>
        <v>0</v>
      </c>
      <c r="GWS72" s="374">
        <f t="shared" ref="GWS72" si="2678">GWS60-GWS62-GWS70</f>
        <v>0</v>
      </c>
      <c r="GWU72" s="374">
        <f t="shared" ref="GWU72" si="2679">GWU60-GWU62-GWU70</f>
        <v>0</v>
      </c>
      <c r="GWW72" s="374">
        <f t="shared" ref="GWW72" si="2680">GWW60-GWW62-GWW70</f>
        <v>0</v>
      </c>
      <c r="GWY72" s="374">
        <f t="shared" ref="GWY72" si="2681">GWY60-GWY62-GWY70</f>
        <v>0</v>
      </c>
      <c r="GXA72" s="374">
        <f t="shared" ref="GXA72" si="2682">GXA60-GXA62-GXA70</f>
        <v>0</v>
      </c>
      <c r="GXC72" s="374">
        <f t="shared" ref="GXC72" si="2683">GXC60-GXC62-GXC70</f>
        <v>0</v>
      </c>
      <c r="GXE72" s="374">
        <f t="shared" ref="GXE72" si="2684">GXE60-GXE62-GXE70</f>
        <v>0</v>
      </c>
      <c r="GXG72" s="374">
        <f t="shared" ref="GXG72" si="2685">GXG60-GXG62-GXG70</f>
        <v>0</v>
      </c>
      <c r="GXI72" s="374">
        <f t="shared" ref="GXI72" si="2686">GXI60-GXI62-GXI70</f>
        <v>0</v>
      </c>
      <c r="GXK72" s="374">
        <f t="shared" ref="GXK72" si="2687">GXK60-GXK62-GXK70</f>
        <v>0</v>
      </c>
      <c r="GXM72" s="374">
        <f t="shared" ref="GXM72" si="2688">GXM60-GXM62-GXM70</f>
        <v>0</v>
      </c>
      <c r="GXO72" s="374">
        <f t="shared" ref="GXO72" si="2689">GXO60-GXO62-GXO70</f>
        <v>0</v>
      </c>
      <c r="GXQ72" s="374">
        <f t="shared" ref="GXQ72" si="2690">GXQ60-GXQ62-GXQ70</f>
        <v>0</v>
      </c>
      <c r="GXS72" s="374">
        <f t="shared" ref="GXS72" si="2691">GXS60-GXS62-GXS70</f>
        <v>0</v>
      </c>
      <c r="GXU72" s="374">
        <f t="shared" ref="GXU72" si="2692">GXU60-GXU62-GXU70</f>
        <v>0</v>
      </c>
      <c r="GXW72" s="374">
        <f t="shared" ref="GXW72" si="2693">GXW60-GXW62-GXW70</f>
        <v>0</v>
      </c>
      <c r="GXY72" s="374">
        <f t="shared" ref="GXY72" si="2694">GXY60-GXY62-GXY70</f>
        <v>0</v>
      </c>
      <c r="GYA72" s="374">
        <f t="shared" ref="GYA72" si="2695">GYA60-GYA62-GYA70</f>
        <v>0</v>
      </c>
      <c r="GYC72" s="374">
        <f t="shared" ref="GYC72" si="2696">GYC60-GYC62-GYC70</f>
        <v>0</v>
      </c>
      <c r="GYE72" s="374">
        <f t="shared" ref="GYE72" si="2697">GYE60-GYE62-GYE70</f>
        <v>0</v>
      </c>
      <c r="GYG72" s="374">
        <f t="shared" ref="GYG72" si="2698">GYG60-GYG62-GYG70</f>
        <v>0</v>
      </c>
      <c r="GYI72" s="374">
        <f t="shared" ref="GYI72" si="2699">GYI60-GYI62-GYI70</f>
        <v>0</v>
      </c>
      <c r="GYK72" s="374">
        <f t="shared" ref="GYK72" si="2700">GYK60-GYK62-GYK70</f>
        <v>0</v>
      </c>
      <c r="GYM72" s="374">
        <f t="shared" ref="GYM72" si="2701">GYM60-GYM62-GYM70</f>
        <v>0</v>
      </c>
      <c r="GYO72" s="374">
        <f t="shared" ref="GYO72" si="2702">GYO60-GYO62-GYO70</f>
        <v>0</v>
      </c>
      <c r="GYQ72" s="374">
        <f t="shared" ref="GYQ72" si="2703">GYQ60-GYQ62-GYQ70</f>
        <v>0</v>
      </c>
      <c r="GYS72" s="374">
        <f t="shared" ref="GYS72" si="2704">GYS60-GYS62-GYS70</f>
        <v>0</v>
      </c>
      <c r="GYU72" s="374">
        <f t="shared" ref="GYU72" si="2705">GYU60-GYU62-GYU70</f>
        <v>0</v>
      </c>
      <c r="GYW72" s="374">
        <f t="shared" ref="GYW72" si="2706">GYW60-GYW62-GYW70</f>
        <v>0</v>
      </c>
      <c r="GYY72" s="374">
        <f t="shared" ref="GYY72" si="2707">GYY60-GYY62-GYY70</f>
        <v>0</v>
      </c>
      <c r="GZA72" s="374">
        <f t="shared" ref="GZA72" si="2708">GZA60-GZA62-GZA70</f>
        <v>0</v>
      </c>
      <c r="GZC72" s="374">
        <f t="shared" ref="GZC72" si="2709">GZC60-GZC62-GZC70</f>
        <v>0</v>
      </c>
      <c r="GZE72" s="374">
        <f t="shared" ref="GZE72" si="2710">GZE60-GZE62-GZE70</f>
        <v>0</v>
      </c>
      <c r="GZG72" s="374">
        <f t="shared" ref="GZG72" si="2711">GZG60-GZG62-GZG70</f>
        <v>0</v>
      </c>
      <c r="GZI72" s="374">
        <f t="shared" ref="GZI72" si="2712">GZI60-GZI62-GZI70</f>
        <v>0</v>
      </c>
      <c r="GZK72" s="374">
        <f t="shared" ref="GZK72" si="2713">GZK60-GZK62-GZK70</f>
        <v>0</v>
      </c>
      <c r="GZM72" s="374">
        <f t="shared" ref="GZM72" si="2714">GZM60-GZM62-GZM70</f>
        <v>0</v>
      </c>
      <c r="GZO72" s="374">
        <f t="shared" ref="GZO72" si="2715">GZO60-GZO62-GZO70</f>
        <v>0</v>
      </c>
      <c r="GZQ72" s="374">
        <f t="shared" ref="GZQ72" si="2716">GZQ60-GZQ62-GZQ70</f>
        <v>0</v>
      </c>
      <c r="GZS72" s="374">
        <f t="shared" ref="GZS72" si="2717">GZS60-GZS62-GZS70</f>
        <v>0</v>
      </c>
      <c r="GZU72" s="374">
        <f t="shared" ref="GZU72" si="2718">GZU60-GZU62-GZU70</f>
        <v>0</v>
      </c>
      <c r="GZW72" s="374">
        <f t="shared" ref="GZW72" si="2719">GZW60-GZW62-GZW70</f>
        <v>0</v>
      </c>
      <c r="GZY72" s="374">
        <f t="shared" ref="GZY72" si="2720">GZY60-GZY62-GZY70</f>
        <v>0</v>
      </c>
      <c r="HAA72" s="374">
        <f t="shared" ref="HAA72" si="2721">HAA60-HAA62-HAA70</f>
        <v>0</v>
      </c>
      <c r="HAC72" s="374">
        <f t="shared" ref="HAC72" si="2722">HAC60-HAC62-HAC70</f>
        <v>0</v>
      </c>
      <c r="HAE72" s="374">
        <f t="shared" ref="HAE72" si="2723">HAE60-HAE62-HAE70</f>
        <v>0</v>
      </c>
      <c r="HAG72" s="374">
        <f t="shared" ref="HAG72" si="2724">HAG60-HAG62-HAG70</f>
        <v>0</v>
      </c>
      <c r="HAI72" s="374">
        <f t="shared" ref="HAI72" si="2725">HAI60-HAI62-HAI70</f>
        <v>0</v>
      </c>
      <c r="HAK72" s="374">
        <f t="shared" ref="HAK72" si="2726">HAK60-HAK62-HAK70</f>
        <v>0</v>
      </c>
      <c r="HAM72" s="374">
        <f t="shared" ref="HAM72" si="2727">HAM60-HAM62-HAM70</f>
        <v>0</v>
      </c>
      <c r="HAO72" s="374">
        <f t="shared" ref="HAO72" si="2728">HAO60-HAO62-HAO70</f>
        <v>0</v>
      </c>
      <c r="HAQ72" s="374">
        <f t="shared" ref="HAQ72" si="2729">HAQ60-HAQ62-HAQ70</f>
        <v>0</v>
      </c>
      <c r="HAS72" s="374">
        <f t="shared" ref="HAS72" si="2730">HAS60-HAS62-HAS70</f>
        <v>0</v>
      </c>
      <c r="HAU72" s="374">
        <f t="shared" ref="HAU72" si="2731">HAU60-HAU62-HAU70</f>
        <v>0</v>
      </c>
      <c r="HAW72" s="374">
        <f t="shared" ref="HAW72" si="2732">HAW60-HAW62-HAW70</f>
        <v>0</v>
      </c>
      <c r="HAY72" s="374">
        <f t="shared" ref="HAY72" si="2733">HAY60-HAY62-HAY70</f>
        <v>0</v>
      </c>
      <c r="HBA72" s="374">
        <f t="shared" ref="HBA72" si="2734">HBA60-HBA62-HBA70</f>
        <v>0</v>
      </c>
      <c r="HBC72" s="374">
        <f t="shared" ref="HBC72" si="2735">HBC60-HBC62-HBC70</f>
        <v>0</v>
      </c>
      <c r="HBE72" s="374">
        <f t="shared" ref="HBE72" si="2736">HBE60-HBE62-HBE70</f>
        <v>0</v>
      </c>
      <c r="HBG72" s="374">
        <f t="shared" ref="HBG72" si="2737">HBG60-HBG62-HBG70</f>
        <v>0</v>
      </c>
      <c r="HBI72" s="374">
        <f t="shared" ref="HBI72" si="2738">HBI60-HBI62-HBI70</f>
        <v>0</v>
      </c>
      <c r="HBK72" s="374">
        <f t="shared" ref="HBK72" si="2739">HBK60-HBK62-HBK70</f>
        <v>0</v>
      </c>
      <c r="HBM72" s="374">
        <f t="shared" ref="HBM72" si="2740">HBM60-HBM62-HBM70</f>
        <v>0</v>
      </c>
      <c r="HBO72" s="374">
        <f t="shared" ref="HBO72" si="2741">HBO60-HBO62-HBO70</f>
        <v>0</v>
      </c>
      <c r="HBQ72" s="374">
        <f t="shared" ref="HBQ72" si="2742">HBQ60-HBQ62-HBQ70</f>
        <v>0</v>
      </c>
      <c r="HBS72" s="374">
        <f t="shared" ref="HBS72" si="2743">HBS60-HBS62-HBS70</f>
        <v>0</v>
      </c>
      <c r="HBU72" s="374">
        <f t="shared" ref="HBU72" si="2744">HBU60-HBU62-HBU70</f>
        <v>0</v>
      </c>
      <c r="HBW72" s="374">
        <f t="shared" ref="HBW72" si="2745">HBW60-HBW62-HBW70</f>
        <v>0</v>
      </c>
      <c r="HBY72" s="374">
        <f t="shared" ref="HBY72" si="2746">HBY60-HBY62-HBY70</f>
        <v>0</v>
      </c>
      <c r="HCA72" s="374">
        <f t="shared" ref="HCA72" si="2747">HCA60-HCA62-HCA70</f>
        <v>0</v>
      </c>
      <c r="HCC72" s="374">
        <f t="shared" ref="HCC72" si="2748">HCC60-HCC62-HCC70</f>
        <v>0</v>
      </c>
      <c r="HCE72" s="374">
        <f t="shared" ref="HCE72" si="2749">HCE60-HCE62-HCE70</f>
        <v>0</v>
      </c>
      <c r="HCG72" s="374">
        <f t="shared" ref="HCG72" si="2750">HCG60-HCG62-HCG70</f>
        <v>0</v>
      </c>
      <c r="HCI72" s="374">
        <f t="shared" ref="HCI72" si="2751">HCI60-HCI62-HCI70</f>
        <v>0</v>
      </c>
      <c r="HCK72" s="374">
        <f t="shared" ref="HCK72" si="2752">HCK60-HCK62-HCK70</f>
        <v>0</v>
      </c>
      <c r="HCM72" s="374">
        <f t="shared" ref="HCM72" si="2753">HCM60-HCM62-HCM70</f>
        <v>0</v>
      </c>
      <c r="HCO72" s="374">
        <f t="shared" ref="HCO72" si="2754">HCO60-HCO62-HCO70</f>
        <v>0</v>
      </c>
      <c r="HCQ72" s="374">
        <f t="shared" ref="HCQ72" si="2755">HCQ60-HCQ62-HCQ70</f>
        <v>0</v>
      </c>
      <c r="HCS72" s="374">
        <f t="shared" ref="HCS72" si="2756">HCS60-HCS62-HCS70</f>
        <v>0</v>
      </c>
      <c r="HCU72" s="374">
        <f t="shared" ref="HCU72" si="2757">HCU60-HCU62-HCU70</f>
        <v>0</v>
      </c>
      <c r="HCW72" s="374">
        <f t="shared" ref="HCW72" si="2758">HCW60-HCW62-HCW70</f>
        <v>0</v>
      </c>
      <c r="HCY72" s="374">
        <f t="shared" ref="HCY72" si="2759">HCY60-HCY62-HCY70</f>
        <v>0</v>
      </c>
      <c r="HDA72" s="374">
        <f t="shared" ref="HDA72" si="2760">HDA60-HDA62-HDA70</f>
        <v>0</v>
      </c>
      <c r="HDC72" s="374">
        <f t="shared" ref="HDC72" si="2761">HDC60-HDC62-HDC70</f>
        <v>0</v>
      </c>
      <c r="HDE72" s="374">
        <f t="shared" ref="HDE72" si="2762">HDE60-HDE62-HDE70</f>
        <v>0</v>
      </c>
      <c r="HDG72" s="374">
        <f t="shared" ref="HDG72" si="2763">HDG60-HDG62-HDG70</f>
        <v>0</v>
      </c>
      <c r="HDI72" s="374">
        <f t="shared" ref="HDI72" si="2764">HDI60-HDI62-HDI70</f>
        <v>0</v>
      </c>
      <c r="HDK72" s="374">
        <f t="shared" ref="HDK72" si="2765">HDK60-HDK62-HDK70</f>
        <v>0</v>
      </c>
      <c r="HDM72" s="374">
        <f t="shared" ref="HDM72" si="2766">HDM60-HDM62-HDM70</f>
        <v>0</v>
      </c>
      <c r="HDO72" s="374">
        <f t="shared" ref="HDO72" si="2767">HDO60-HDO62-HDO70</f>
        <v>0</v>
      </c>
      <c r="HDQ72" s="374">
        <f t="shared" ref="HDQ72" si="2768">HDQ60-HDQ62-HDQ70</f>
        <v>0</v>
      </c>
      <c r="HDS72" s="374">
        <f t="shared" ref="HDS72" si="2769">HDS60-HDS62-HDS70</f>
        <v>0</v>
      </c>
      <c r="HDU72" s="374">
        <f t="shared" ref="HDU72" si="2770">HDU60-HDU62-HDU70</f>
        <v>0</v>
      </c>
      <c r="HDW72" s="374">
        <f t="shared" ref="HDW72" si="2771">HDW60-HDW62-HDW70</f>
        <v>0</v>
      </c>
      <c r="HDY72" s="374">
        <f t="shared" ref="HDY72" si="2772">HDY60-HDY62-HDY70</f>
        <v>0</v>
      </c>
      <c r="HEA72" s="374">
        <f t="shared" ref="HEA72" si="2773">HEA60-HEA62-HEA70</f>
        <v>0</v>
      </c>
      <c r="HEC72" s="374">
        <f t="shared" ref="HEC72" si="2774">HEC60-HEC62-HEC70</f>
        <v>0</v>
      </c>
      <c r="HEE72" s="374">
        <f t="shared" ref="HEE72" si="2775">HEE60-HEE62-HEE70</f>
        <v>0</v>
      </c>
      <c r="HEG72" s="374">
        <f t="shared" ref="HEG72" si="2776">HEG60-HEG62-HEG70</f>
        <v>0</v>
      </c>
      <c r="HEI72" s="374">
        <f t="shared" ref="HEI72" si="2777">HEI60-HEI62-HEI70</f>
        <v>0</v>
      </c>
      <c r="HEK72" s="374">
        <f t="shared" ref="HEK72" si="2778">HEK60-HEK62-HEK70</f>
        <v>0</v>
      </c>
      <c r="HEM72" s="374">
        <f t="shared" ref="HEM72" si="2779">HEM60-HEM62-HEM70</f>
        <v>0</v>
      </c>
      <c r="HEO72" s="374">
        <f t="shared" ref="HEO72" si="2780">HEO60-HEO62-HEO70</f>
        <v>0</v>
      </c>
      <c r="HEQ72" s="374">
        <f t="shared" ref="HEQ72" si="2781">HEQ60-HEQ62-HEQ70</f>
        <v>0</v>
      </c>
      <c r="HES72" s="374">
        <f t="shared" ref="HES72" si="2782">HES60-HES62-HES70</f>
        <v>0</v>
      </c>
      <c r="HEU72" s="374">
        <f t="shared" ref="HEU72" si="2783">HEU60-HEU62-HEU70</f>
        <v>0</v>
      </c>
      <c r="HEW72" s="374">
        <f t="shared" ref="HEW72" si="2784">HEW60-HEW62-HEW70</f>
        <v>0</v>
      </c>
      <c r="HEY72" s="374">
        <f t="shared" ref="HEY72" si="2785">HEY60-HEY62-HEY70</f>
        <v>0</v>
      </c>
      <c r="HFA72" s="374">
        <f t="shared" ref="HFA72" si="2786">HFA60-HFA62-HFA70</f>
        <v>0</v>
      </c>
      <c r="HFC72" s="374">
        <f t="shared" ref="HFC72" si="2787">HFC60-HFC62-HFC70</f>
        <v>0</v>
      </c>
      <c r="HFE72" s="374">
        <f t="shared" ref="HFE72" si="2788">HFE60-HFE62-HFE70</f>
        <v>0</v>
      </c>
      <c r="HFG72" s="374">
        <f t="shared" ref="HFG72" si="2789">HFG60-HFG62-HFG70</f>
        <v>0</v>
      </c>
      <c r="HFI72" s="374">
        <f t="shared" ref="HFI72" si="2790">HFI60-HFI62-HFI70</f>
        <v>0</v>
      </c>
      <c r="HFK72" s="374">
        <f t="shared" ref="HFK72" si="2791">HFK60-HFK62-HFK70</f>
        <v>0</v>
      </c>
      <c r="HFM72" s="374">
        <f t="shared" ref="HFM72" si="2792">HFM60-HFM62-HFM70</f>
        <v>0</v>
      </c>
      <c r="HFO72" s="374">
        <f t="shared" ref="HFO72" si="2793">HFO60-HFO62-HFO70</f>
        <v>0</v>
      </c>
      <c r="HFQ72" s="374">
        <f t="shared" ref="HFQ72" si="2794">HFQ60-HFQ62-HFQ70</f>
        <v>0</v>
      </c>
      <c r="HFS72" s="374">
        <f t="shared" ref="HFS72" si="2795">HFS60-HFS62-HFS70</f>
        <v>0</v>
      </c>
      <c r="HFU72" s="374">
        <f t="shared" ref="HFU72" si="2796">HFU60-HFU62-HFU70</f>
        <v>0</v>
      </c>
      <c r="HFW72" s="374">
        <f t="shared" ref="HFW72" si="2797">HFW60-HFW62-HFW70</f>
        <v>0</v>
      </c>
      <c r="HFY72" s="374">
        <f t="shared" ref="HFY72" si="2798">HFY60-HFY62-HFY70</f>
        <v>0</v>
      </c>
      <c r="HGA72" s="374">
        <f t="shared" ref="HGA72" si="2799">HGA60-HGA62-HGA70</f>
        <v>0</v>
      </c>
      <c r="HGC72" s="374">
        <f t="shared" ref="HGC72" si="2800">HGC60-HGC62-HGC70</f>
        <v>0</v>
      </c>
      <c r="HGE72" s="374">
        <f t="shared" ref="HGE72" si="2801">HGE60-HGE62-HGE70</f>
        <v>0</v>
      </c>
      <c r="HGG72" s="374">
        <f t="shared" ref="HGG72" si="2802">HGG60-HGG62-HGG70</f>
        <v>0</v>
      </c>
      <c r="HGI72" s="374">
        <f t="shared" ref="HGI72" si="2803">HGI60-HGI62-HGI70</f>
        <v>0</v>
      </c>
      <c r="HGK72" s="374">
        <f t="shared" ref="HGK72" si="2804">HGK60-HGK62-HGK70</f>
        <v>0</v>
      </c>
      <c r="HGM72" s="374">
        <f t="shared" ref="HGM72" si="2805">HGM60-HGM62-HGM70</f>
        <v>0</v>
      </c>
      <c r="HGO72" s="374">
        <f t="shared" ref="HGO72" si="2806">HGO60-HGO62-HGO70</f>
        <v>0</v>
      </c>
      <c r="HGQ72" s="374">
        <f t="shared" ref="HGQ72" si="2807">HGQ60-HGQ62-HGQ70</f>
        <v>0</v>
      </c>
      <c r="HGS72" s="374">
        <f t="shared" ref="HGS72" si="2808">HGS60-HGS62-HGS70</f>
        <v>0</v>
      </c>
      <c r="HGU72" s="374">
        <f t="shared" ref="HGU72" si="2809">HGU60-HGU62-HGU70</f>
        <v>0</v>
      </c>
      <c r="HGW72" s="374">
        <f t="shared" ref="HGW72" si="2810">HGW60-HGW62-HGW70</f>
        <v>0</v>
      </c>
      <c r="HGY72" s="374">
        <f t="shared" ref="HGY72" si="2811">HGY60-HGY62-HGY70</f>
        <v>0</v>
      </c>
      <c r="HHA72" s="374">
        <f t="shared" ref="HHA72" si="2812">HHA60-HHA62-HHA70</f>
        <v>0</v>
      </c>
      <c r="HHC72" s="374">
        <f t="shared" ref="HHC72" si="2813">HHC60-HHC62-HHC70</f>
        <v>0</v>
      </c>
      <c r="HHE72" s="374">
        <f t="shared" ref="HHE72" si="2814">HHE60-HHE62-HHE70</f>
        <v>0</v>
      </c>
      <c r="HHG72" s="374">
        <f t="shared" ref="HHG72" si="2815">HHG60-HHG62-HHG70</f>
        <v>0</v>
      </c>
      <c r="HHI72" s="374">
        <f t="shared" ref="HHI72" si="2816">HHI60-HHI62-HHI70</f>
        <v>0</v>
      </c>
      <c r="HHK72" s="374">
        <f t="shared" ref="HHK72" si="2817">HHK60-HHK62-HHK70</f>
        <v>0</v>
      </c>
      <c r="HHM72" s="374">
        <f t="shared" ref="HHM72" si="2818">HHM60-HHM62-HHM70</f>
        <v>0</v>
      </c>
      <c r="HHO72" s="374">
        <f t="shared" ref="HHO72" si="2819">HHO60-HHO62-HHO70</f>
        <v>0</v>
      </c>
      <c r="HHQ72" s="374">
        <f t="shared" ref="HHQ72" si="2820">HHQ60-HHQ62-HHQ70</f>
        <v>0</v>
      </c>
      <c r="HHS72" s="374">
        <f t="shared" ref="HHS72" si="2821">HHS60-HHS62-HHS70</f>
        <v>0</v>
      </c>
      <c r="HHU72" s="374">
        <f t="shared" ref="HHU72" si="2822">HHU60-HHU62-HHU70</f>
        <v>0</v>
      </c>
      <c r="HHW72" s="374">
        <f t="shared" ref="HHW72" si="2823">HHW60-HHW62-HHW70</f>
        <v>0</v>
      </c>
      <c r="HHY72" s="374">
        <f t="shared" ref="HHY72" si="2824">HHY60-HHY62-HHY70</f>
        <v>0</v>
      </c>
      <c r="HIA72" s="374">
        <f t="shared" ref="HIA72" si="2825">HIA60-HIA62-HIA70</f>
        <v>0</v>
      </c>
      <c r="HIC72" s="374">
        <f t="shared" ref="HIC72" si="2826">HIC60-HIC62-HIC70</f>
        <v>0</v>
      </c>
      <c r="HIE72" s="374">
        <f t="shared" ref="HIE72" si="2827">HIE60-HIE62-HIE70</f>
        <v>0</v>
      </c>
      <c r="HIG72" s="374">
        <f t="shared" ref="HIG72" si="2828">HIG60-HIG62-HIG70</f>
        <v>0</v>
      </c>
      <c r="HII72" s="374">
        <f t="shared" ref="HII72" si="2829">HII60-HII62-HII70</f>
        <v>0</v>
      </c>
      <c r="HIK72" s="374">
        <f t="shared" ref="HIK72" si="2830">HIK60-HIK62-HIK70</f>
        <v>0</v>
      </c>
      <c r="HIM72" s="374">
        <f t="shared" ref="HIM72" si="2831">HIM60-HIM62-HIM70</f>
        <v>0</v>
      </c>
      <c r="HIO72" s="374">
        <f t="shared" ref="HIO72" si="2832">HIO60-HIO62-HIO70</f>
        <v>0</v>
      </c>
      <c r="HIQ72" s="374">
        <f t="shared" ref="HIQ72" si="2833">HIQ60-HIQ62-HIQ70</f>
        <v>0</v>
      </c>
      <c r="HIS72" s="374">
        <f t="shared" ref="HIS72" si="2834">HIS60-HIS62-HIS70</f>
        <v>0</v>
      </c>
      <c r="HIU72" s="374">
        <f t="shared" ref="HIU72" si="2835">HIU60-HIU62-HIU70</f>
        <v>0</v>
      </c>
      <c r="HIW72" s="374">
        <f t="shared" ref="HIW72" si="2836">HIW60-HIW62-HIW70</f>
        <v>0</v>
      </c>
      <c r="HIY72" s="374">
        <f t="shared" ref="HIY72" si="2837">HIY60-HIY62-HIY70</f>
        <v>0</v>
      </c>
      <c r="HJA72" s="374">
        <f t="shared" ref="HJA72" si="2838">HJA60-HJA62-HJA70</f>
        <v>0</v>
      </c>
      <c r="HJC72" s="374">
        <f t="shared" ref="HJC72" si="2839">HJC60-HJC62-HJC70</f>
        <v>0</v>
      </c>
      <c r="HJE72" s="374">
        <f t="shared" ref="HJE72" si="2840">HJE60-HJE62-HJE70</f>
        <v>0</v>
      </c>
      <c r="HJG72" s="374">
        <f t="shared" ref="HJG72" si="2841">HJG60-HJG62-HJG70</f>
        <v>0</v>
      </c>
      <c r="HJI72" s="374">
        <f t="shared" ref="HJI72" si="2842">HJI60-HJI62-HJI70</f>
        <v>0</v>
      </c>
      <c r="HJK72" s="374">
        <f t="shared" ref="HJK72" si="2843">HJK60-HJK62-HJK70</f>
        <v>0</v>
      </c>
      <c r="HJM72" s="374">
        <f t="shared" ref="HJM72" si="2844">HJM60-HJM62-HJM70</f>
        <v>0</v>
      </c>
      <c r="HJO72" s="374">
        <f t="shared" ref="HJO72" si="2845">HJO60-HJO62-HJO70</f>
        <v>0</v>
      </c>
      <c r="HJQ72" s="374">
        <f t="shared" ref="HJQ72" si="2846">HJQ60-HJQ62-HJQ70</f>
        <v>0</v>
      </c>
      <c r="HJS72" s="374">
        <f t="shared" ref="HJS72" si="2847">HJS60-HJS62-HJS70</f>
        <v>0</v>
      </c>
      <c r="HJU72" s="374">
        <f t="shared" ref="HJU72" si="2848">HJU60-HJU62-HJU70</f>
        <v>0</v>
      </c>
      <c r="HJW72" s="374">
        <f t="shared" ref="HJW72" si="2849">HJW60-HJW62-HJW70</f>
        <v>0</v>
      </c>
      <c r="HJY72" s="374">
        <f t="shared" ref="HJY72" si="2850">HJY60-HJY62-HJY70</f>
        <v>0</v>
      </c>
      <c r="HKA72" s="374">
        <f t="shared" ref="HKA72" si="2851">HKA60-HKA62-HKA70</f>
        <v>0</v>
      </c>
      <c r="HKC72" s="374">
        <f t="shared" ref="HKC72" si="2852">HKC60-HKC62-HKC70</f>
        <v>0</v>
      </c>
      <c r="HKE72" s="374">
        <f t="shared" ref="HKE72" si="2853">HKE60-HKE62-HKE70</f>
        <v>0</v>
      </c>
      <c r="HKG72" s="374">
        <f t="shared" ref="HKG72" si="2854">HKG60-HKG62-HKG70</f>
        <v>0</v>
      </c>
      <c r="HKI72" s="374">
        <f t="shared" ref="HKI72" si="2855">HKI60-HKI62-HKI70</f>
        <v>0</v>
      </c>
      <c r="HKK72" s="374">
        <f t="shared" ref="HKK72" si="2856">HKK60-HKK62-HKK70</f>
        <v>0</v>
      </c>
      <c r="HKM72" s="374">
        <f t="shared" ref="HKM72" si="2857">HKM60-HKM62-HKM70</f>
        <v>0</v>
      </c>
      <c r="HKO72" s="374">
        <f t="shared" ref="HKO72" si="2858">HKO60-HKO62-HKO70</f>
        <v>0</v>
      </c>
      <c r="HKQ72" s="374">
        <f t="shared" ref="HKQ72" si="2859">HKQ60-HKQ62-HKQ70</f>
        <v>0</v>
      </c>
      <c r="HKS72" s="374">
        <f t="shared" ref="HKS72" si="2860">HKS60-HKS62-HKS70</f>
        <v>0</v>
      </c>
      <c r="HKU72" s="374">
        <f t="shared" ref="HKU72" si="2861">HKU60-HKU62-HKU70</f>
        <v>0</v>
      </c>
      <c r="HKW72" s="374">
        <f t="shared" ref="HKW72" si="2862">HKW60-HKW62-HKW70</f>
        <v>0</v>
      </c>
      <c r="HKY72" s="374">
        <f t="shared" ref="HKY72" si="2863">HKY60-HKY62-HKY70</f>
        <v>0</v>
      </c>
      <c r="HLA72" s="374">
        <f t="shared" ref="HLA72" si="2864">HLA60-HLA62-HLA70</f>
        <v>0</v>
      </c>
      <c r="HLC72" s="374">
        <f t="shared" ref="HLC72" si="2865">HLC60-HLC62-HLC70</f>
        <v>0</v>
      </c>
      <c r="HLE72" s="374">
        <f t="shared" ref="HLE72" si="2866">HLE60-HLE62-HLE70</f>
        <v>0</v>
      </c>
      <c r="HLG72" s="374">
        <f t="shared" ref="HLG72" si="2867">HLG60-HLG62-HLG70</f>
        <v>0</v>
      </c>
      <c r="HLI72" s="374">
        <f t="shared" ref="HLI72" si="2868">HLI60-HLI62-HLI70</f>
        <v>0</v>
      </c>
      <c r="HLK72" s="374">
        <f t="shared" ref="HLK72" si="2869">HLK60-HLK62-HLK70</f>
        <v>0</v>
      </c>
      <c r="HLM72" s="374">
        <f t="shared" ref="HLM72" si="2870">HLM60-HLM62-HLM70</f>
        <v>0</v>
      </c>
      <c r="HLO72" s="374">
        <f t="shared" ref="HLO72" si="2871">HLO60-HLO62-HLO70</f>
        <v>0</v>
      </c>
      <c r="HLQ72" s="374">
        <f t="shared" ref="HLQ72" si="2872">HLQ60-HLQ62-HLQ70</f>
        <v>0</v>
      </c>
      <c r="HLS72" s="374">
        <f t="shared" ref="HLS72" si="2873">HLS60-HLS62-HLS70</f>
        <v>0</v>
      </c>
      <c r="HLU72" s="374">
        <f t="shared" ref="HLU72" si="2874">HLU60-HLU62-HLU70</f>
        <v>0</v>
      </c>
      <c r="HLW72" s="374">
        <f t="shared" ref="HLW72" si="2875">HLW60-HLW62-HLW70</f>
        <v>0</v>
      </c>
      <c r="HLY72" s="374">
        <f t="shared" ref="HLY72" si="2876">HLY60-HLY62-HLY70</f>
        <v>0</v>
      </c>
      <c r="HMA72" s="374">
        <f t="shared" ref="HMA72" si="2877">HMA60-HMA62-HMA70</f>
        <v>0</v>
      </c>
      <c r="HMC72" s="374">
        <f t="shared" ref="HMC72" si="2878">HMC60-HMC62-HMC70</f>
        <v>0</v>
      </c>
      <c r="HME72" s="374">
        <f t="shared" ref="HME72" si="2879">HME60-HME62-HME70</f>
        <v>0</v>
      </c>
      <c r="HMG72" s="374">
        <f t="shared" ref="HMG72" si="2880">HMG60-HMG62-HMG70</f>
        <v>0</v>
      </c>
      <c r="HMI72" s="374">
        <f t="shared" ref="HMI72" si="2881">HMI60-HMI62-HMI70</f>
        <v>0</v>
      </c>
      <c r="HMK72" s="374">
        <f t="shared" ref="HMK72" si="2882">HMK60-HMK62-HMK70</f>
        <v>0</v>
      </c>
      <c r="HMM72" s="374">
        <f t="shared" ref="HMM72" si="2883">HMM60-HMM62-HMM70</f>
        <v>0</v>
      </c>
      <c r="HMO72" s="374">
        <f t="shared" ref="HMO72" si="2884">HMO60-HMO62-HMO70</f>
        <v>0</v>
      </c>
      <c r="HMQ72" s="374">
        <f t="shared" ref="HMQ72" si="2885">HMQ60-HMQ62-HMQ70</f>
        <v>0</v>
      </c>
      <c r="HMS72" s="374">
        <f t="shared" ref="HMS72" si="2886">HMS60-HMS62-HMS70</f>
        <v>0</v>
      </c>
      <c r="HMU72" s="374">
        <f t="shared" ref="HMU72" si="2887">HMU60-HMU62-HMU70</f>
        <v>0</v>
      </c>
      <c r="HMW72" s="374">
        <f t="shared" ref="HMW72" si="2888">HMW60-HMW62-HMW70</f>
        <v>0</v>
      </c>
      <c r="HMY72" s="374">
        <f t="shared" ref="HMY72" si="2889">HMY60-HMY62-HMY70</f>
        <v>0</v>
      </c>
      <c r="HNA72" s="374">
        <f t="shared" ref="HNA72" si="2890">HNA60-HNA62-HNA70</f>
        <v>0</v>
      </c>
      <c r="HNC72" s="374">
        <f t="shared" ref="HNC72" si="2891">HNC60-HNC62-HNC70</f>
        <v>0</v>
      </c>
      <c r="HNE72" s="374">
        <f t="shared" ref="HNE72" si="2892">HNE60-HNE62-HNE70</f>
        <v>0</v>
      </c>
      <c r="HNG72" s="374">
        <f t="shared" ref="HNG72" si="2893">HNG60-HNG62-HNG70</f>
        <v>0</v>
      </c>
      <c r="HNI72" s="374">
        <f t="shared" ref="HNI72" si="2894">HNI60-HNI62-HNI70</f>
        <v>0</v>
      </c>
      <c r="HNK72" s="374">
        <f t="shared" ref="HNK72" si="2895">HNK60-HNK62-HNK70</f>
        <v>0</v>
      </c>
      <c r="HNM72" s="374">
        <f t="shared" ref="HNM72" si="2896">HNM60-HNM62-HNM70</f>
        <v>0</v>
      </c>
      <c r="HNO72" s="374">
        <f t="shared" ref="HNO72" si="2897">HNO60-HNO62-HNO70</f>
        <v>0</v>
      </c>
      <c r="HNQ72" s="374">
        <f t="shared" ref="HNQ72" si="2898">HNQ60-HNQ62-HNQ70</f>
        <v>0</v>
      </c>
      <c r="HNS72" s="374">
        <f t="shared" ref="HNS72" si="2899">HNS60-HNS62-HNS70</f>
        <v>0</v>
      </c>
      <c r="HNU72" s="374">
        <f t="shared" ref="HNU72" si="2900">HNU60-HNU62-HNU70</f>
        <v>0</v>
      </c>
      <c r="HNW72" s="374">
        <f t="shared" ref="HNW72" si="2901">HNW60-HNW62-HNW70</f>
        <v>0</v>
      </c>
      <c r="HNY72" s="374">
        <f t="shared" ref="HNY72" si="2902">HNY60-HNY62-HNY70</f>
        <v>0</v>
      </c>
      <c r="HOA72" s="374">
        <f t="shared" ref="HOA72" si="2903">HOA60-HOA62-HOA70</f>
        <v>0</v>
      </c>
      <c r="HOC72" s="374">
        <f t="shared" ref="HOC72" si="2904">HOC60-HOC62-HOC70</f>
        <v>0</v>
      </c>
      <c r="HOE72" s="374">
        <f t="shared" ref="HOE72" si="2905">HOE60-HOE62-HOE70</f>
        <v>0</v>
      </c>
      <c r="HOG72" s="374">
        <f t="shared" ref="HOG72" si="2906">HOG60-HOG62-HOG70</f>
        <v>0</v>
      </c>
      <c r="HOI72" s="374">
        <f t="shared" ref="HOI72" si="2907">HOI60-HOI62-HOI70</f>
        <v>0</v>
      </c>
      <c r="HOK72" s="374">
        <f t="shared" ref="HOK72" si="2908">HOK60-HOK62-HOK70</f>
        <v>0</v>
      </c>
      <c r="HOM72" s="374">
        <f t="shared" ref="HOM72" si="2909">HOM60-HOM62-HOM70</f>
        <v>0</v>
      </c>
      <c r="HOO72" s="374">
        <f t="shared" ref="HOO72" si="2910">HOO60-HOO62-HOO70</f>
        <v>0</v>
      </c>
      <c r="HOQ72" s="374">
        <f t="shared" ref="HOQ72" si="2911">HOQ60-HOQ62-HOQ70</f>
        <v>0</v>
      </c>
      <c r="HOS72" s="374">
        <f t="shared" ref="HOS72" si="2912">HOS60-HOS62-HOS70</f>
        <v>0</v>
      </c>
      <c r="HOU72" s="374">
        <f t="shared" ref="HOU72" si="2913">HOU60-HOU62-HOU70</f>
        <v>0</v>
      </c>
      <c r="HOW72" s="374">
        <f t="shared" ref="HOW72" si="2914">HOW60-HOW62-HOW70</f>
        <v>0</v>
      </c>
      <c r="HOY72" s="374">
        <f t="shared" ref="HOY72" si="2915">HOY60-HOY62-HOY70</f>
        <v>0</v>
      </c>
      <c r="HPA72" s="374">
        <f t="shared" ref="HPA72" si="2916">HPA60-HPA62-HPA70</f>
        <v>0</v>
      </c>
      <c r="HPC72" s="374">
        <f t="shared" ref="HPC72" si="2917">HPC60-HPC62-HPC70</f>
        <v>0</v>
      </c>
      <c r="HPE72" s="374">
        <f t="shared" ref="HPE72" si="2918">HPE60-HPE62-HPE70</f>
        <v>0</v>
      </c>
      <c r="HPG72" s="374">
        <f t="shared" ref="HPG72" si="2919">HPG60-HPG62-HPG70</f>
        <v>0</v>
      </c>
      <c r="HPI72" s="374">
        <f t="shared" ref="HPI72" si="2920">HPI60-HPI62-HPI70</f>
        <v>0</v>
      </c>
      <c r="HPK72" s="374">
        <f t="shared" ref="HPK72" si="2921">HPK60-HPK62-HPK70</f>
        <v>0</v>
      </c>
      <c r="HPM72" s="374">
        <f t="shared" ref="HPM72" si="2922">HPM60-HPM62-HPM70</f>
        <v>0</v>
      </c>
      <c r="HPO72" s="374">
        <f t="shared" ref="HPO72" si="2923">HPO60-HPO62-HPO70</f>
        <v>0</v>
      </c>
      <c r="HPQ72" s="374">
        <f t="shared" ref="HPQ72" si="2924">HPQ60-HPQ62-HPQ70</f>
        <v>0</v>
      </c>
      <c r="HPS72" s="374">
        <f t="shared" ref="HPS72" si="2925">HPS60-HPS62-HPS70</f>
        <v>0</v>
      </c>
      <c r="HPU72" s="374">
        <f t="shared" ref="HPU72" si="2926">HPU60-HPU62-HPU70</f>
        <v>0</v>
      </c>
      <c r="HPW72" s="374">
        <f t="shared" ref="HPW72" si="2927">HPW60-HPW62-HPW70</f>
        <v>0</v>
      </c>
      <c r="HPY72" s="374">
        <f t="shared" ref="HPY72" si="2928">HPY60-HPY62-HPY70</f>
        <v>0</v>
      </c>
      <c r="HQA72" s="374">
        <f t="shared" ref="HQA72" si="2929">HQA60-HQA62-HQA70</f>
        <v>0</v>
      </c>
      <c r="HQC72" s="374">
        <f t="shared" ref="HQC72" si="2930">HQC60-HQC62-HQC70</f>
        <v>0</v>
      </c>
      <c r="HQE72" s="374">
        <f t="shared" ref="HQE72" si="2931">HQE60-HQE62-HQE70</f>
        <v>0</v>
      </c>
      <c r="HQG72" s="374">
        <f t="shared" ref="HQG72" si="2932">HQG60-HQG62-HQG70</f>
        <v>0</v>
      </c>
      <c r="HQI72" s="374">
        <f t="shared" ref="HQI72" si="2933">HQI60-HQI62-HQI70</f>
        <v>0</v>
      </c>
      <c r="HQK72" s="374">
        <f t="shared" ref="HQK72" si="2934">HQK60-HQK62-HQK70</f>
        <v>0</v>
      </c>
      <c r="HQM72" s="374">
        <f t="shared" ref="HQM72" si="2935">HQM60-HQM62-HQM70</f>
        <v>0</v>
      </c>
      <c r="HQO72" s="374">
        <f t="shared" ref="HQO72" si="2936">HQO60-HQO62-HQO70</f>
        <v>0</v>
      </c>
      <c r="HQQ72" s="374">
        <f t="shared" ref="HQQ72" si="2937">HQQ60-HQQ62-HQQ70</f>
        <v>0</v>
      </c>
      <c r="HQS72" s="374">
        <f t="shared" ref="HQS72" si="2938">HQS60-HQS62-HQS70</f>
        <v>0</v>
      </c>
      <c r="HQU72" s="374">
        <f t="shared" ref="HQU72" si="2939">HQU60-HQU62-HQU70</f>
        <v>0</v>
      </c>
      <c r="HQW72" s="374">
        <f t="shared" ref="HQW72" si="2940">HQW60-HQW62-HQW70</f>
        <v>0</v>
      </c>
      <c r="HQY72" s="374">
        <f t="shared" ref="HQY72" si="2941">HQY60-HQY62-HQY70</f>
        <v>0</v>
      </c>
      <c r="HRA72" s="374">
        <f t="shared" ref="HRA72" si="2942">HRA60-HRA62-HRA70</f>
        <v>0</v>
      </c>
      <c r="HRC72" s="374">
        <f t="shared" ref="HRC72" si="2943">HRC60-HRC62-HRC70</f>
        <v>0</v>
      </c>
      <c r="HRE72" s="374">
        <f t="shared" ref="HRE72" si="2944">HRE60-HRE62-HRE70</f>
        <v>0</v>
      </c>
      <c r="HRG72" s="374">
        <f t="shared" ref="HRG72" si="2945">HRG60-HRG62-HRG70</f>
        <v>0</v>
      </c>
      <c r="HRI72" s="374">
        <f t="shared" ref="HRI72" si="2946">HRI60-HRI62-HRI70</f>
        <v>0</v>
      </c>
      <c r="HRK72" s="374">
        <f t="shared" ref="HRK72" si="2947">HRK60-HRK62-HRK70</f>
        <v>0</v>
      </c>
      <c r="HRM72" s="374">
        <f t="shared" ref="HRM72" si="2948">HRM60-HRM62-HRM70</f>
        <v>0</v>
      </c>
      <c r="HRO72" s="374">
        <f t="shared" ref="HRO72" si="2949">HRO60-HRO62-HRO70</f>
        <v>0</v>
      </c>
      <c r="HRQ72" s="374">
        <f t="shared" ref="HRQ72" si="2950">HRQ60-HRQ62-HRQ70</f>
        <v>0</v>
      </c>
      <c r="HRS72" s="374">
        <f t="shared" ref="HRS72" si="2951">HRS60-HRS62-HRS70</f>
        <v>0</v>
      </c>
      <c r="HRU72" s="374">
        <f t="shared" ref="HRU72" si="2952">HRU60-HRU62-HRU70</f>
        <v>0</v>
      </c>
      <c r="HRW72" s="374">
        <f t="shared" ref="HRW72" si="2953">HRW60-HRW62-HRW70</f>
        <v>0</v>
      </c>
      <c r="HRY72" s="374">
        <f t="shared" ref="HRY72" si="2954">HRY60-HRY62-HRY70</f>
        <v>0</v>
      </c>
      <c r="HSA72" s="374">
        <f t="shared" ref="HSA72" si="2955">HSA60-HSA62-HSA70</f>
        <v>0</v>
      </c>
      <c r="HSC72" s="374">
        <f t="shared" ref="HSC72" si="2956">HSC60-HSC62-HSC70</f>
        <v>0</v>
      </c>
      <c r="HSE72" s="374">
        <f t="shared" ref="HSE72" si="2957">HSE60-HSE62-HSE70</f>
        <v>0</v>
      </c>
      <c r="HSG72" s="374">
        <f t="shared" ref="HSG72" si="2958">HSG60-HSG62-HSG70</f>
        <v>0</v>
      </c>
      <c r="HSI72" s="374">
        <f t="shared" ref="HSI72" si="2959">HSI60-HSI62-HSI70</f>
        <v>0</v>
      </c>
      <c r="HSK72" s="374">
        <f t="shared" ref="HSK72" si="2960">HSK60-HSK62-HSK70</f>
        <v>0</v>
      </c>
      <c r="HSM72" s="374">
        <f t="shared" ref="HSM72" si="2961">HSM60-HSM62-HSM70</f>
        <v>0</v>
      </c>
      <c r="HSO72" s="374">
        <f t="shared" ref="HSO72" si="2962">HSO60-HSO62-HSO70</f>
        <v>0</v>
      </c>
      <c r="HSQ72" s="374">
        <f t="shared" ref="HSQ72" si="2963">HSQ60-HSQ62-HSQ70</f>
        <v>0</v>
      </c>
      <c r="HSS72" s="374">
        <f t="shared" ref="HSS72" si="2964">HSS60-HSS62-HSS70</f>
        <v>0</v>
      </c>
      <c r="HSU72" s="374">
        <f t="shared" ref="HSU72" si="2965">HSU60-HSU62-HSU70</f>
        <v>0</v>
      </c>
      <c r="HSW72" s="374">
        <f t="shared" ref="HSW72" si="2966">HSW60-HSW62-HSW70</f>
        <v>0</v>
      </c>
      <c r="HSY72" s="374">
        <f t="shared" ref="HSY72" si="2967">HSY60-HSY62-HSY70</f>
        <v>0</v>
      </c>
      <c r="HTA72" s="374">
        <f t="shared" ref="HTA72" si="2968">HTA60-HTA62-HTA70</f>
        <v>0</v>
      </c>
      <c r="HTC72" s="374">
        <f t="shared" ref="HTC72" si="2969">HTC60-HTC62-HTC70</f>
        <v>0</v>
      </c>
      <c r="HTE72" s="374">
        <f t="shared" ref="HTE72" si="2970">HTE60-HTE62-HTE70</f>
        <v>0</v>
      </c>
      <c r="HTG72" s="374">
        <f t="shared" ref="HTG72" si="2971">HTG60-HTG62-HTG70</f>
        <v>0</v>
      </c>
      <c r="HTI72" s="374">
        <f t="shared" ref="HTI72" si="2972">HTI60-HTI62-HTI70</f>
        <v>0</v>
      </c>
      <c r="HTK72" s="374">
        <f t="shared" ref="HTK72" si="2973">HTK60-HTK62-HTK70</f>
        <v>0</v>
      </c>
      <c r="HTM72" s="374">
        <f t="shared" ref="HTM72" si="2974">HTM60-HTM62-HTM70</f>
        <v>0</v>
      </c>
      <c r="HTO72" s="374">
        <f t="shared" ref="HTO72" si="2975">HTO60-HTO62-HTO70</f>
        <v>0</v>
      </c>
      <c r="HTQ72" s="374">
        <f t="shared" ref="HTQ72" si="2976">HTQ60-HTQ62-HTQ70</f>
        <v>0</v>
      </c>
      <c r="HTS72" s="374">
        <f t="shared" ref="HTS72" si="2977">HTS60-HTS62-HTS70</f>
        <v>0</v>
      </c>
      <c r="HTU72" s="374">
        <f t="shared" ref="HTU72" si="2978">HTU60-HTU62-HTU70</f>
        <v>0</v>
      </c>
      <c r="HTW72" s="374">
        <f t="shared" ref="HTW72" si="2979">HTW60-HTW62-HTW70</f>
        <v>0</v>
      </c>
      <c r="HTY72" s="374">
        <f t="shared" ref="HTY72" si="2980">HTY60-HTY62-HTY70</f>
        <v>0</v>
      </c>
      <c r="HUA72" s="374">
        <f t="shared" ref="HUA72" si="2981">HUA60-HUA62-HUA70</f>
        <v>0</v>
      </c>
      <c r="HUC72" s="374">
        <f t="shared" ref="HUC72" si="2982">HUC60-HUC62-HUC70</f>
        <v>0</v>
      </c>
      <c r="HUE72" s="374">
        <f t="shared" ref="HUE72" si="2983">HUE60-HUE62-HUE70</f>
        <v>0</v>
      </c>
      <c r="HUG72" s="374">
        <f t="shared" ref="HUG72" si="2984">HUG60-HUG62-HUG70</f>
        <v>0</v>
      </c>
      <c r="HUI72" s="374">
        <f t="shared" ref="HUI72" si="2985">HUI60-HUI62-HUI70</f>
        <v>0</v>
      </c>
      <c r="HUK72" s="374">
        <f t="shared" ref="HUK72" si="2986">HUK60-HUK62-HUK70</f>
        <v>0</v>
      </c>
      <c r="HUM72" s="374">
        <f t="shared" ref="HUM72" si="2987">HUM60-HUM62-HUM70</f>
        <v>0</v>
      </c>
      <c r="HUO72" s="374">
        <f t="shared" ref="HUO72" si="2988">HUO60-HUO62-HUO70</f>
        <v>0</v>
      </c>
      <c r="HUQ72" s="374">
        <f t="shared" ref="HUQ72" si="2989">HUQ60-HUQ62-HUQ70</f>
        <v>0</v>
      </c>
      <c r="HUS72" s="374">
        <f t="shared" ref="HUS72" si="2990">HUS60-HUS62-HUS70</f>
        <v>0</v>
      </c>
      <c r="HUU72" s="374">
        <f t="shared" ref="HUU72" si="2991">HUU60-HUU62-HUU70</f>
        <v>0</v>
      </c>
      <c r="HUW72" s="374">
        <f t="shared" ref="HUW72" si="2992">HUW60-HUW62-HUW70</f>
        <v>0</v>
      </c>
      <c r="HUY72" s="374">
        <f t="shared" ref="HUY72" si="2993">HUY60-HUY62-HUY70</f>
        <v>0</v>
      </c>
      <c r="HVA72" s="374">
        <f t="shared" ref="HVA72" si="2994">HVA60-HVA62-HVA70</f>
        <v>0</v>
      </c>
      <c r="HVC72" s="374">
        <f t="shared" ref="HVC72" si="2995">HVC60-HVC62-HVC70</f>
        <v>0</v>
      </c>
      <c r="HVE72" s="374">
        <f t="shared" ref="HVE72" si="2996">HVE60-HVE62-HVE70</f>
        <v>0</v>
      </c>
      <c r="HVG72" s="374">
        <f t="shared" ref="HVG72" si="2997">HVG60-HVG62-HVG70</f>
        <v>0</v>
      </c>
      <c r="HVI72" s="374">
        <f t="shared" ref="HVI72" si="2998">HVI60-HVI62-HVI70</f>
        <v>0</v>
      </c>
      <c r="HVK72" s="374">
        <f t="shared" ref="HVK72" si="2999">HVK60-HVK62-HVK70</f>
        <v>0</v>
      </c>
      <c r="HVM72" s="374">
        <f t="shared" ref="HVM72" si="3000">HVM60-HVM62-HVM70</f>
        <v>0</v>
      </c>
      <c r="HVO72" s="374">
        <f t="shared" ref="HVO72" si="3001">HVO60-HVO62-HVO70</f>
        <v>0</v>
      </c>
      <c r="HVQ72" s="374">
        <f t="shared" ref="HVQ72" si="3002">HVQ60-HVQ62-HVQ70</f>
        <v>0</v>
      </c>
      <c r="HVS72" s="374">
        <f t="shared" ref="HVS72" si="3003">HVS60-HVS62-HVS70</f>
        <v>0</v>
      </c>
      <c r="HVU72" s="374">
        <f t="shared" ref="HVU72" si="3004">HVU60-HVU62-HVU70</f>
        <v>0</v>
      </c>
      <c r="HVW72" s="374">
        <f t="shared" ref="HVW72" si="3005">HVW60-HVW62-HVW70</f>
        <v>0</v>
      </c>
      <c r="HVY72" s="374">
        <f t="shared" ref="HVY72" si="3006">HVY60-HVY62-HVY70</f>
        <v>0</v>
      </c>
      <c r="HWA72" s="374">
        <f t="shared" ref="HWA72" si="3007">HWA60-HWA62-HWA70</f>
        <v>0</v>
      </c>
      <c r="HWC72" s="374">
        <f t="shared" ref="HWC72" si="3008">HWC60-HWC62-HWC70</f>
        <v>0</v>
      </c>
      <c r="HWE72" s="374">
        <f t="shared" ref="HWE72" si="3009">HWE60-HWE62-HWE70</f>
        <v>0</v>
      </c>
      <c r="HWG72" s="374">
        <f t="shared" ref="HWG72" si="3010">HWG60-HWG62-HWG70</f>
        <v>0</v>
      </c>
      <c r="HWI72" s="374">
        <f t="shared" ref="HWI72" si="3011">HWI60-HWI62-HWI70</f>
        <v>0</v>
      </c>
      <c r="HWK72" s="374">
        <f t="shared" ref="HWK72" si="3012">HWK60-HWK62-HWK70</f>
        <v>0</v>
      </c>
      <c r="HWM72" s="374">
        <f t="shared" ref="HWM72" si="3013">HWM60-HWM62-HWM70</f>
        <v>0</v>
      </c>
      <c r="HWO72" s="374">
        <f t="shared" ref="HWO72" si="3014">HWO60-HWO62-HWO70</f>
        <v>0</v>
      </c>
      <c r="HWQ72" s="374">
        <f t="shared" ref="HWQ72" si="3015">HWQ60-HWQ62-HWQ70</f>
        <v>0</v>
      </c>
      <c r="HWS72" s="374">
        <f t="shared" ref="HWS72" si="3016">HWS60-HWS62-HWS70</f>
        <v>0</v>
      </c>
      <c r="HWU72" s="374">
        <f t="shared" ref="HWU72" si="3017">HWU60-HWU62-HWU70</f>
        <v>0</v>
      </c>
      <c r="HWW72" s="374">
        <f t="shared" ref="HWW72" si="3018">HWW60-HWW62-HWW70</f>
        <v>0</v>
      </c>
      <c r="HWY72" s="374">
        <f t="shared" ref="HWY72" si="3019">HWY60-HWY62-HWY70</f>
        <v>0</v>
      </c>
      <c r="HXA72" s="374">
        <f t="shared" ref="HXA72" si="3020">HXA60-HXA62-HXA70</f>
        <v>0</v>
      </c>
      <c r="HXC72" s="374">
        <f t="shared" ref="HXC72" si="3021">HXC60-HXC62-HXC70</f>
        <v>0</v>
      </c>
      <c r="HXE72" s="374">
        <f t="shared" ref="HXE72" si="3022">HXE60-HXE62-HXE70</f>
        <v>0</v>
      </c>
      <c r="HXG72" s="374">
        <f t="shared" ref="HXG72" si="3023">HXG60-HXG62-HXG70</f>
        <v>0</v>
      </c>
      <c r="HXI72" s="374">
        <f t="shared" ref="HXI72" si="3024">HXI60-HXI62-HXI70</f>
        <v>0</v>
      </c>
      <c r="HXK72" s="374">
        <f t="shared" ref="HXK72" si="3025">HXK60-HXK62-HXK70</f>
        <v>0</v>
      </c>
      <c r="HXM72" s="374">
        <f t="shared" ref="HXM72" si="3026">HXM60-HXM62-HXM70</f>
        <v>0</v>
      </c>
      <c r="HXO72" s="374">
        <f t="shared" ref="HXO72" si="3027">HXO60-HXO62-HXO70</f>
        <v>0</v>
      </c>
      <c r="HXQ72" s="374">
        <f t="shared" ref="HXQ72" si="3028">HXQ60-HXQ62-HXQ70</f>
        <v>0</v>
      </c>
      <c r="HXS72" s="374">
        <f t="shared" ref="HXS72" si="3029">HXS60-HXS62-HXS70</f>
        <v>0</v>
      </c>
      <c r="HXU72" s="374">
        <f t="shared" ref="HXU72" si="3030">HXU60-HXU62-HXU70</f>
        <v>0</v>
      </c>
      <c r="HXW72" s="374">
        <f t="shared" ref="HXW72" si="3031">HXW60-HXW62-HXW70</f>
        <v>0</v>
      </c>
      <c r="HXY72" s="374">
        <f t="shared" ref="HXY72" si="3032">HXY60-HXY62-HXY70</f>
        <v>0</v>
      </c>
      <c r="HYA72" s="374">
        <f t="shared" ref="HYA72" si="3033">HYA60-HYA62-HYA70</f>
        <v>0</v>
      </c>
      <c r="HYC72" s="374">
        <f t="shared" ref="HYC72" si="3034">HYC60-HYC62-HYC70</f>
        <v>0</v>
      </c>
      <c r="HYE72" s="374">
        <f t="shared" ref="HYE72" si="3035">HYE60-HYE62-HYE70</f>
        <v>0</v>
      </c>
      <c r="HYG72" s="374">
        <f t="shared" ref="HYG72" si="3036">HYG60-HYG62-HYG70</f>
        <v>0</v>
      </c>
      <c r="HYI72" s="374">
        <f t="shared" ref="HYI72" si="3037">HYI60-HYI62-HYI70</f>
        <v>0</v>
      </c>
      <c r="HYK72" s="374">
        <f t="shared" ref="HYK72" si="3038">HYK60-HYK62-HYK70</f>
        <v>0</v>
      </c>
      <c r="HYM72" s="374">
        <f t="shared" ref="HYM72" si="3039">HYM60-HYM62-HYM70</f>
        <v>0</v>
      </c>
      <c r="HYO72" s="374">
        <f t="shared" ref="HYO72" si="3040">HYO60-HYO62-HYO70</f>
        <v>0</v>
      </c>
      <c r="HYQ72" s="374">
        <f t="shared" ref="HYQ72" si="3041">HYQ60-HYQ62-HYQ70</f>
        <v>0</v>
      </c>
      <c r="HYS72" s="374">
        <f t="shared" ref="HYS72" si="3042">HYS60-HYS62-HYS70</f>
        <v>0</v>
      </c>
      <c r="HYU72" s="374">
        <f t="shared" ref="HYU72" si="3043">HYU60-HYU62-HYU70</f>
        <v>0</v>
      </c>
      <c r="HYW72" s="374">
        <f t="shared" ref="HYW72" si="3044">HYW60-HYW62-HYW70</f>
        <v>0</v>
      </c>
      <c r="HYY72" s="374">
        <f t="shared" ref="HYY72" si="3045">HYY60-HYY62-HYY70</f>
        <v>0</v>
      </c>
      <c r="HZA72" s="374">
        <f t="shared" ref="HZA72" si="3046">HZA60-HZA62-HZA70</f>
        <v>0</v>
      </c>
      <c r="HZC72" s="374">
        <f t="shared" ref="HZC72" si="3047">HZC60-HZC62-HZC70</f>
        <v>0</v>
      </c>
      <c r="HZE72" s="374">
        <f t="shared" ref="HZE72" si="3048">HZE60-HZE62-HZE70</f>
        <v>0</v>
      </c>
      <c r="HZG72" s="374">
        <f t="shared" ref="HZG72" si="3049">HZG60-HZG62-HZG70</f>
        <v>0</v>
      </c>
      <c r="HZI72" s="374">
        <f t="shared" ref="HZI72" si="3050">HZI60-HZI62-HZI70</f>
        <v>0</v>
      </c>
      <c r="HZK72" s="374">
        <f t="shared" ref="HZK72" si="3051">HZK60-HZK62-HZK70</f>
        <v>0</v>
      </c>
      <c r="HZM72" s="374">
        <f t="shared" ref="HZM72" si="3052">HZM60-HZM62-HZM70</f>
        <v>0</v>
      </c>
      <c r="HZO72" s="374">
        <f t="shared" ref="HZO72" si="3053">HZO60-HZO62-HZO70</f>
        <v>0</v>
      </c>
      <c r="HZQ72" s="374">
        <f t="shared" ref="HZQ72" si="3054">HZQ60-HZQ62-HZQ70</f>
        <v>0</v>
      </c>
      <c r="HZS72" s="374">
        <f t="shared" ref="HZS72" si="3055">HZS60-HZS62-HZS70</f>
        <v>0</v>
      </c>
      <c r="HZU72" s="374">
        <f t="shared" ref="HZU72" si="3056">HZU60-HZU62-HZU70</f>
        <v>0</v>
      </c>
      <c r="HZW72" s="374">
        <f t="shared" ref="HZW72" si="3057">HZW60-HZW62-HZW70</f>
        <v>0</v>
      </c>
      <c r="HZY72" s="374">
        <f t="shared" ref="HZY72" si="3058">HZY60-HZY62-HZY70</f>
        <v>0</v>
      </c>
      <c r="IAA72" s="374">
        <f t="shared" ref="IAA72" si="3059">IAA60-IAA62-IAA70</f>
        <v>0</v>
      </c>
      <c r="IAC72" s="374">
        <f t="shared" ref="IAC72" si="3060">IAC60-IAC62-IAC70</f>
        <v>0</v>
      </c>
      <c r="IAE72" s="374">
        <f t="shared" ref="IAE72" si="3061">IAE60-IAE62-IAE70</f>
        <v>0</v>
      </c>
      <c r="IAG72" s="374">
        <f t="shared" ref="IAG72" si="3062">IAG60-IAG62-IAG70</f>
        <v>0</v>
      </c>
      <c r="IAI72" s="374">
        <f t="shared" ref="IAI72" si="3063">IAI60-IAI62-IAI70</f>
        <v>0</v>
      </c>
      <c r="IAK72" s="374">
        <f t="shared" ref="IAK72" si="3064">IAK60-IAK62-IAK70</f>
        <v>0</v>
      </c>
      <c r="IAM72" s="374">
        <f t="shared" ref="IAM72" si="3065">IAM60-IAM62-IAM70</f>
        <v>0</v>
      </c>
      <c r="IAO72" s="374">
        <f t="shared" ref="IAO72" si="3066">IAO60-IAO62-IAO70</f>
        <v>0</v>
      </c>
      <c r="IAQ72" s="374">
        <f t="shared" ref="IAQ72" si="3067">IAQ60-IAQ62-IAQ70</f>
        <v>0</v>
      </c>
      <c r="IAS72" s="374">
        <f t="shared" ref="IAS72" si="3068">IAS60-IAS62-IAS70</f>
        <v>0</v>
      </c>
      <c r="IAU72" s="374">
        <f t="shared" ref="IAU72" si="3069">IAU60-IAU62-IAU70</f>
        <v>0</v>
      </c>
      <c r="IAW72" s="374">
        <f t="shared" ref="IAW72" si="3070">IAW60-IAW62-IAW70</f>
        <v>0</v>
      </c>
      <c r="IAY72" s="374">
        <f t="shared" ref="IAY72" si="3071">IAY60-IAY62-IAY70</f>
        <v>0</v>
      </c>
      <c r="IBA72" s="374">
        <f t="shared" ref="IBA72" si="3072">IBA60-IBA62-IBA70</f>
        <v>0</v>
      </c>
      <c r="IBC72" s="374">
        <f t="shared" ref="IBC72" si="3073">IBC60-IBC62-IBC70</f>
        <v>0</v>
      </c>
      <c r="IBE72" s="374">
        <f t="shared" ref="IBE72" si="3074">IBE60-IBE62-IBE70</f>
        <v>0</v>
      </c>
      <c r="IBG72" s="374">
        <f t="shared" ref="IBG72" si="3075">IBG60-IBG62-IBG70</f>
        <v>0</v>
      </c>
      <c r="IBI72" s="374">
        <f t="shared" ref="IBI72" si="3076">IBI60-IBI62-IBI70</f>
        <v>0</v>
      </c>
      <c r="IBK72" s="374">
        <f t="shared" ref="IBK72" si="3077">IBK60-IBK62-IBK70</f>
        <v>0</v>
      </c>
      <c r="IBM72" s="374">
        <f t="shared" ref="IBM72" si="3078">IBM60-IBM62-IBM70</f>
        <v>0</v>
      </c>
      <c r="IBO72" s="374">
        <f t="shared" ref="IBO72" si="3079">IBO60-IBO62-IBO70</f>
        <v>0</v>
      </c>
      <c r="IBQ72" s="374">
        <f t="shared" ref="IBQ72" si="3080">IBQ60-IBQ62-IBQ70</f>
        <v>0</v>
      </c>
      <c r="IBS72" s="374">
        <f t="shared" ref="IBS72" si="3081">IBS60-IBS62-IBS70</f>
        <v>0</v>
      </c>
      <c r="IBU72" s="374">
        <f t="shared" ref="IBU72" si="3082">IBU60-IBU62-IBU70</f>
        <v>0</v>
      </c>
      <c r="IBW72" s="374">
        <f t="shared" ref="IBW72" si="3083">IBW60-IBW62-IBW70</f>
        <v>0</v>
      </c>
      <c r="IBY72" s="374">
        <f t="shared" ref="IBY72" si="3084">IBY60-IBY62-IBY70</f>
        <v>0</v>
      </c>
      <c r="ICA72" s="374">
        <f t="shared" ref="ICA72" si="3085">ICA60-ICA62-ICA70</f>
        <v>0</v>
      </c>
      <c r="ICC72" s="374">
        <f t="shared" ref="ICC72" si="3086">ICC60-ICC62-ICC70</f>
        <v>0</v>
      </c>
      <c r="ICE72" s="374">
        <f t="shared" ref="ICE72" si="3087">ICE60-ICE62-ICE70</f>
        <v>0</v>
      </c>
      <c r="ICG72" s="374">
        <f t="shared" ref="ICG72" si="3088">ICG60-ICG62-ICG70</f>
        <v>0</v>
      </c>
      <c r="ICI72" s="374">
        <f t="shared" ref="ICI72" si="3089">ICI60-ICI62-ICI70</f>
        <v>0</v>
      </c>
      <c r="ICK72" s="374">
        <f t="shared" ref="ICK72" si="3090">ICK60-ICK62-ICK70</f>
        <v>0</v>
      </c>
      <c r="ICM72" s="374">
        <f t="shared" ref="ICM72" si="3091">ICM60-ICM62-ICM70</f>
        <v>0</v>
      </c>
      <c r="ICO72" s="374">
        <f t="shared" ref="ICO72" si="3092">ICO60-ICO62-ICO70</f>
        <v>0</v>
      </c>
      <c r="ICQ72" s="374">
        <f t="shared" ref="ICQ72" si="3093">ICQ60-ICQ62-ICQ70</f>
        <v>0</v>
      </c>
      <c r="ICS72" s="374">
        <f t="shared" ref="ICS72" si="3094">ICS60-ICS62-ICS70</f>
        <v>0</v>
      </c>
      <c r="ICU72" s="374">
        <f t="shared" ref="ICU72" si="3095">ICU60-ICU62-ICU70</f>
        <v>0</v>
      </c>
      <c r="ICW72" s="374">
        <f t="shared" ref="ICW72" si="3096">ICW60-ICW62-ICW70</f>
        <v>0</v>
      </c>
      <c r="ICY72" s="374">
        <f t="shared" ref="ICY72" si="3097">ICY60-ICY62-ICY70</f>
        <v>0</v>
      </c>
      <c r="IDA72" s="374">
        <f t="shared" ref="IDA72" si="3098">IDA60-IDA62-IDA70</f>
        <v>0</v>
      </c>
      <c r="IDC72" s="374">
        <f t="shared" ref="IDC72" si="3099">IDC60-IDC62-IDC70</f>
        <v>0</v>
      </c>
      <c r="IDE72" s="374">
        <f t="shared" ref="IDE72" si="3100">IDE60-IDE62-IDE70</f>
        <v>0</v>
      </c>
      <c r="IDG72" s="374">
        <f t="shared" ref="IDG72" si="3101">IDG60-IDG62-IDG70</f>
        <v>0</v>
      </c>
      <c r="IDI72" s="374">
        <f t="shared" ref="IDI72" si="3102">IDI60-IDI62-IDI70</f>
        <v>0</v>
      </c>
      <c r="IDK72" s="374">
        <f t="shared" ref="IDK72" si="3103">IDK60-IDK62-IDK70</f>
        <v>0</v>
      </c>
      <c r="IDM72" s="374">
        <f t="shared" ref="IDM72" si="3104">IDM60-IDM62-IDM70</f>
        <v>0</v>
      </c>
      <c r="IDO72" s="374">
        <f t="shared" ref="IDO72" si="3105">IDO60-IDO62-IDO70</f>
        <v>0</v>
      </c>
      <c r="IDQ72" s="374">
        <f t="shared" ref="IDQ72" si="3106">IDQ60-IDQ62-IDQ70</f>
        <v>0</v>
      </c>
      <c r="IDS72" s="374">
        <f t="shared" ref="IDS72" si="3107">IDS60-IDS62-IDS70</f>
        <v>0</v>
      </c>
      <c r="IDU72" s="374">
        <f t="shared" ref="IDU72" si="3108">IDU60-IDU62-IDU70</f>
        <v>0</v>
      </c>
      <c r="IDW72" s="374">
        <f t="shared" ref="IDW72" si="3109">IDW60-IDW62-IDW70</f>
        <v>0</v>
      </c>
      <c r="IDY72" s="374">
        <f t="shared" ref="IDY72" si="3110">IDY60-IDY62-IDY70</f>
        <v>0</v>
      </c>
      <c r="IEA72" s="374">
        <f t="shared" ref="IEA72" si="3111">IEA60-IEA62-IEA70</f>
        <v>0</v>
      </c>
      <c r="IEC72" s="374">
        <f t="shared" ref="IEC72" si="3112">IEC60-IEC62-IEC70</f>
        <v>0</v>
      </c>
      <c r="IEE72" s="374">
        <f t="shared" ref="IEE72" si="3113">IEE60-IEE62-IEE70</f>
        <v>0</v>
      </c>
      <c r="IEG72" s="374">
        <f t="shared" ref="IEG72" si="3114">IEG60-IEG62-IEG70</f>
        <v>0</v>
      </c>
      <c r="IEI72" s="374">
        <f t="shared" ref="IEI72" si="3115">IEI60-IEI62-IEI70</f>
        <v>0</v>
      </c>
      <c r="IEK72" s="374">
        <f t="shared" ref="IEK72" si="3116">IEK60-IEK62-IEK70</f>
        <v>0</v>
      </c>
      <c r="IEM72" s="374">
        <f t="shared" ref="IEM72" si="3117">IEM60-IEM62-IEM70</f>
        <v>0</v>
      </c>
      <c r="IEO72" s="374">
        <f t="shared" ref="IEO72" si="3118">IEO60-IEO62-IEO70</f>
        <v>0</v>
      </c>
      <c r="IEQ72" s="374">
        <f t="shared" ref="IEQ72" si="3119">IEQ60-IEQ62-IEQ70</f>
        <v>0</v>
      </c>
      <c r="IES72" s="374">
        <f t="shared" ref="IES72" si="3120">IES60-IES62-IES70</f>
        <v>0</v>
      </c>
      <c r="IEU72" s="374">
        <f t="shared" ref="IEU72" si="3121">IEU60-IEU62-IEU70</f>
        <v>0</v>
      </c>
      <c r="IEW72" s="374">
        <f t="shared" ref="IEW72" si="3122">IEW60-IEW62-IEW70</f>
        <v>0</v>
      </c>
      <c r="IEY72" s="374">
        <f t="shared" ref="IEY72" si="3123">IEY60-IEY62-IEY70</f>
        <v>0</v>
      </c>
      <c r="IFA72" s="374">
        <f t="shared" ref="IFA72" si="3124">IFA60-IFA62-IFA70</f>
        <v>0</v>
      </c>
      <c r="IFC72" s="374">
        <f t="shared" ref="IFC72" si="3125">IFC60-IFC62-IFC70</f>
        <v>0</v>
      </c>
      <c r="IFE72" s="374">
        <f t="shared" ref="IFE72" si="3126">IFE60-IFE62-IFE70</f>
        <v>0</v>
      </c>
      <c r="IFG72" s="374">
        <f t="shared" ref="IFG72" si="3127">IFG60-IFG62-IFG70</f>
        <v>0</v>
      </c>
      <c r="IFI72" s="374">
        <f t="shared" ref="IFI72" si="3128">IFI60-IFI62-IFI70</f>
        <v>0</v>
      </c>
      <c r="IFK72" s="374">
        <f t="shared" ref="IFK72" si="3129">IFK60-IFK62-IFK70</f>
        <v>0</v>
      </c>
      <c r="IFM72" s="374">
        <f t="shared" ref="IFM72" si="3130">IFM60-IFM62-IFM70</f>
        <v>0</v>
      </c>
      <c r="IFO72" s="374">
        <f t="shared" ref="IFO72" si="3131">IFO60-IFO62-IFO70</f>
        <v>0</v>
      </c>
      <c r="IFQ72" s="374">
        <f t="shared" ref="IFQ72" si="3132">IFQ60-IFQ62-IFQ70</f>
        <v>0</v>
      </c>
      <c r="IFS72" s="374">
        <f t="shared" ref="IFS72" si="3133">IFS60-IFS62-IFS70</f>
        <v>0</v>
      </c>
      <c r="IFU72" s="374">
        <f t="shared" ref="IFU72" si="3134">IFU60-IFU62-IFU70</f>
        <v>0</v>
      </c>
      <c r="IFW72" s="374">
        <f t="shared" ref="IFW72" si="3135">IFW60-IFW62-IFW70</f>
        <v>0</v>
      </c>
      <c r="IFY72" s="374">
        <f t="shared" ref="IFY72" si="3136">IFY60-IFY62-IFY70</f>
        <v>0</v>
      </c>
      <c r="IGA72" s="374">
        <f t="shared" ref="IGA72" si="3137">IGA60-IGA62-IGA70</f>
        <v>0</v>
      </c>
      <c r="IGC72" s="374">
        <f t="shared" ref="IGC72" si="3138">IGC60-IGC62-IGC70</f>
        <v>0</v>
      </c>
      <c r="IGE72" s="374">
        <f t="shared" ref="IGE72" si="3139">IGE60-IGE62-IGE70</f>
        <v>0</v>
      </c>
      <c r="IGG72" s="374">
        <f t="shared" ref="IGG72" si="3140">IGG60-IGG62-IGG70</f>
        <v>0</v>
      </c>
      <c r="IGI72" s="374">
        <f t="shared" ref="IGI72" si="3141">IGI60-IGI62-IGI70</f>
        <v>0</v>
      </c>
      <c r="IGK72" s="374">
        <f t="shared" ref="IGK72" si="3142">IGK60-IGK62-IGK70</f>
        <v>0</v>
      </c>
      <c r="IGM72" s="374">
        <f t="shared" ref="IGM72" si="3143">IGM60-IGM62-IGM70</f>
        <v>0</v>
      </c>
      <c r="IGO72" s="374">
        <f t="shared" ref="IGO72" si="3144">IGO60-IGO62-IGO70</f>
        <v>0</v>
      </c>
      <c r="IGQ72" s="374">
        <f t="shared" ref="IGQ72" si="3145">IGQ60-IGQ62-IGQ70</f>
        <v>0</v>
      </c>
      <c r="IGS72" s="374">
        <f t="shared" ref="IGS72" si="3146">IGS60-IGS62-IGS70</f>
        <v>0</v>
      </c>
      <c r="IGU72" s="374">
        <f t="shared" ref="IGU72" si="3147">IGU60-IGU62-IGU70</f>
        <v>0</v>
      </c>
      <c r="IGW72" s="374">
        <f t="shared" ref="IGW72" si="3148">IGW60-IGW62-IGW70</f>
        <v>0</v>
      </c>
      <c r="IGY72" s="374">
        <f t="shared" ref="IGY72" si="3149">IGY60-IGY62-IGY70</f>
        <v>0</v>
      </c>
      <c r="IHA72" s="374">
        <f t="shared" ref="IHA72" si="3150">IHA60-IHA62-IHA70</f>
        <v>0</v>
      </c>
      <c r="IHC72" s="374">
        <f t="shared" ref="IHC72" si="3151">IHC60-IHC62-IHC70</f>
        <v>0</v>
      </c>
      <c r="IHE72" s="374">
        <f t="shared" ref="IHE72" si="3152">IHE60-IHE62-IHE70</f>
        <v>0</v>
      </c>
      <c r="IHG72" s="374">
        <f t="shared" ref="IHG72" si="3153">IHG60-IHG62-IHG70</f>
        <v>0</v>
      </c>
      <c r="IHI72" s="374">
        <f t="shared" ref="IHI72" si="3154">IHI60-IHI62-IHI70</f>
        <v>0</v>
      </c>
      <c r="IHK72" s="374">
        <f t="shared" ref="IHK72" si="3155">IHK60-IHK62-IHK70</f>
        <v>0</v>
      </c>
      <c r="IHM72" s="374">
        <f t="shared" ref="IHM72" si="3156">IHM60-IHM62-IHM70</f>
        <v>0</v>
      </c>
      <c r="IHO72" s="374">
        <f t="shared" ref="IHO72" si="3157">IHO60-IHO62-IHO70</f>
        <v>0</v>
      </c>
      <c r="IHQ72" s="374">
        <f t="shared" ref="IHQ72" si="3158">IHQ60-IHQ62-IHQ70</f>
        <v>0</v>
      </c>
      <c r="IHS72" s="374">
        <f t="shared" ref="IHS72" si="3159">IHS60-IHS62-IHS70</f>
        <v>0</v>
      </c>
      <c r="IHU72" s="374">
        <f t="shared" ref="IHU72" si="3160">IHU60-IHU62-IHU70</f>
        <v>0</v>
      </c>
      <c r="IHW72" s="374">
        <f t="shared" ref="IHW72" si="3161">IHW60-IHW62-IHW70</f>
        <v>0</v>
      </c>
      <c r="IHY72" s="374">
        <f t="shared" ref="IHY72" si="3162">IHY60-IHY62-IHY70</f>
        <v>0</v>
      </c>
      <c r="IIA72" s="374">
        <f t="shared" ref="IIA72" si="3163">IIA60-IIA62-IIA70</f>
        <v>0</v>
      </c>
      <c r="IIC72" s="374">
        <f t="shared" ref="IIC72" si="3164">IIC60-IIC62-IIC70</f>
        <v>0</v>
      </c>
      <c r="IIE72" s="374">
        <f t="shared" ref="IIE72" si="3165">IIE60-IIE62-IIE70</f>
        <v>0</v>
      </c>
      <c r="IIG72" s="374">
        <f t="shared" ref="IIG72" si="3166">IIG60-IIG62-IIG70</f>
        <v>0</v>
      </c>
      <c r="III72" s="374">
        <f t="shared" ref="III72" si="3167">III60-III62-III70</f>
        <v>0</v>
      </c>
      <c r="IIK72" s="374">
        <f t="shared" ref="IIK72" si="3168">IIK60-IIK62-IIK70</f>
        <v>0</v>
      </c>
      <c r="IIM72" s="374">
        <f t="shared" ref="IIM72" si="3169">IIM60-IIM62-IIM70</f>
        <v>0</v>
      </c>
      <c r="IIO72" s="374">
        <f t="shared" ref="IIO72" si="3170">IIO60-IIO62-IIO70</f>
        <v>0</v>
      </c>
      <c r="IIQ72" s="374">
        <f t="shared" ref="IIQ72" si="3171">IIQ60-IIQ62-IIQ70</f>
        <v>0</v>
      </c>
      <c r="IIS72" s="374">
        <f t="shared" ref="IIS72" si="3172">IIS60-IIS62-IIS70</f>
        <v>0</v>
      </c>
      <c r="IIU72" s="374">
        <f t="shared" ref="IIU72" si="3173">IIU60-IIU62-IIU70</f>
        <v>0</v>
      </c>
      <c r="IIW72" s="374">
        <f t="shared" ref="IIW72" si="3174">IIW60-IIW62-IIW70</f>
        <v>0</v>
      </c>
      <c r="IIY72" s="374">
        <f t="shared" ref="IIY72" si="3175">IIY60-IIY62-IIY70</f>
        <v>0</v>
      </c>
      <c r="IJA72" s="374">
        <f t="shared" ref="IJA72" si="3176">IJA60-IJA62-IJA70</f>
        <v>0</v>
      </c>
      <c r="IJC72" s="374">
        <f t="shared" ref="IJC72" si="3177">IJC60-IJC62-IJC70</f>
        <v>0</v>
      </c>
      <c r="IJE72" s="374">
        <f t="shared" ref="IJE72" si="3178">IJE60-IJE62-IJE70</f>
        <v>0</v>
      </c>
      <c r="IJG72" s="374">
        <f t="shared" ref="IJG72" si="3179">IJG60-IJG62-IJG70</f>
        <v>0</v>
      </c>
      <c r="IJI72" s="374">
        <f t="shared" ref="IJI72" si="3180">IJI60-IJI62-IJI70</f>
        <v>0</v>
      </c>
      <c r="IJK72" s="374">
        <f t="shared" ref="IJK72" si="3181">IJK60-IJK62-IJK70</f>
        <v>0</v>
      </c>
      <c r="IJM72" s="374">
        <f t="shared" ref="IJM72" si="3182">IJM60-IJM62-IJM70</f>
        <v>0</v>
      </c>
      <c r="IJO72" s="374">
        <f t="shared" ref="IJO72" si="3183">IJO60-IJO62-IJO70</f>
        <v>0</v>
      </c>
      <c r="IJQ72" s="374">
        <f t="shared" ref="IJQ72" si="3184">IJQ60-IJQ62-IJQ70</f>
        <v>0</v>
      </c>
      <c r="IJS72" s="374">
        <f t="shared" ref="IJS72" si="3185">IJS60-IJS62-IJS70</f>
        <v>0</v>
      </c>
      <c r="IJU72" s="374">
        <f t="shared" ref="IJU72" si="3186">IJU60-IJU62-IJU70</f>
        <v>0</v>
      </c>
      <c r="IJW72" s="374">
        <f t="shared" ref="IJW72" si="3187">IJW60-IJW62-IJW70</f>
        <v>0</v>
      </c>
      <c r="IJY72" s="374">
        <f t="shared" ref="IJY72" si="3188">IJY60-IJY62-IJY70</f>
        <v>0</v>
      </c>
      <c r="IKA72" s="374">
        <f t="shared" ref="IKA72" si="3189">IKA60-IKA62-IKA70</f>
        <v>0</v>
      </c>
      <c r="IKC72" s="374">
        <f t="shared" ref="IKC72" si="3190">IKC60-IKC62-IKC70</f>
        <v>0</v>
      </c>
      <c r="IKE72" s="374">
        <f t="shared" ref="IKE72" si="3191">IKE60-IKE62-IKE70</f>
        <v>0</v>
      </c>
      <c r="IKG72" s="374">
        <f t="shared" ref="IKG72" si="3192">IKG60-IKG62-IKG70</f>
        <v>0</v>
      </c>
      <c r="IKI72" s="374">
        <f t="shared" ref="IKI72" si="3193">IKI60-IKI62-IKI70</f>
        <v>0</v>
      </c>
      <c r="IKK72" s="374">
        <f t="shared" ref="IKK72" si="3194">IKK60-IKK62-IKK70</f>
        <v>0</v>
      </c>
      <c r="IKM72" s="374">
        <f t="shared" ref="IKM72" si="3195">IKM60-IKM62-IKM70</f>
        <v>0</v>
      </c>
      <c r="IKO72" s="374">
        <f t="shared" ref="IKO72" si="3196">IKO60-IKO62-IKO70</f>
        <v>0</v>
      </c>
      <c r="IKQ72" s="374">
        <f t="shared" ref="IKQ72" si="3197">IKQ60-IKQ62-IKQ70</f>
        <v>0</v>
      </c>
      <c r="IKS72" s="374">
        <f t="shared" ref="IKS72" si="3198">IKS60-IKS62-IKS70</f>
        <v>0</v>
      </c>
      <c r="IKU72" s="374">
        <f t="shared" ref="IKU72" si="3199">IKU60-IKU62-IKU70</f>
        <v>0</v>
      </c>
      <c r="IKW72" s="374">
        <f t="shared" ref="IKW72" si="3200">IKW60-IKW62-IKW70</f>
        <v>0</v>
      </c>
      <c r="IKY72" s="374">
        <f t="shared" ref="IKY72" si="3201">IKY60-IKY62-IKY70</f>
        <v>0</v>
      </c>
      <c r="ILA72" s="374">
        <f t="shared" ref="ILA72" si="3202">ILA60-ILA62-ILA70</f>
        <v>0</v>
      </c>
      <c r="ILC72" s="374">
        <f t="shared" ref="ILC72" si="3203">ILC60-ILC62-ILC70</f>
        <v>0</v>
      </c>
      <c r="ILE72" s="374">
        <f t="shared" ref="ILE72" si="3204">ILE60-ILE62-ILE70</f>
        <v>0</v>
      </c>
      <c r="ILG72" s="374">
        <f t="shared" ref="ILG72" si="3205">ILG60-ILG62-ILG70</f>
        <v>0</v>
      </c>
      <c r="ILI72" s="374">
        <f t="shared" ref="ILI72" si="3206">ILI60-ILI62-ILI70</f>
        <v>0</v>
      </c>
      <c r="ILK72" s="374">
        <f t="shared" ref="ILK72" si="3207">ILK60-ILK62-ILK70</f>
        <v>0</v>
      </c>
      <c r="ILM72" s="374">
        <f t="shared" ref="ILM72" si="3208">ILM60-ILM62-ILM70</f>
        <v>0</v>
      </c>
      <c r="ILO72" s="374">
        <f t="shared" ref="ILO72" si="3209">ILO60-ILO62-ILO70</f>
        <v>0</v>
      </c>
      <c r="ILQ72" s="374">
        <f t="shared" ref="ILQ72" si="3210">ILQ60-ILQ62-ILQ70</f>
        <v>0</v>
      </c>
      <c r="ILS72" s="374">
        <f t="shared" ref="ILS72" si="3211">ILS60-ILS62-ILS70</f>
        <v>0</v>
      </c>
      <c r="ILU72" s="374">
        <f t="shared" ref="ILU72" si="3212">ILU60-ILU62-ILU70</f>
        <v>0</v>
      </c>
      <c r="ILW72" s="374">
        <f t="shared" ref="ILW72" si="3213">ILW60-ILW62-ILW70</f>
        <v>0</v>
      </c>
      <c r="ILY72" s="374">
        <f t="shared" ref="ILY72" si="3214">ILY60-ILY62-ILY70</f>
        <v>0</v>
      </c>
      <c r="IMA72" s="374">
        <f t="shared" ref="IMA72" si="3215">IMA60-IMA62-IMA70</f>
        <v>0</v>
      </c>
      <c r="IMC72" s="374">
        <f t="shared" ref="IMC72" si="3216">IMC60-IMC62-IMC70</f>
        <v>0</v>
      </c>
      <c r="IME72" s="374">
        <f t="shared" ref="IME72" si="3217">IME60-IME62-IME70</f>
        <v>0</v>
      </c>
      <c r="IMG72" s="374">
        <f t="shared" ref="IMG72" si="3218">IMG60-IMG62-IMG70</f>
        <v>0</v>
      </c>
      <c r="IMI72" s="374">
        <f t="shared" ref="IMI72" si="3219">IMI60-IMI62-IMI70</f>
        <v>0</v>
      </c>
      <c r="IMK72" s="374">
        <f t="shared" ref="IMK72" si="3220">IMK60-IMK62-IMK70</f>
        <v>0</v>
      </c>
      <c r="IMM72" s="374">
        <f t="shared" ref="IMM72" si="3221">IMM60-IMM62-IMM70</f>
        <v>0</v>
      </c>
      <c r="IMO72" s="374">
        <f t="shared" ref="IMO72" si="3222">IMO60-IMO62-IMO70</f>
        <v>0</v>
      </c>
      <c r="IMQ72" s="374">
        <f t="shared" ref="IMQ72" si="3223">IMQ60-IMQ62-IMQ70</f>
        <v>0</v>
      </c>
      <c r="IMS72" s="374">
        <f t="shared" ref="IMS72" si="3224">IMS60-IMS62-IMS70</f>
        <v>0</v>
      </c>
      <c r="IMU72" s="374">
        <f t="shared" ref="IMU72" si="3225">IMU60-IMU62-IMU70</f>
        <v>0</v>
      </c>
      <c r="IMW72" s="374">
        <f t="shared" ref="IMW72" si="3226">IMW60-IMW62-IMW70</f>
        <v>0</v>
      </c>
      <c r="IMY72" s="374">
        <f t="shared" ref="IMY72" si="3227">IMY60-IMY62-IMY70</f>
        <v>0</v>
      </c>
      <c r="INA72" s="374">
        <f t="shared" ref="INA72" si="3228">INA60-INA62-INA70</f>
        <v>0</v>
      </c>
      <c r="INC72" s="374">
        <f t="shared" ref="INC72" si="3229">INC60-INC62-INC70</f>
        <v>0</v>
      </c>
      <c r="INE72" s="374">
        <f t="shared" ref="INE72" si="3230">INE60-INE62-INE70</f>
        <v>0</v>
      </c>
      <c r="ING72" s="374">
        <f t="shared" ref="ING72" si="3231">ING60-ING62-ING70</f>
        <v>0</v>
      </c>
      <c r="INI72" s="374">
        <f t="shared" ref="INI72" si="3232">INI60-INI62-INI70</f>
        <v>0</v>
      </c>
      <c r="INK72" s="374">
        <f t="shared" ref="INK72" si="3233">INK60-INK62-INK70</f>
        <v>0</v>
      </c>
      <c r="INM72" s="374">
        <f t="shared" ref="INM72" si="3234">INM60-INM62-INM70</f>
        <v>0</v>
      </c>
      <c r="INO72" s="374">
        <f t="shared" ref="INO72" si="3235">INO60-INO62-INO70</f>
        <v>0</v>
      </c>
      <c r="INQ72" s="374">
        <f t="shared" ref="INQ72" si="3236">INQ60-INQ62-INQ70</f>
        <v>0</v>
      </c>
      <c r="INS72" s="374">
        <f t="shared" ref="INS72" si="3237">INS60-INS62-INS70</f>
        <v>0</v>
      </c>
      <c r="INU72" s="374">
        <f t="shared" ref="INU72" si="3238">INU60-INU62-INU70</f>
        <v>0</v>
      </c>
      <c r="INW72" s="374">
        <f t="shared" ref="INW72" si="3239">INW60-INW62-INW70</f>
        <v>0</v>
      </c>
      <c r="INY72" s="374">
        <f t="shared" ref="INY72" si="3240">INY60-INY62-INY70</f>
        <v>0</v>
      </c>
      <c r="IOA72" s="374">
        <f t="shared" ref="IOA72" si="3241">IOA60-IOA62-IOA70</f>
        <v>0</v>
      </c>
      <c r="IOC72" s="374">
        <f t="shared" ref="IOC72" si="3242">IOC60-IOC62-IOC70</f>
        <v>0</v>
      </c>
      <c r="IOE72" s="374">
        <f t="shared" ref="IOE72" si="3243">IOE60-IOE62-IOE70</f>
        <v>0</v>
      </c>
      <c r="IOG72" s="374">
        <f t="shared" ref="IOG72" si="3244">IOG60-IOG62-IOG70</f>
        <v>0</v>
      </c>
      <c r="IOI72" s="374">
        <f t="shared" ref="IOI72" si="3245">IOI60-IOI62-IOI70</f>
        <v>0</v>
      </c>
      <c r="IOK72" s="374">
        <f t="shared" ref="IOK72" si="3246">IOK60-IOK62-IOK70</f>
        <v>0</v>
      </c>
      <c r="IOM72" s="374">
        <f t="shared" ref="IOM72" si="3247">IOM60-IOM62-IOM70</f>
        <v>0</v>
      </c>
      <c r="IOO72" s="374">
        <f t="shared" ref="IOO72" si="3248">IOO60-IOO62-IOO70</f>
        <v>0</v>
      </c>
      <c r="IOQ72" s="374">
        <f t="shared" ref="IOQ72" si="3249">IOQ60-IOQ62-IOQ70</f>
        <v>0</v>
      </c>
      <c r="IOS72" s="374">
        <f t="shared" ref="IOS72" si="3250">IOS60-IOS62-IOS70</f>
        <v>0</v>
      </c>
      <c r="IOU72" s="374">
        <f t="shared" ref="IOU72" si="3251">IOU60-IOU62-IOU70</f>
        <v>0</v>
      </c>
      <c r="IOW72" s="374">
        <f t="shared" ref="IOW72" si="3252">IOW60-IOW62-IOW70</f>
        <v>0</v>
      </c>
      <c r="IOY72" s="374">
        <f t="shared" ref="IOY72" si="3253">IOY60-IOY62-IOY70</f>
        <v>0</v>
      </c>
      <c r="IPA72" s="374">
        <f t="shared" ref="IPA72" si="3254">IPA60-IPA62-IPA70</f>
        <v>0</v>
      </c>
      <c r="IPC72" s="374">
        <f t="shared" ref="IPC72" si="3255">IPC60-IPC62-IPC70</f>
        <v>0</v>
      </c>
      <c r="IPE72" s="374">
        <f t="shared" ref="IPE72" si="3256">IPE60-IPE62-IPE70</f>
        <v>0</v>
      </c>
      <c r="IPG72" s="374">
        <f t="shared" ref="IPG72" si="3257">IPG60-IPG62-IPG70</f>
        <v>0</v>
      </c>
      <c r="IPI72" s="374">
        <f t="shared" ref="IPI72" si="3258">IPI60-IPI62-IPI70</f>
        <v>0</v>
      </c>
      <c r="IPK72" s="374">
        <f t="shared" ref="IPK72" si="3259">IPK60-IPK62-IPK70</f>
        <v>0</v>
      </c>
      <c r="IPM72" s="374">
        <f t="shared" ref="IPM72" si="3260">IPM60-IPM62-IPM70</f>
        <v>0</v>
      </c>
      <c r="IPO72" s="374">
        <f t="shared" ref="IPO72" si="3261">IPO60-IPO62-IPO70</f>
        <v>0</v>
      </c>
      <c r="IPQ72" s="374">
        <f t="shared" ref="IPQ72" si="3262">IPQ60-IPQ62-IPQ70</f>
        <v>0</v>
      </c>
      <c r="IPS72" s="374">
        <f t="shared" ref="IPS72" si="3263">IPS60-IPS62-IPS70</f>
        <v>0</v>
      </c>
      <c r="IPU72" s="374">
        <f t="shared" ref="IPU72" si="3264">IPU60-IPU62-IPU70</f>
        <v>0</v>
      </c>
      <c r="IPW72" s="374">
        <f t="shared" ref="IPW72" si="3265">IPW60-IPW62-IPW70</f>
        <v>0</v>
      </c>
      <c r="IPY72" s="374">
        <f t="shared" ref="IPY72" si="3266">IPY60-IPY62-IPY70</f>
        <v>0</v>
      </c>
      <c r="IQA72" s="374">
        <f t="shared" ref="IQA72" si="3267">IQA60-IQA62-IQA70</f>
        <v>0</v>
      </c>
      <c r="IQC72" s="374">
        <f t="shared" ref="IQC72" si="3268">IQC60-IQC62-IQC70</f>
        <v>0</v>
      </c>
      <c r="IQE72" s="374">
        <f t="shared" ref="IQE72" si="3269">IQE60-IQE62-IQE70</f>
        <v>0</v>
      </c>
      <c r="IQG72" s="374">
        <f t="shared" ref="IQG72" si="3270">IQG60-IQG62-IQG70</f>
        <v>0</v>
      </c>
      <c r="IQI72" s="374">
        <f t="shared" ref="IQI72" si="3271">IQI60-IQI62-IQI70</f>
        <v>0</v>
      </c>
      <c r="IQK72" s="374">
        <f t="shared" ref="IQK72" si="3272">IQK60-IQK62-IQK70</f>
        <v>0</v>
      </c>
      <c r="IQM72" s="374">
        <f t="shared" ref="IQM72" si="3273">IQM60-IQM62-IQM70</f>
        <v>0</v>
      </c>
      <c r="IQO72" s="374">
        <f t="shared" ref="IQO72" si="3274">IQO60-IQO62-IQO70</f>
        <v>0</v>
      </c>
      <c r="IQQ72" s="374">
        <f t="shared" ref="IQQ72" si="3275">IQQ60-IQQ62-IQQ70</f>
        <v>0</v>
      </c>
      <c r="IQS72" s="374">
        <f t="shared" ref="IQS72" si="3276">IQS60-IQS62-IQS70</f>
        <v>0</v>
      </c>
      <c r="IQU72" s="374">
        <f t="shared" ref="IQU72" si="3277">IQU60-IQU62-IQU70</f>
        <v>0</v>
      </c>
      <c r="IQW72" s="374">
        <f t="shared" ref="IQW72" si="3278">IQW60-IQW62-IQW70</f>
        <v>0</v>
      </c>
      <c r="IQY72" s="374">
        <f t="shared" ref="IQY72" si="3279">IQY60-IQY62-IQY70</f>
        <v>0</v>
      </c>
      <c r="IRA72" s="374">
        <f t="shared" ref="IRA72" si="3280">IRA60-IRA62-IRA70</f>
        <v>0</v>
      </c>
      <c r="IRC72" s="374">
        <f t="shared" ref="IRC72" si="3281">IRC60-IRC62-IRC70</f>
        <v>0</v>
      </c>
      <c r="IRE72" s="374">
        <f t="shared" ref="IRE72" si="3282">IRE60-IRE62-IRE70</f>
        <v>0</v>
      </c>
      <c r="IRG72" s="374">
        <f t="shared" ref="IRG72" si="3283">IRG60-IRG62-IRG70</f>
        <v>0</v>
      </c>
      <c r="IRI72" s="374">
        <f t="shared" ref="IRI72" si="3284">IRI60-IRI62-IRI70</f>
        <v>0</v>
      </c>
      <c r="IRK72" s="374">
        <f t="shared" ref="IRK72" si="3285">IRK60-IRK62-IRK70</f>
        <v>0</v>
      </c>
      <c r="IRM72" s="374">
        <f t="shared" ref="IRM72" si="3286">IRM60-IRM62-IRM70</f>
        <v>0</v>
      </c>
      <c r="IRO72" s="374">
        <f t="shared" ref="IRO72" si="3287">IRO60-IRO62-IRO70</f>
        <v>0</v>
      </c>
      <c r="IRQ72" s="374">
        <f t="shared" ref="IRQ72" si="3288">IRQ60-IRQ62-IRQ70</f>
        <v>0</v>
      </c>
      <c r="IRS72" s="374">
        <f t="shared" ref="IRS72" si="3289">IRS60-IRS62-IRS70</f>
        <v>0</v>
      </c>
      <c r="IRU72" s="374">
        <f t="shared" ref="IRU72" si="3290">IRU60-IRU62-IRU70</f>
        <v>0</v>
      </c>
      <c r="IRW72" s="374">
        <f t="shared" ref="IRW72" si="3291">IRW60-IRW62-IRW70</f>
        <v>0</v>
      </c>
      <c r="IRY72" s="374">
        <f t="shared" ref="IRY72" si="3292">IRY60-IRY62-IRY70</f>
        <v>0</v>
      </c>
      <c r="ISA72" s="374">
        <f t="shared" ref="ISA72" si="3293">ISA60-ISA62-ISA70</f>
        <v>0</v>
      </c>
      <c r="ISC72" s="374">
        <f t="shared" ref="ISC72" si="3294">ISC60-ISC62-ISC70</f>
        <v>0</v>
      </c>
      <c r="ISE72" s="374">
        <f t="shared" ref="ISE72" si="3295">ISE60-ISE62-ISE70</f>
        <v>0</v>
      </c>
      <c r="ISG72" s="374">
        <f t="shared" ref="ISG72" si="3296">ISG60-ISG62-ISG70</f>
        <v>0</v>
      </c>
      <c r="ISI72" s="374">
        <f t="shared" ref="ISI72" si="3297">ISI60-ISI62-ISI70</f>
        <v>0</v>
      </c>
      <c r="ISK72" s="374">
        <f t="shared" ref="ISK72" si="3298">ISK60-ISK62-ISK70</f>
        <v>0</v>
      </c>
      <c r="ISM72" s="374">
        <f t="shared" ref="ISM72" si="3299">ISM60-ISM62-ISM70</f>
        <v>0</v>
      </c>
      <c r="ISO72" s="374">
        <f t="shared" ref="ISO72" si="3300">ISO60-ISO62-ISO70</f>
        <v>0</v>
      </c>
      <c r="ISQ72" s="374">
        <f t="shared" ref="ISQ72" si="3301">ISQ60-ISQ62-ISQ70</f>
        <v>0</v>
      </c>
      <c r="ISS72" s="374">
        <f t="shared" ref="ISS72" si="3302">ISS60-ISS62-ISS70</f>
        <v>0</v>
      </c>
      <c r="ISU72" s="374">
        <f t="shared" ref="ISU72" si="3303">ISU60-ISU62-ISU70</f>
        <v>0</v>
      </c>
      <c r="ISW72" s="374">
        <f t="shared" ref="ISW72" si="3304">ISW60-ISW62-ISW70</f>
        <v>0</v>
      </c>
      <c r="ISY72" s="374">
        <f t="shared" ref="ISY72" si="3305">ISY60-ISY62-ISY70</f>
        <v>0</v>
      </c>
      <c r="ITA72" s="374">
        <f t="shared" ref="ITA72" si="3306">ITA60-ITA62-ITA70</f>
        <v>0</v>
      </c>
      <c r="ITC72" s="374">
        <f t="shared" ref="ITC72" si="3307">ITC60-ITC62-ITC70</f>
        <v>0</v>
      </c>
      <c r="ITE72" s="374">
        <f t="shared" ref="ITE72" si="3308">ITE60-ITE62-ITE70</f>
        <v>0</v>
      </c>
      <c r="ITG72" s="374">
        <f t="shared" ref="ITG72" si="3309">ITG60-ITG62-ITG70</f>
        <v>0</v>
      </c>
      <c r="ITI72" s="374">
        <f t="shared" ref="ITI72" si="3310">ITI60-ITI62-ITI70</f>
        <v>0</v>
      </c>
      <c r="ITK72" s="374">
        <f t="shared" ref="ITK72" si="3311">ITK60-ITK62-ITK70</f>
        <v>0</v>
      </c>
      <c r="ITM72" s="374">
        <f t="shared" ref="ITM72" si="3312">ITM60-ITM62-ITM70</f>
        <v>0</v>
      </c>
      <c r="ITO72" s="374">
        <f t="shared" ref="ITO72" si="3313">ITO60-ITO62-ITO70</f>
        <v>0</v>
      </c>
      <c r="ITQ72" s="374">
        <f t="shared" ref="ITQ72" si="3314">ITQ60-ITQ62-ITQ70</f>
        <v>0</v>
      </c>
      <c r="ITS72" s="374">
        <f t="shared" ref="ITS72" si="3315">ITS60-ITS62-ITS70</f>
        <v>0</v>
      </c>
      <c r="ITU72" s="374">
        <f t="shared" ref="ITU72" si="3316">ITU60-ITU62-ITU70</f>
        <v>0</v>
      </c>
      <c r="ITW72" s="374">
        <f t="shared" ref="ITW72" si="3317">ITW60-ITW62-ITW70</f>
        <v>0</v>
      </c>
      <c r="ITY72" s="374">
        <f t="shared" ref="ITY72" si="3318">ITY60-ITY62-ITY70</f>
        <v>0</v>
      </c>
      <c r="IUA72" s="374">
        <f t="shared" ref="IUA72" si="3319">IUA60-IUA62-IUA70</f>
        <v>0</v>
      </c>
      <c r="IUC72" s="374">
        <f t="shared" ref="IUC72" si="3320">IUC60-IUC62-IUC70</f>
        <v>0</v>
      </c>
      <c r="IUE72" s="374">
        <f t="shared" ref="IUE72" si="3321">IUE60-IUE62-IUE70</f>
        <v>0</v>
      </c>
      <c r="IUG72" s="374">
        <f t="shared" ref="IUG72" si="3322">IUG60-IUG62-IUG70</f>
        <v>0</v>
      </c>
      <c r="IUI72" s="374">
        <f t="shared" ref="IUI72" si="3323">IUI60-IUI62-IUI70</f>
        <v>0</v>
      </c>
      <c r="IUK72" s="374">
        <f t="shared" ref="IUK72" si="3324">IUK60-IUK62-IUK70</f>
        <v>0</v>
      </c>
      <c r="IUM72" s="374">
        <f t="shared" ref="IUM72" si="3325">IUM60-IUM62-IUM70</f>
        <v>0</v>
      </c>
      <c r="IUO72" s="374">
        <f t="shared" ref="IUO72" si="3326">IUO60-IUO62-IUO70</f>
        <v>0</v>
      </c>
      <c r="IUQ72" s="374">
        <f t="shared" ref="IUQ72" si="3327">IUQ60-IUQ62-IUQ70</f>
        <v>0</v>
      </c>
      <c r="IUS72" s="374">
        <f t="shared" ref="IUS72" si="3328">IUS60-IUS62-IUS70</f>
        <v>0</v>
      </c>
      <c r="IUU72" s="374">
        <f t="shared" ref="IUU72" si="3329">IUU60-IUU62-IUU70</f>
        <v>0</v>
      </c>
      <c r="IUW72" s="374">
        <f t="shared" ref="IUW72" si="3330">IUW60-IUW62-IUW70</f>
        <v>0</v>
      </c>
      <c r="IUY72" s="374">
        <f t="shared" ref="IUY72" si="3331">IUY60-IUY62-IUY70</f>
        <v>0</v>
      </c>
      <c r="IVA72" s="374">
        <f t="shared" ref="IVA72" si="3332">IVA60-IVA62-IVA70</f>
        <v>0</v>
      </c>
      <c r="IVC72" s="374">
        <f t="shared" ref="IVC72" si="3333">IVC60-IVC62-IVC70</f>
        <v>0</v>
      </c>
      <c r="IVE72" s="374">
        <f t="shared" ref="IVE72" si="3334">IVE60-IVE62-IVE70</f>
        <v>0</v>
      </c>
      <c r="IVG72" s="374">
        <f t="shared" ref="IVG72" si="3335">IVG60-IVG62-IVG70</f>
        <v>0</v>
      </c>
      <c r="IVI72" s="374">
        <f t="shared" ref="IVI72" si="3336">IVI60-IVI62-IVI70</f>
        <v>0</v>
      </c>
      <c r="IVK72" s="374">
        <f t="shared" ref="IVK72" si="3337">IVK60-IVK62-IVK70</f>
        <v>0</v>
      </c>
      <c r="IVM72" s="374">
        <f t="shared" ref="IVM72" si="3338">IVM60-IVM62-IVM70</f>
        <v>0</v>
      </c>
      <c r="IVO72" s="374">
        <f t="shared" ref="IVO72" si="3339">IVO60-IVO62-IVO70</f>
        <v>0</v>
      </c>
      <c r="IVQ72" s="374">
        <f t="shared" ref="IVQ72" si="3340">IVQ60-IVQ62-IVQ70</f>
        <v>0</v>
      </c>
      <c r="IVS72" s="374">
        <f t="shared" ref="IVS72" si="3341">IVS60-IVS62-IVS70</f>
        <v>0</v>
      </c>
      <c r="IVU72" s="374">
        <f t="shared" ref="IVU72" si="3342">IVU60-IVU62-IVU70</f>
        <v>0</v>
      </c>
      <c r="IVW72" s="374">
        <f t="shared" ref="IVW72" si="3343">IVW60-IVW62-IVW70</f>
        <v>0</v>
      </c>
      <c r="IVY72" s="374">
        <f t="shared" ref="IVY72" si="3344">IVY60-IVY62-IVY70</f>
        <v>0</v>
      </c>
      <c r="IWA72" s="374">
        <f t="shared" ref="IWA72" si="3345">IWA60-IWA62-IWA70</f>
        <v>0</v>
      </c>
      <c r="IWC72" s="374">
        <f t="shared" ref="IWC72" si="3346">IWC60-IWC62-IWC70</f>
        <v>0</v>
      </c>
      <c r="IWE72" s="374">
        <f t="shared" ref="IWE72" si="3347">IWE60-IWE62-IWE70</f>
        <v>0</v>
      </c>
      <c r="IWG72" s="374">
        <f t="shared" ref="IWG72" si="3348">IWG60-IWG62-IWG70</f>
        <v>0</v>
      </c>
      <c r="IWI72" s="374">
        <f t="shared" ref="IWI72" si="3349">IWI60-IWI62-IWI70</f>
        <v>0</v>
      </c>
      <c r="IWK72" s="374">
        <f t="shared" ref="IWK72" si="3350">IWK60-IWK62-IWK70</f>
        <v>0</v>
      </c>
      <c r="IWM72" s="374">
        <f t="shared" ref="IWM72" si="3351">IWM60-IWM62-IWM70</f>
        <v>0</v>
      </c>
      <c r="IWO72" s="374">
        <f t="shared" ref="IWO72" si="3352">IWO60-IWO62-IWO70</f>
        <v>0</v>
      </c>
      <c r="IWQ72" s="374">
        <f t="shared" ref="IWQ72" si="3353">IWQ60-IWQ62-IWQ70</f>
        <v>0</v>
      </c>
      <c r="IWS72" s="374">
        <f t="shared" ref="IWS72" si="3354">IWS60-IWS62-IWS70</f>
        <v>0</v>
      </c>
      <c r="IWU72" s="374">
        <f t="shared" ref="IWU72" si="3355">IWU60-IWU62-IWU70</f>
        <v>0</v>
      </c>
      <c r="IWW72" s="374">
        <f t="shared" ref="IWW72" si="3356">IWW60-IWW62-IWW70</f>
        <v>0</v>
      </c>
      <c r="IWY72" s="374">
        <f t="shared" ref="IWY72" si="3357">IWY60-IWY62-IWY70</f>
        <v>0</v>
      </c>
      <c r="IXA72" s="374">
        <f t="shared" ref="IXA72" si="3358">IXA60-IXA62-IXA70</f>
        <v>0</v>
      </c>
      <c r="IXC72" s="374">
        <f t="shared" ref="IXC72" si="3359">IXC60-IXC62-IXC70</f>
        <v>0</v>
      </c>
      <c r="IXE72" s="374">
        <f t="shared" ref="IXE72" si="3360">IXE60-IXE62-IXE70</f>
        <v>0</v>
      </c>
      <c r="IXG72" s="374">
        <f t="shared" ref="IXG72" si="3361">IXG60-IXG62-IXG70</f>
        <v>0</v>
      </c>
      <c r="IXI72" s="374">
        <f t="shared" ref="IXI72" si="3362">IXI60-IXI62-IXI70</f>
        <v>0</v>
      </c>
      <c r="IXK72" s="374">
        <f t="shared" ref="IXK72" si="3363">IXK60-IXK62-IXK70</f>
        <v>0</v>
      </c>
      <c r="IXM72" s="374">
        <f t="shared" ref="IXM72" si="3364">IXM60-IXM62-IXM70</f>
        <v>0</v>
      </c>
      <c r="IXO72" s="374">
        <f t="shared" ref="IXO72" si="3365">IXO60-IXO62-IXO70</f>
        <v>0</v>
      </c>
      <c r="IXQ72" s="374">
        <f t="shared" ref="IXQ72" si="3366">IXQ60-IXQ62-IXQ70</f>
        <v>0</v>
      </c>
      <c r="IXS72" s="374">
        <f t="shared" ref="IXS72" si="3367">IXS60-IXS62-IXS70</f>
        <v>0</v>
      </c>
      <c r="IXU72" s="374">
        <f t="shared" ref="IXU72" si="3368">IXU60-IXU62-IXU70</f>
        <v>0</v>
      </c>
      <c r="IXW72" s="374">
        <f t="shared" ref="IXW72" si="3369">IXW60-IXW62-IXW70</f>
        <v>0</v>
      </c>
      <c r="IXY72" s="374">
        <f t="shared" ref="IXY72" si="3370">IXY60-IXY62-IXY70</f>
        <v>0</v>
      </c>
      <c r="IYA72" s="374">
        <f t="shared" ref="IYA72" si="3371">IYA60-IYA62-IYA70</f>
        <v>0</v>
      </c>
      <c r="IYC72" s="374">
        <f t="shared" ref="IYC72" si="3372">IYC60-IYC62-IYC70</f>
        <v>0</v>
      </c>
      <c r="IYE72" s="374">
        <f t="shared" ref="IYE72" si="3373">IYE60-IYE62-IYE70</f>
        <v>0</v>
      </c>
      <c r="IYG72" s="374">
        <f t="shared" ref="IYG72" si="3374">IYG60-IYG62-IYG70</f>
        <v>0</v>
      </c>
      <c r="IYI72" s="374">
        <f t="shared" ref="IYI72" si="3375">IYI60-IYI62-IYI70</f>
        <v>0</v>
      </c>
      <c r="IYK72" s="374">
        <f t="shared" ref="IYK72" si="3376">IYK60-IYK62-IYK70</f>
        <v>0</v>
      </c>
      <c r="IYM72" s="374">
        <f t="shared" ref="IYM72" si="3377">IYM60-IYM62-IYM70</f>
        <v>0</v>
      </c>
      <c r="IYO72" s="374">
        <f t="shared" ref="IYO72" si="3378">IYO60-IYO62-IYO70</f>
        <v>0</v>
      </c>
      <c r="IYQ72" s="374">
        <f t="shared" ref="IYQ72" si="3379">IYQ60-IYQ62-IYQ70</f>
        <v>0</v>
      </c>
      <c r="IYS72" s="374">
        <f t="shared" ref="IYS72" si="3380">IYS60-IYS62-IYS70</f>
        <v>0</v>
      </c>
      <c r="IYU72" s="374">
        <f t="shared" ref="IYU72" si="3381">IYU60-IYU62-IYU70</f>
        <v>0</v>
      </c>
      <c r="IYW72" s="374">
        <f t="shared" ref="IYW72" si="3382">IYW60-IYW62-IYW70</f>
        <v>0</v>
      </c>
      <c r="IYY72" s="374">
        <f t="shared" ref="IYY72" si="3383">IYY60-IYY62-IYY70</f>
        <v>0</v>
      </c>
      <c r="IZA72" s="374">
        <f t="shared" ref="IZA72" si="3384">IZA60-IZA62-IZA70</f>
        <v>0</v>
      </c>
      <c r="IZC72" s="374">
        <f t="shared" ref="IZC72" si="3385">IZC60-IZC62-IZC70</f>
        <v>0</v>
      </c>
      <c r="IZE72" s="374">
        <f t="shared" ref="IZE72" si="3386">IZE60-IZE62-IZE70</f>
        <v>0</v>
      </c>
      <c r="IZG72" s="374">
        <f t="shared" ref="IZG72" si="3387">IZG60-IZG62-IZG70</f>
        <v>0</v>
      </c>
      <c r="IZI72" s="374">
        <f t="shared" ref="IZI72" si="3388">IZI60-IZI62-IZI70</f>
        <v>0</v>
      </c>
      <c r="IZK72" s="374">
        <f t="shared" ref="IZK72" si="3389">IZK60-IZK62-IZK70</f>
        <v>0</v>
      </c>
      <c r="IZM72" s="374">
        <f t="shared" ref="IZM72" si="3390">IZM60-IZM62-IZM70</f>
        <v>0</v>
      </c>
      <c r="IZO72" s="374">
        <f t="shared" ref="IZO72" si="3391">IZO60-IZO62-IZO70</f>
        <v>0</v>
      </c>
      <c r="IZQ72" s="374">
        <f t="shared" ref="IZQ72" si="3392">IZQ60-IZQ62-IZQ70</f>
        <v>0</v>
      </c>
      <c r="IZS72" s="374">
        <f t="shared" ref="IZS72" si="3393">IZS60-IZS62-IZS70</f>
        <v>0</v>
      </c>
      <c r="IZU72" s="374">
        <f t="shared" ref="IZU72" si="3394">IZU60-IZU62-IZU70</f>
        <v>0</v>
      </c>
      <c r="IZW72" s="374">
        <f t="shared" ref="IZW72" si="3395">IZW60-IZW62-IZW70</f>
        <v>0</v>
      </c>
      <c r="IZY72" s="374">
        <f t="shared" ref="IZY72" si="3396">IZY60-IZY62-IZY70</f>
        <v>0</v>
      </c>
      <c r="JAA72" s="374">
        <f t="shared" ref="JAA72" si="3397">JAA60-JAA62-JAA70</f>
        <v>0</v>
      </c>
      <c r="JAC72" s="374">
        <f t="shared" ref="JAC72" si="3398">JAC60-JAC62-JAC70</f>
        <v>0</v>
      </c>
      <c r="JAE72" s="374">
        <f t="shared" ref="JAE72" si="3399">JAE60-JAE62-JAE70</f>
        <v>0</v>
      </c>
      <c r="JAG72" s="374">
        <f t="shared" ref="JAG72" si="3400">JAG60-JAG62-JAG70</f>
        <v>0</v>
      </c>
      <c r="JAI72" s="374">
        <f t="shared" ref="JAI72" si="3401">JAI60-JAI62-JAI70</f>
        <v>0</v>
      </c>
      <c r="JAK72" s="374">
        <f t="shared" ref="JAK72" si="3402">JAK60-JAK62-JAK70</f>
        <v>0</v>
      </c>
      <c r="JAM72" s="374">
        <f t="shared" ref="JAM72" si="3403">JAM60-JAM62-JAM70</f>
        <v>0</v>
      </c>
      <c r="JAO72" s="374">
        <f t="shared" ref="JAO72" si="3404">JAO60-JAO62-JAO70</f>
        <v>0</v>
      </c>
      <c r="JAQ72" s="374">
        <f t="shared" ref="JAQ72" si="3405">JAQ60-JAQ62-JAQ70</f>
        <v>0</v>
      </c>
      <c r="JAS72" s="374">
        <f t="shared" ref="JAS72" si="3406">JAS60-JAS62-JAS70</f>
        <v>0</v>
      </c>
      <c r="JAU72" s="374">
        <f t="shared" ref="JAU72" si="3407">JAU60-JAU62-JAU70</f>
        <v>0</v>
      </c>
      <c r="JAW72" s="374">
        <f t="shared" ref="JAW72" si="3408">JAW60-JAW62-JAW70</f>
        <v>0</v>
      </c>
      <c r="JAY72" s="374">
        <f t="shared" ref="JAY72" si="3409">JAY60-JAY62-JAY70</f>
        <v>0</v>
      </c>
      <c r="JBA72" s="374">
        <f t="shared" ref="JBA72" si="3410">JBA60-JBA62-JBA70</f>
        <v>0</v>
      </c>
      <c r="JBC72" s="374">
        <f t="shared" ref="JBC72" si="3411">JBC60-JBC62-JBC70</f>
        <v>0</v>
      </c>
      <c r="JBE72" s="374">
        <f t="shared" ref="JBE72" si="3412">JBE60-JBE62-JBE70</f>
        <v>0</v>
      </c>
      <c r="JBG72" s="374">
        <f t="shared" ref="JBG72" si="3413">JBG60-JBG62-JBG70</f>
        <v>0</v>
      </c>
      <c r="JBI72" s="374">
        <f t="shared" ref="JBI72" si="3414">JBI60-JBI62-JBI70</f>
        <v>0</v>
      </c>
      <c r="JBK72" s="374">
        <f t="shared" ref="JBK72" si="3415">JBK60-JBK62-JBK70</f>
        <v>0</v>
      </c>
      <c r="JBM72" s="374">
        <f t="shared" ref="JBM72" si="3416">JBM60-JBM62-JBM70</f>
        <v>0</v>
      </c>
      <c r="JBO72" s="374">
        <f t="shared" ref="JBO72" si="3417">JBO60-JBO62-JBO70</f>
        <v>0</v>
      </c>
      <c r="JBQ72" s="374">
        <f t="shared" ref="JBQ72" si="3418">JBQ60-JBQ62-JBQ70</f>
        <v>0</v>
      </c>
      <c r="JBS72" s="374">
        <f t="shared" ref="JBS72" si="3419">JBS60-JBS62-JBS70</f>
        <v>0</v>
      </c>
      <c r="JBU72" s="374">
        <f t="shared" ref="JBU72" si="3420">JBU60-JBU62-JBU70</f>
        <v>0</v>
      </c>
      <c r="JBW72" s="374">
        <f t="shared" ref="JBW72" si="3421">JBW60-JBW62-JBW70</f>
        <v>0</v>
      </c>
      <c r="JBY72" s="374">
        <f t="shared" ref="JBY72" si="3422">JBY60-JBY62-JBY70</f>
        <v>0</v>
      </c>
      <c r="JCA72" s="374">
        <f t="shared" ref="JCA72" si="3423">JCA60-JCA62-JCA70</f>
        <v>0</v>
      </c>
      <c r="JCC72" s="374">
        <f t="shared" ref="JCC72" si="3424">JCC60-JCC62-JCC70</f>
        <v>0</v>
      </c>
      <c r="JCE72" s="374">
        <f t="shared" ref="JCE72" si="3425">JCE60-JCE62-JCE70</f>
        <v>0</v>
      </c>
      <c r="JCG72" s="374">
        <f t="shared" ref="JCG72" si="3426">JCG60-JCG62-JCG70</f>
        <v>0</v>
      </c>
      <c r="JCI72" s="374">
        <f t="shared" ref="JCI72" si="3427">JCI60-JCI62-JCI70</f>
        <v>0</v>
      </c>
      <c r="JCK72" s="374">
        <f t="shared" ref="JCK72" si="3428">JCK60-JCK62-JCK70</f>
        <v>0</v>
      </c>
      <c r="JCM72" s="374">
        <f t="shared" ref="JCM72" si="3429">JCM60-JCM62-JCM70</f>
        <v>0</v>
      </c>
      <c r="JCO72" s="374">
        <f t="shared" ref="JCO72" si="3430">JCO60-JCO62-JCO70</f>
        <v>0</v>
      </c>
      <c r="JCQ72" s="374">
        <f t="shared" ref="JCQ72" si="3431">JCQ60-JCQ62-JCQ70</f>
        <v>0</v>
      </c>
      <c r="JCS72" s="374">
        <f t="shared" ref="JCS72" si="3432">JCS60-JCS62-JCS70</f>
        <v>0</v>
      </c>
      <c r="JCU72" s="374">
        <f t="shared" ref="JCU72" si="3433">JCU60-JCU62-JCU70</f>
        <v>0</v>
      </c>
      <c r="JCW72" s="374">
        <f t="shared" ref="JCW72" si="3434">JCW60-JCW62-JCW70</f>
        <v>0</v>
      </c>
      <c r="JCY72" s="374">
        <f t="shared" ref="JCY72" si="3435">JCY60-JCY62-JCY70</f>
        <v>0</v>
      </c>
      <c r="JDA72" s="374">
        <f t="shared" ref="JDA72" si="3436">JDA60-JDA62-JDA70</f>
        <v>0</v>
      </c>
      <c r="JDC72" s="374">
        <f t="shared" ref="JDC72" si="3437">JDC60-JDC62-JDC70</f>
        <v>0</v>
      </c>
      <c r="JDE72" s="374">
        <f t="shared" ref="JDE72" si="3438">JDE60-JDE62-JDE70</f>
        <v>0</v>
      </c>
      <c r="JDG72" s="374">
        <f t="shared" ref="JDG72" si="3439">JDG60-JDG62-JDG70</f>
        <v>0</v>
      </c>
      <c r="JDI72" s="374">
        <f t="shared" ref="JDI72" si="3440">JDI60-JDI62-JDI70</f>
        <v>0</v>
      </c>
      <c r="JDK72" s="374">
        <f t="shared" ref="JDK72" si="3441">JDK60-JDK62-JDK70</f>
        <v>0</v>
      </c>
      <c r="JDM72" s="374">
        <f t="shared" ref="JDM72" si="3442">JDM60-JDM62-JDM70</f>
        <v>0</v>
      </c>
      <c r="JDO72" s="374">
        <f t="shared" ref="JDO72" si="3443">JDO60-JDO62-JDO70</f>
        <v>0</v>
      </c>
      <c r="JDQ72" s="374">
        <f t="shared" ref="JDQ72" si="3444">JDQ60-JDQ62-JDQ70</f>
        <v>0</v>
      </c>
      <c r="JDS72" s="374">
        <f t="shared" ref="JDS72" si="3445">JDS60-JDS62-JDS70</f>
        <v>0</v>
      </c>
      <c r="JDU72" s="374">
        <f t="shared" ref="JDU72" si="3446">JDU60-JDU62-JDU70</f>
        <v>0</v>
      </c>
      <c r="JDW72" s="374">
        <f t="shared" ref="JDW72" si="3447">JDW60-JDW62-JDW70</f>
        <v>0</v>
      </c>
      <c r="JDY72" s="374">
        <f t="shared" ref="JDY72" si="3448">JDY60-JDY62-JDY70</f>
        <v>0</v>
      </c>
      <c r="JEA72" s="374">
        <f t="shared" ref="JEA72" si="3449">JEA60-JEA62-JEA70</f>
        <v>0</v>
      </c>
      <c r="JEC72" s="374">
        <f t="shared" ref="JEC72" si="3450">JEC60-JEC62-JEC70</f>
        <v>0</v>
      </c>
      <c r="JEE72" s="374">
        <f t="shared" ref="JEE72" si="3451">JEE60-JEE62-JEE70</f>
        <v>0</v>
      </c>
      <c r="JEG72" s="374">
        <f t="shared" ref="JEG72" si="3452">JEG60-JEG62-JEG70</f>
        <v>0</v>
      </c>
      <c r="JEI72" s="374">
        <f t="shared" ref="JEI72" si="3453">JEI60-JEI62-JEI70</f>
        <v>0</v>
      </c>
      <c r="JEK72" s="374">
        <f t="shared" ref="JEK72" si="3454">JEK60-JEK62-JEK70</f>
        <v>0</v>
      </c>
      <c r="JEM72" s="374">
        <f t="shared" ref="JEM72" si="3455">JEM60-JEM62-JEM70</f>
        <v>0</v>
      </c>
      <c r="JEO72" s="374">
        <f t="shared" ref="JEO72" si="3456">JEO60-JEO62-JEO70</f>
        <v>0</v>
      </c>
      <c r="JEQ72" s="374">
        <f t="shared" ref="JEQ72" si="3457">JEQ60-JEQ62-JEQ70</f>
        <v>0</v>
      </c>
      <c r="JES72" s="374">
        <f t="shared" ref="JES72" si="3458">JES60-JES62-JES70</f>
        <v>0</v>
      </c>
      <c r="JEU72" s="374">
        <f t="shared" ref="JEU72" si="3459">JEU60-JEU62-JEU70</f>
        <v>0</v>
      </c>
      <c r="JEW72" s="374">
        <f t="shared" ref="JEW72" si="3460">JEW60-JEW62-JEW70</f>
        <v>0</v>
      </c>
      <c r="JEY72" s="374">
        <f t="shared" ref="JEY72" si="3461">JEY60-JEY62-JEY70</f>
        <v>0</v>
      </c>
      <c r="JFA72" s="374">
        <f t="shared" ref="JFA72" si="3462">JFA60-JFA62-JFA70</f>
        <v>0</v>
      </c>
      <c r="JFC72" s="374">
        <f t="shared" ref="JFC72" si="3463">JFC60-JFC62-JFC70</f>
        <v>0</v>
      </c>
      <c r="JFE72" s="374">
        <f t="shared" ref="JFE72" si="3464">JFE60-JFE62-JFE70</f>
        <v>0</v>
      </c>
      <c r="JFG72" s="374">
        <f t="shared" ref="JFG72" si="3465">JFG60-JFG62-JFG70</f>
        <v>0</v>
      </c>
      <c r="JFI72" s="374">
        <f t="shared" ref="JFI72" si="3466">JFI60-JFI62-JFI70</f>
        <v>0</v>
      </c>
      <c r="JFK72" s="374">
        <f t="shared" ref="JFK72" si="3467">JFK60-JFK62-JFK70</f>
        <v>0</v>
      </c>
      <c r="JFM72" s="374">
        <f t="shared" ref="JFM72" si="3468">JFM60-JFM62-JFM70</f>
        <v>0</v>
      </c>
      <c r="JFO72" s="374">
        <f t="shared" ref="JFO72" si="3469">JFO60-JFO62-JFO70</f>
        <v>0</v>
      </c>
      <c r="JFQ72" s="374">
        <f t="shared" ref="JFQ72" si="3470">JFQ60-JFQ62-JFQ70</f>
        <v>0</v>
      </c>
      <c r="JFS72" s="374">
        <f t="shared" ref="JFS72" si="3471">JFS60-JFS62-JFS70</f>
        <v>0</v>
      </c>
      <c r="JFU72" s="374">
        <f t="shared" ref="JFU72" si="3472">JFU60-JFU62-JFU70</f>
        <v>0</v>
      </c>
      <c r="JFW72" s="374">
        <f t="shared" ref="JFW72" si="3473">JFW60-JFW62-JFW70</f>
        <v>0</v>
      </c>
      <c r="JFY72" s="374">
        <f t="shared" ref="JFY72" si="3474">JFY60-JFY62-JFY70</f>
        <v>0</v>
      </c>
      <c r="JGA72" s="374">
        <f t="shared" ref="JGA72" si="3475">JGA60-JGA62-JGA70</f>
        <v>0</v>
      </c>
      <c r="JGC72" s="374">
        <f t="shared" ref="JGC72" si="3476">JGC60-JGC62-JGC70</f>
        <v>0</v>
      </c>
      <c r="JGE72" s="374">
        <f t="shared" ref="JGE72" si="3477">JGE60-JGE62-JGE70</f>
        <v>0</v>
      </c>
      <c r="JGG72" s="374">
        <f t="shared" ref="JGG72" si="3478">JGG60-JGG62-JGG70</f>
        <v>0</v>
      </c>
      <c r="JGI72" s="374">
        <f t="shared" ref="JGI72" si="3479">JGI60-JGI62-JGI70</f>
        <v>0</v>
      </c>
      <c r="JGK72" s="374">
        <f t="shared" ref="JGK72" si="3480">JGK60-JGK62-JGK70</f>
        <v>0</v>
      </c>
      <c r="JGM72" s="374">
        <f t="shared" ref="JGM72" si="3481">JGM60-JGM62-JGM70</f>
        <v>0</v>
      </c>
      <c r="JGO72" s="374">
        <f t="shared" ref="JGO72" si="3482">JGO60-JGO62-JGO70</f>
        <v>0</v>
      </c>
      <c r="JGQ72" s="374">
        <f t="shared" ref="JGQ72" si="3483">JGQ60-JGQ62-JGQ70</f>
        <v>0</v>
      </c>
      <c r="JGS72" s="374">
        <f t="shared" ref="JGS72" si="3484">JGS60-JGS62-JGS70</f>
        <v>0</v>
      </c>
      <c r="JGU72" s="374">
        <f t="shared" ref="JGU72" si="3485">JGU60-JGU62-JGU70</f>
        <v>0</v>
      </c>
      <c r="JGW72" s="374">
        <f t="shared" ref="JGW72" si="3486">JGW60-JGW62-JGW70</f>
        <v>0</v>
      </c>
      <c r="JGY72" s="374">
        <f t="shared" ref="JGY72" si="3487">JGY60-JGY62-JGY70</f>
        <v>0</v>
      </c>
      <c r="JHA72" s="374">
        <f t="shared" ref="JHA72" si="3488">JHA60-JHA62-JHA70</f>
        <v>0</v>
      </c>
      <c r="JHC72" s="374">
        <f t="shared" ref="JHC72" si="3489">JHC60-JHC62-JHC70</f>
        <v>0</v>
      </c>
      <c r="JHE72" s="374">
        <f t="shared" ref="JHE72" si="3490">JHE60-JHE62-JHE70</f>
        <v>0</v>
      </c>
      <c r="JHG72" s="374">
        <f t="shared" ref="JHG72" si="3491">JHG60-JHG62-JHG70</f>
        <v>0</v>
      </c>
      <c r="JHI72" s="374">
        <f t="shared" ref="JHI72" si="3492">JHI60-JHI62-JHI70</f>
        <v>0</v>
      </c>
      <c r="JHK72" s="374">
        <f t="shared" ref="JHK72" si="3493">JHK60-JHK62-JHK70</f>
        <v>0</v>
      </c>
      <c r="JHM72" s="374">
        <f t="shared" ref="JHM72" si="3494">JHM60-JHM62-JHM70</f>
        <v>0</v>
      </c>
      <c r="JHO72" s="374">
        <f t="shared" ref="JHO72" si="3495">JHO60-JHO62-JHO70</f>
        <v>0</v>
      </c>
      <c r="JHQ72" s="374">
        <f t="shared" ref="JHQ72" si="3496">JHQ60-JHQ62-JHQ70</f>
        <v>0</v>
      </c>
      <c r="JHS72" s="374">
        <f t="shared" ref="JHS72" si="3497">JHS60-JHS62-JHS70</f>
        <v>0</v>
      </c>
      <c r="JHU72" s="374">
        <f t="shared" ref="JHU72" si="3498">JHU60-JHU62-JHU70</f>
        <v>0</v>
      </c>
      <c r="JHW72" s="374">
        <f t="shared" ref="JHW72" si="3499">JHW60-JHW62-JHW70</f>
        <v>0</v>
      </c>
      <c r="JHY72" s="374">
        <f t="shared" ref="JHY72" si="3500">JHY60-JHY62-JHY70</f>
        <v>0</v>
      </c>
      <c r="JIA72" s="374">
        <f t="shared" ref="JIA72" si="3501">JIA60-JIA62-JIA70</f>
        <v>0</v>
      </c>
      <c r="JIC72" s="374">
        <f t="shared" ref="JIC72" si="3502">JIC60-JIC62-JIC70</f>
        <v>0</v>
      </c>
      <c r="JIE72" s="374">
        <f t="shared" ref="JIE72" si="3503">JIE60-JIE62-JIE70</f>
        <v>0</v>
      </c>
      <c r="JIG72" s="374">
        <f t="shared" ref="JIG72" si="3504">JIG60-JIG62-JIG70</f>
        <v>0</v>
      </c>
      <c r="JII72" s="374">
        <f t="shared" ref="JII72" si="3505">JII60-JII62-JII70</f>
        <v>0</v>
      </c>
      <c r="JIK72" s="374">
        <f t="shared" ref="JIK72" si="3506">JIK60-JIK62-JIK70</f>
        <v>0</v>
      </c>
      <c r="JIM72" s="374">
        <f t="shared" ref="JIM72" si="3507">JIM60-JIM62-JIM70</f>
        <v>0</v>
      </c>
      <c r="JIO72" s="374">
        <f t="shared" ref="JIO72" si="3508">JIO60-JIO62-JIO70</f>
        <v>0</v>
      </c>
      <c r="JIQ72" s="374">
        <f t="shared" ref="JIQ72" si="3509">JIQ60-JIQ62-JIQ70</f>
        <v>0</v>
      </c>
      <c r="JIS72" s="374">
        <f t="shared" ref="JIS72" si="3510">JIS60-JIS62-JIS70</f>
        <v>0</v>
      </c>
      <c r="JIU72" s="374">
        <f t="shared" ref="JIU72" si="3511">JIU60-JIU62-JIU70</f>
        <v>0</v>
      </c>
      <c r="JIW72" s="374">
        <f t="shared" ref="JIW72" si="3512">JIW60-JIW62-JIW70</f>
        <v>0</v>
      </c>
      <c r="JIY72" s="374">
        <f t="shared" ref="JIY72" si="3513">JIY60-JIY62-JIY70</f>
        <v>0</v>
      </c>
      <c r="JJA72" s="374">
        <f t="shared" ref="JJA72" si="3514">JJA60-JJA62-JJA70</f>
        <v>0</v>
      </c>
      <c r="JJC72" s="374">
        <f t="shared" ref="JJC72" si="3515">JJC60-JJC62-JJC70</f>
        <v>0</v>
      </c>
      <c r="JJE72" s="374">
        <f t="shared" ref="JJE72" si="3516">JJE60-JJE62-JJE70</f>
        <v>0</v>
      </c>
      <c r="JJG72" s="374">
        <f t="shared" ref="JJG72" si="3517">JJG60-JJG62-JJG70</f>
        <v>0</v>
      </c>
      <c r="JJI72" s="374">
        <f t="shared" ref="JJI72" si="3518">JJI60-JJI62-JJI70</f>
        <v>0</v>
      </c>
      <c r="JJK72" s="374">
        <f t="shared" ref="JJK72" si="3519">JJK60-JJK62-JJK70</f>
        <v>0</v>
      </c>
      <c r="JJM72" s="374">
        <f t="shared" ref="JJM72" si="3520">JJM60-JJM62-JJM70</f>
        <v>0</v>
      </c>
      <c r="JJO72" s="374">
        <f t="shared" ref="JJO72" si="3521">JJO60-JJO62-JJO70</f>
        <v>0</v>
      </c>
      <c r="JJQ72" s="374">
        <f t="shared" ref="JJQ72" si="3522">JJQ60-JJQ62-JJQ70</f>
        <v>0</v>
      </c>
      <c r="JJS72" s="374">
        <f t="shared" ref="JJS72" si="3523">JJS60-JJS62-JJS70</f>
        <v>0</v>
      </c>
      <c r="JJU72" s="374">
        <f t="shared" ref="JJU72" si="3524">JJU60-JJU62-JJU70</f>
        <v>0</v>
      </c>
      <c r="JJW72" s="374">
        <f t="shared" ref="JJW72" si="3525">JJW60-JJW62-JJW70</f>
        <v>0</v>
      </c>
      <c r="JJY72" s="374">
        <f t="shared" ref="JJY72" si="3526">JJY60-JJY62-JJY70</f>
        <v>0</v>
      </c>
      <c r="JKA72" s="374">
        <f t="shared" ref="JKA72" si="3527">JKA60-JKA62-JKA70</f>
        <v>0</v>
      </c>
      <c r="JKC72" s="374">
        <f t="shared" ref="JKC72" si="3528">JKC60-JKC62-JKC70</f>
        <v>0</v>
      </c>
      <c r="JKE72" s="374">
        <f t="shared" ref="JKE72" si="3529">JKE60-JKE62-JKE70</f>
        <v>0</v>
      </c>
      <c r="JKG72" s="374">
        <f t="shared" ref="JKG72" si="3530">JKG60-JKG62-JKG70</f>
        <v>0</v>
      </c>
      <c r="JKI72" s="374">
        <f t="shared" ref="JKI72" si="3531">JKI60-JKI62-JKI70</f>
        <v>0</v>
      </c>
      <c r="JKK72" s="374">
        <f t="shared" ref="JKK72" si="3532">JKK60-JKK62-JKK70</f>
        <v>0</v>
      </c>
      <c r="JKM72" s="374">
        <f t="shared" ref="JKM72" si="3533">JKM60-JKM62-JKM70</f>
        <v>0</v>
      </c>
      <c r="JKO72" s="374">
        <f t="shared" ref="JKO72" si="3534">JKO60-JKO62-JKO70</f>
        <v>0</v>
      </c>
      <c r="JKQ72" s="374">
        <f t="shared" ref="JKQ72" si="3535">JKQ60-JKQ62-JKQ70</f>
        <v>0</v>
      </c>
      <c r="JKS72" s="374">
        <f t="shared" ref="JKS72" si="3536">JKS60-JKS62-JKS70</f>
        <v>0</v>
      </c>
      <c r="JKU72" s="374">
        <f t="shared" ref="JKU72" si="3537">JKU60-JKU62-JKU70</f>
        <v>0</v>
      </c>
      <c r="JKW72" s="374">
        <f t="shared" ref="JKW72" si="3538">JKW60-JKW62-JKW70</f>
        <v>0</v>
      </c>
      <c r="JKY72" s="374">
        <f t="shared" ref="JKY72" si="3539">JKY60-JKY62-JKY70</f>
        <v>0</v>
      </c>
      <c r="JLA72" s="374">
        <f t="shared" ref="JLA72" si="3540">JLA60-JLA62-JLA70</f>
        <v>0</v>
      </c>
      <c r="JLC72" s="374">
        <f t="shared" ref="JLC72" si="3541">JLC60-JLC62-JLC70</f>
        <v>0</v>
      </c>
      <c r="JLE72" s="374">
        <f t="shared" ref="JLE72" si="3542">JLE60-JLE62-JLE70</f>
        <v>0</v>
      </c>
      <c r="JLG72" s="374">
        <f t="shared" ref="JLG72" si="3543">JLG60-JLG62-JLG70</f>
        <v>0</v>
      </c>
      <c r="JLI72" s="374">
        <f t="shared" ref="JLI72" si="3544">JLI60-JLI62-JLI70</f>
        <v>0</v>
      </c>
      <c r="JLK72" s="374">
        <f t="shared" ref="JLK72" si="3545">JLK60-JLK62-JLK70</f>
        <v>0</v>
      </c>
      <c r="JLM72" s="374">
        <f t="shared" ref="JLM72" si="3546">JLM60-JLM62-JLM70</f>
        <v>0</v>
      </c>
      <c r="JLO72" s="374">
        <f t="shared" ref="JLO72" si="3547">JLO60-JLO62-JLO70</f>
        <v>0</v>
      </c>
      <c r="JLQ72" s="374">
        <f t="shared" ref="JLQ72" si="3548">JLQ60-JLQ62-JLQ70</f>
        <v>0</v>
      </c>
      <c r="JLS72" s="374">
        <f t="shared" ref="JLS72" si="3549">JLS60-JLS62-JLS70</f>
        <v>0</v>
      </c>
      <c r="JLU72" s="374">
        <f t="shared" ref="JLU72" si="3550">JLU60-JLU62-JLU70</f>
        <v>0</v>
      </c>
      <c r="JLW72" s="374">
        <f t="shared" ref="JLW72" si="3551">JLW60-JLW62-JLW70</f>
        <v>0</v>
      </c>
      <c r="JLY72" s="374">
        <f t="shared" ref="JLY72" si="3552">JLY60-JLY62-JLY70</f>
        <v>0</v>
      </c>
      <c r="JMA72" s="374">
        <f t="shared" ref="JMA72" si="3553">JMA60-JMA62-JMA70</f>
        <v>0</v>
      </c>
      <c r="JMC72" s="374">
        <f t="shared" ref="JMC72" si="3554">JMC60-JMC62-JMC70</f>
        <v>0</v>
      </c>
      <c r="JME72" s="374">
        <f t="shared" ref="JME72" si="3555">JME60-JME62-JME70</f>
        <v>0</v>
      </c>
      <c r="JMG72" s="374">
        <f t="shared" ref="JMG72" si="3556">JMG60-JMG62-JMG70</f>
        <v>0</v>
      </c>
      <c r="JMI72" s="374">
        <f t="shared" ref="JMI72" si="3557">JMI60-JMI62-JMI70</f>
        <v>0</v>
      </c>
      <c r="JMK72" s="374">
        <f t="shared" ref="JMK72" si="3558">JMK60-JMK62-JMK70</f>
        <v>0</v>
      </c>
      <c r="JMM72" s="374">
        <f t="shared" ref="JMM72" si="3559">JMM60-JMM62-JMM70</f>
        <v>0</v>
      </c>
      <c r="JMO72" s="374">
        <f t="shared" ref="JMO72" si="3560">JMO60-JMO62-JMO70</f>
        <v>0</v>
      </c>
      <c r="JMQ72" s="374">
        <f t="shared" ref="JMQ72" si="3561">JMQ60-JMQ62-JMQ70</f>
        <v>0</v>
      </c>
      <c r="JMS72" s="374">
        <f t="shared" ref="JMS72" si="3562">JMS60-JMS62-JMS70</f>
        <v>0</v>
      </c>
      <c r="JMU72" s="374">
        <f t="shared" ref="JMU72" si="3563">JMU60-JMU62-JMU70</f>
        <v>0</v>
      </c>
      <c r="JMW72" s="374">
        <f t="shared" ref="JMW72" si="3564">JMW60-JMW62-JMW70</f>
        <v>0</v>
      </c>
      <c r="JMY72" s="374">
        <f t="shared" ref="JMY72" si="3565">JMY60-JMY62-JMY70</f>
        <v>0</v>
      </c>
      <c r="JNA72" s="374">
        <f t="shared" ref="JNA72" si="3566">JNA60-JNA62-JNA70</f>
        <v>0</v>
      </c>
      <c r="JNC72" s="374">
        <f t="shared" ref="JNC72" si="3567">JNC60-JNC62-JNC70</f>
        <v>0</v>
      </c>
      <c r="JNE72" s="374">
        <f t="shared" ref="JNE72" si="3568">JNE60-JNE62-JNE70</f>
        <v>0</v>
      </c>
      <c r="JNG72" s="374">
        <f t="shared" ref="JNG72" si="3569">JNG60-JNG62-JNG70</f>
        <v>0</v>
      </c>
      <c r="JNI72" s="374">
        <f t="shared" ref="JNI72" si="3570">JNI60-JNI62-JNI70</f>
        <v>0</v>
      </c>
      <c r="JNK72" s="374">
        <f t="shared" ref="JNK72" si="3571">JNK60-JNK62-JNK70</f>
        <v>0</v>
      </c>
      <c r="JNM72" s="374">
        <f t="shared" ref="JNM72" si="3572">JNM60-JNM62-JNM70</f>
        <v>0</v>
      </c>
      <c r="JNO72" s="374">
        <f t="shared" ref="JNO72" si="3573">JNO60-JNO62-JNO70</f>
        <v>0</v>
      </c>
      <c r="JNQ72" s="374">
        <f t="shared" ref="JNQ72" si="3574">JNQ60-JNQ62-JNQ70</f>
        <v>0</v>
      </c>
      <c r="JNS72" s="374">
        <f t="shared" ref="JNS72" si="3575">JNS60-JNS62-JNS70</f>
        <v>0</v>
      </c>
      <c r="JNU72" s="374">
        <f t="shared" ref="JNU72" si="3576">JNU60-JNU62-JNU70</f>
        <v>0</v>
      </c>
      <c r="JNW72" s="374">
        <f t="shared" ref="JNW72" si="3577">JNW60-JNW62-JNW70</f>
        <v>0</v>
      </c>
      <c r="JNY72" s="374">
        <f t="shared" ref="JNY72" si="3578">JNY60-JNY62-JNY70</f>
        <v>0</v>
      </c>
      <c r="JOA72" s="374">
        <f t="shared" ref="JOA72" si="3579">JOA60-JOA62-JOA70</f>
        <v>0</v>
      </c>
      <c r="JOC72" s="374">
        <f t="shared" ref="JOC72" si="3580">JOC60-JOC62-JOC70</f>
        <v>0</v>
      </c>
      <c r="JOE72" s="374">
        <f t="shared" ref="JOE72" si="3581">JOE60-JOE62-JOE70</f>
        <v>0</v>
      </c>
      <c r="JOG72" s="374">
        <f t="shared" ref="JOG72" si="3582">JOG60-JOG62-JOG70</f>
        <v>0</v>
      </c>
      <c r="JOI72" s="374">
        <f t="shared" ref="JOI72" si="3583">JOI60-JOI62-JOI70</f>
        <v>0</v>
      </c>
      <c r="JOK72" s="374">
        <f t="shared" ref="JOK72" si="3584">JOK60-JOK62-JOK70</f>
        <v>0</v>
      </c>
      <c r="JOM72" s="374">
        <f t="shared" ref="JOM72" si="3585">JOM60-JOM62-JOM70</f>
        <v>0</v>
      </c>
      <c r="JOO72" s="374">
        <f t="shared" ref="JOO72" si="3586">JOO60-JOO62-JOO70</f>
        <v>0</v>
      </c>
      <c r="JOQ72" s="374">
        <f t="shared" ref="JOQ72" si="3587">JOQ60-JOQ62-JOQ70</f>
        <v>0</v>
      </c>
      <c r="JOS72" s="374">
        <f t="shared" ref="JOS72" si="3588">JOS60-JOS62-JOS70</f>
        <v>0</v>
      </c>
      <c r="JOU72" s="374">
        <f t="shared" ref="JOU72" si="3589">JOU60-JOU62-JOU70</f>
        <v>0</v>
      </c>
      <c r="JOW72" s="374">
        <f t="shared" ref="JOW72" si="3590">JOW60-JOW62-JOW70</f>
        <v>0</v>
      </c>
      <c r="JOY72" s="374">
        <f t="shared" ref="JOY72" si="3591">JOY60-JOY62-JOY70</f>
        <v>0</v>
      </c>
      <c r="JPA72" s="374">
        <f t="shared" ref="JPA72" si="3592">JPA60-JPA62-JPA70</f>
        <v>0</v>
      </c>
      <c r="JPC72" s="374">
        <f t="shared" ref="JPC72" si="3593">JPC60-JPC62-JPC70</f>
        <v>0</v>
      </c>
      <c r="JPE72" s="374">
        <f t="shared" ref="JPE72" si="3594">JPE60-JPE62-JPE70</f>
        <v>0</v>
      </c>
      <c r="JPG72" s="374">
        <f t="shared" ref="JPG72" si="3595">JPG60-JPG62-JPG70</f>
        <v>0</v>
      </c>
      <c r="JPI72" s="374">
        <f t="shared" ref="JPI72" si="3596">JPI60-JPI62-JPI70</f>
        <v>0</v>
      </c>
      <c r="JPK72" s="374">
        <f t="shared" ref="JPK72" si="3597">JPK60-JPK62-JPK70</f>
        <v>0</v>
      </c>
      <c r="JPM72" s="374">
        <f t="shared" ref="JPM72" si="3598">JPM60-JPM62-JPM70</f>
        <v>0</v>
      </c>
      <c r="JPO72" s="374">
        <f t="shared" ref="JPO72" si="3599">JPO60-JPO62-JPO70</f>
        <v>0</v>
      </c>
      <c r="JPQ72" s="374">
        <f t="shared" ref="JPQ72" si="3600">JPQ60-JPQ62-JPQ70</f>
        <v>0</v>
      </c>
      <c r="JPS72" s="374">
        <f t="shared" ref="JPS72" si="3601">JPS60-JPS62-JPS70</f>
        <v>0</v>
      </c>
      <c r="JPU72" s="374">
        <f t="shared" ref="JPU72" si="3602">JPU60-JPU62-JPU70</f>
        <v>0</v>
      </c>
      <c r="JPW72" s="374">
        <f t="shared" ref="JPW72" si="3603">JPW60-JPW62-JPW70</f>
        <v>0</v>
      </c>
      <c r="JPY72" s="374">
        <f t="shared" ref="JPY72" si="3604">JPY60-JPY62-JPY70</f>
        <v>0</v>
      </c>
      <c r="JQA72" s="374">
        <f t="shared" ref="JQA72" si="3605">JQA60-JQA62-JQA70</f>
        <v>0</v>
      </c>
      <c r="JQC72" s="374">
        <f t="shared" ref="JQC72" si="3606">JQC60-JQC62-JQC70</f>
        <v>0</v>
      </c>
      <c r="JQE72" s="374">
        <f t="shared" ref="JQE72" si="3607">JQE60-JQE62-JQE70</f>
        <v>0</v>
      </c>
      <c r="JQG72" s="374">
        <f t="shared" ref="JQG72" si="3608">JQG60-JQG62-JQG70</f>
        <v>0</v>
      </c>
      <c r="JQI72" s="374">
        <f t="shared" ref="JQI72" si="3609">JQI60-JQI62-JQI70</f>
        <v>0</v>
      </c>
      <c r="JQK72" s="374">
        <f t="shared" ref="JQK72" si="3610">JQK60-JQK62-JQK70</f>
        <v>0</v>
      </c>
      <c r="JQM72" s="374">
        <f t="shared" ref="JQM72" si="3611">JQM60-JQM62-JQM70</f>
        <v>0</v>
      </c>
      <c r="JQO72" s="374">
        <f t="shared" ref="JQO72" si="3612">JQO60-JQO62-JQO70</f>
        <v>0</v>
      </c>
      <c r="JQQ72" s="374">
        <f t="shared" ref="JQQ72" si="3613">JQQ60-JQQ62-JQQ70</f>
        <v>0</v>
      </c>
      <c r="JQS72" s="374">
        <f t="shared" ref="JQS72" si="3614">JQS60-JQS62-JQS70</f>
        <v>0</v>
      </c>
      <c r="JQU72" s="374">
        <f t="shared" ref="JQU72" si="3615">JQU60-JQU62-JQU70</f>
        <v>0</v>
      </c>
      <c r="JQW72" s="374">
        <f t="shared" ref="JQW72" si="3616">JQW60-JQW62-JQW70</f>
        <v>0</v>
      </c>
      <c r="JQY72" s="374">
        <f t="shared" ref="JQY72" si="3617">JQY60-JQY62-JQY70</f>
        <v>0</v>
      </c>
      <c r="JRA72" s="374">
        <f t="shared" ref="JRA72" si="3618">JRA60-JRA62-JRA70</f>
        <v>0</v>
      </c>
      <c r="JRC72" s="374">
        <f t="shared" ref="JRC72" si="3619">JRC60-JRC62-JRC70</f>
        <v>0</v>
      </c>
      <c r="JRE72" s="374">
        <f t="shared" ref="JRE72" si="3620">JRE60-JRE62-JRE70</f>
        <v>0</v>
      </c>
      <c r="JRG72" s="374">
        <f t="shared" ref="JRG72" si="3621">JRG60-JRG62-JRG70</f>
        <v>0</v>
      </c>
      <c r="JRI72" s="374">
        <f t="shared" ref="JRI72" si="3622">JRI60-JRI62-JRI70</f>
        <v>0</v>
      </c>
      <c r="JRK72" s="374">
        <f t="shared" ref="JRK72" si="3623">JRK60-JRK62-JRK70</f>
        <v>0</v>
      </c>
      <c r="JRM72" s="374">
        <f t="shared" ref="JRM72" si="3624">JRM60-JRM62-JRM70</f>
        <v>0</v>
      </c>
      <c r="JRO72" s="374">
        <f t="shared" ref="JRO72" si="3625">JRO60-JRO62-JRO70</f>
        <v>0</v>
      </c>
      <c r="JRQ72" s="374">
        <f t="shared" ref="JRQ72" si="3626">JRQ60-JRQ62-JRQ70</f>
        <v>0</v>
      </c>
      <c r="JRS72" s="374">
        <f t="shared" ref="JRS72" si="3627">JRS60-JRS62-JRS70</f>
        <v>0</v>
      </c>
      <c r="JRU72" s="374">
        <f t="shared" ref="JRU72" si="3628">JRU60-JRU62-JRU70</f>
        <v>0</v>
      </c>
      <c r="JRW72" s="374">
        <f t="shared" ref="JRW72" si="3629">JRW60-JRW62-JRW70</f>
        <v>0</v>
      </c>
      <c r="JRY72" s="374">
        <f t="shared" ref="JRY72" si="3630">JRY60-JRY62-JRY70</f>
        <v>0</v>
      </c>
      <c r="JSA72" s="374">
        <f t="shared" ref="JSA72" si="3631">JSA60-JSA62-JSA70</f>
        <v>0</v>
      </c>
      <c r="JSC72" s="374">
        <f t="shared" ref="JSC72" si="3632">JSC60-JSC62-JSC70</f>
        <v>0</v>
      </c>
      <c r="JSE72" s="374">
        <f t="shared" ref="JSE72" si="3633">JSE60-JSE62-JSE70</f>
        <v>0</v>
      </c>
      <c r="JSG72" s="374">
        <f t="shared" ref="JSG72" si="3634">JSG60-JSG62-JSG70</f>
        <v>0</v>
      </c>
      <c r="JSI72" s="374">
        <f t="shared" ref="JSI72" si="3635">JSI60-JSI62-JSI70</f>
        <v>0</v>
      </c>
      <c r="JSK72" s="374">
        <f t="shared" ref="JSK72" si="3636">JSK60-JSK62-JSK70</f>
        <v>0</v>
      </c>
      <c r="JSM72" s="374">
        <f t="shared" ref="JSM72" si="3637">JSM60-JSM62-JSM70</f>
        <v>0</v>
      </c>
      <c r="JSO72" s="374">
        <f t="shared" ref="JSO72" si="3638">JSO60-JSO62-JSO70</f>
        <v>0</v>
      </c>
      <c r="JSQ72" s="374">
        <f t="shared" ref="JSQ72" si="3639">JSQ60-JSQ62-JSQ70</f>
        <v>0</v>
      </c>
      <c r="JSS72" s="374">
        <f t="shared" ref="JSS72" si="3640">JSS60-JSS62-JSS70</f>
        <v>0</v>
      </c>
      <c r="JSU72" s="374">
        <f t="shared" ref="JSU72" si="3641">JSU60-JSU62-JSU70</f>
        <v>0</v>
      </c>
      <c r="JSW72" s="374">
        <f t="shared" ref="JSW72" si="3642">JSW60-JSW62-JSW70</f>
        <v>0</v>
      </c>
      <c r="JSY72" s="374">
        <f t="shared" ref="JSY72" si="3643">JSY60-JSY62-JSY70</f>
        <v>0</v>
      </c>
      <c r="JTA72" s="374">
        <f t="shared" ref="JTA72" si="3644">JTA60-JTA62-JTA70</f>
        <v>0</v>
      </c>
      <c r="JTC72" s="374">
        <f t="shared" ref="JTC72" si="3645">JTC60-JTC62-JTC70</f>
        <v>0</v>
      </c>
      <c r="JTE72" s="374">
        <f t="shared" ref="JTE72" si="3646">JTE60-JTE62-JTE70</f>
        <v>0</v>
      </c>
      <c r="JTG72" s="374">
        <f t="shared" ref="JTG72" si="3647">JTG60-JTG62-JTG70</f>
        <v>0</v>
      </c>
      <c r="JTI72" s="374">
        <f t="shared" ref="JTI72" si="3648">JTI60-JTI62-JTI70</f>
        <v>0</v>
      </c>
      <c r="JTK72" s="374">
        <f t="shared" ref="JTK72" si="3649">JTK60-JTK62-JTK70</f>
        <v>0</v>
      </c>
      <c r="JTM72" s="374">
        <f t="shared" ref="JTM72" si="3650">JTM60-JTM62-JTM70</f>
        <v>0</v>
      </c>
      <c r="JTO72" s="374">
        <f t="shared" ref="JTO72" si="3651">JTO60-JTO62-JTO70</f>
        <v>0</v>
      </c>
      <c r="JTQ72" s="374">
        <f t="shared" ref="JTQ72" si="3652">JTQ60-JTQ62-JTQ70</f>
        <v>0</v>
      </c>
      <c r="JTS72" s="374">
        <f t="shared" ref="JTS72" si="3653">JTS60-JTS62-JTS70</f>
        <v>0</v>
      </c>
      <c r="JTU72" s="374">
        <f t="shared" ref="JTU72" si="3654">JTU60-JTU62-JTU70</f>
        <v>0</v>
      </c>
      <c r="JTW72" s="374">
        <f t="shared" ref="JTW72" si="3655">JTW60-JTW62-JTW70</f>
        <v>0</v>
      </c>
      <c r="JTY72" s="374">
        <f t="shared" ref="JTY72" si="3656">JTY60-JTY62-JTY70</f>
        <v>0</v>
      </c>
      <c r="JUA72" s="374">
        <f t="shared" ref="JUA72" si="3657">JUA60-JUA62-JUA70</f>
        <v>0</v>
      </c>
      <c r="JUC72" s="374">
        <f t="shared" ref="JUC72" si="3658">JUC60-JUC62-JUC70</f>
        <v>0</v>
      </c>
      <c r="JUE72" s="374">
        <f t="shared" ref="JUE72" si="3659">JUE60-JUE62-JUE70</f>
        <v>0</v>
      </c>
      <c r="JUG72" s="374">
        <f t="shared" ref="JUG72" si="3660">JUG60-JUG62-JUG70</f>
        <v>0</v>
      </c>
      <c r="JUI72" s="374">
        <f t="shared" ref="JUI72" si="3661">JUI60-JUI62-JUI70</f>
        <v>0</v>
      </c>
      <c r="JUK72" s="374">
        <f t="shared" ref="JUK72" si="3662">JUK60-JUK62-JUK70</f>
        <v>0</v>
      </c>
      <c r="JUM72" s="374">
        <f t="shared" ref="JUM72" si="3663">JUM60-JUM62-JUM70</f>
        <v>0</v>
      </c>
      <c r="JUO72" s="374">
        <f t="shared" ref="JUO72" si="3664">JUO60-JUO62-JUO70</f>
        <v>0</v>
      </c>
      <c r="JUQ72" s="374">
        <f t="shared" ref="JUQ72" si="3665">JUQ60-JUQ62-JUQ70</f>
        <v>0</v>
      </c>
      <c r="JUS72" s="374">
        <f t="shared" ref="JUS72" si="3666">JUS60-JUS62-JUS70</f>
        <v>0</v>
      </c>
      <c r="JUU72" s="374">
        <f t="shared" ref="JUU72" si="3667">JUU60-JUU62-JUU70</f>
        <v>0</v>
      </c>
      <c r="JUW72" s="374">
        <f t="shared" ref="JUW72" si="3668">JUW60-JUW62-JUW70</f>
        <v>0</v>
      </c>
      <c r="JUY72" s="374">
        <f t="shared" ref="JUY72" si="3669">JUY60-JUY62-JUY70</f>
        <v>0</v>
      </c>
      <c r="JVA72" s="374">
        <f t="shared" ref="JVA72" si="3670">JVA60-JVA62-JVA70</f>
        <v>0</v>
      </c>
      <c r="JVC72" s="374">
        <f t="shared" ref="JVC72" si="3671">JVC60-JVC62-JVC70</f>
        <v>0</v>
      </c>
      <c r="JVE72" s="374">
        <f t="shared" ref="JVE72" si="3672">JVE60-JVE62-JVE70</f>
        <v>0</v>
      </c>
      <c r="JVG72" s="374">
        <f t="shared" ref="JVG72" si="3673">JVG60-JVG62-JVG70</f>
        <v>0</v>
      </c>
      <c r="JVI72" s="374">
        <f t="shared" ref="JVI72" si="3674">JVI60-JVI62-JVI70</f>
        <v>0</v>
      </c>
      <c r="JVK72" s="374">
        <f t="shared" ref="JVK72" si="3675">JVK60-JVK62-JVK70</f>
        <v>0</v>
      </c>
      <c r="JVM72" s="374">
        <f t="shared" ref="JVM72" si="3676">JVM60-JVM62-JVM70</f>
        <v>0</v>
      </c>
      <c r="JVO72" s="374">
        <f t="shared" ref="JVO72" si="3677">JVO60-JVO62-JVO70</f>
        <v>0</v>
      </c>
      <c r="JVQ72" s="374">
        <f t="shared" ref="JVQ72" si="3678">JVQ60-JVQ62-JVQ70</f>
        <v>0</v>
      </c>
      <c r="JVS72" s="374">
        <f t="shared" ref="JVS72" si="3679">JVS60-JVS62-JVS70</f>
        <v>0</v>
      </c>
      <c r="JVU72" s="374">
        <f t="shared" ref="JVU72" si="3680">JVU60-JVU62-JVU70</f>
        <v>0</v>
      </c>
      <c r="JVW72" s="374">
        <f t="shared" ref="JVW72" si="3681">JVW60-JVW62-JVW70</f>
        <v>0</v>
      </c>
      <c r="JVY72" s="374">
        <f t="shared" ref="JVY72" si="3682">JVY60-JVY62-JVY70</f>
        <v>0</v>
      </c>
      <c r="JWA72" s="374">
        <f t="shared" ref="JWA72" si="3683">JWA60-JWA62-JWA70</f>
        <v>0</v>
      </c>
      <c r="JWC72" s="374">
        <f t="shared" ref="JWC72" si="3684">JWC60-JWC62-JWC70</f>
        <v>0</v>
      </c>
      <c r="JWE72" s="374">
        <f t="shared" ref="JWE72" si="3685">JWE60-JWE62-JWE70</f>
        <v>0</v>
      </c>
      <c r="JWG72" s="374">
        <f t="shared" ref="JWG72" si="3686">JWG60-JWG62-JWG70</f>
        <v>0</v>
      </c>
      <c r="JWI72" s="374">
        <f t="shared" ref="JWI72" si="3687">JWI60-JWI62-JWI70</f>
        <v>0</v>
      </c>
      <c r="JWK72" s="374">
        <f t="shared" ref="JWK72" si="3688">JWK60-JWK62-JWK70</f>
        <v>0</v>
      </c>
      <c r="JWM72" s="374">
        <f t="shared" ref="JWM72" si="3689">JWM60-JWM62-JWM70</f>
        <v>0</v>
      </c>
      <c r="JWO72" s="374">
        <f t="shared" ref="JWO72" si="3690">JWO60-JWO62-JWO70</f>
        <v>0</v>
      </c>
      <c r="JWQ72" s="374">
        <f t="shared" ref="JWQ72" si="3691">JWQ60-JWQ62-JWQ70</f>
        <v>0</v>
      </c>
      <c r="JWS72" s="374">
        <f t="shared" ref="JWS72" si="3692">JWS60-JWS62-JWS70</f>
        <v>0</v>
      </c>
      <c r="JWU72" s="374">
        <f t="shared" ref="JWU72" si="3693">JWU60-JWU62-JWU70</f>
        <v>0</v>
      </c>
      <c r="JWW72" s="374">
        <f t="shared" ref="JWW72" si="3694">JWW60-JWW62-JWW70</f>
        <v>0</v>
      </c>
      <c r="JWY72" s="374">
        <f t="shared" ref="JWY72" si="3695">JWY60-JWY62-JWY70</f>
        <v>0</v>
      </c>
      <c r="JXA72" s="374">
        <f t="shared" ref="JXA72" si="3696">JXA60-JXA62-JXA70</f>
        <v>0</v>
      </c>
      <c r="JXC72" s="374">
        <f t="shared" ref="JXC72" si="3697">JXC60-JXC62-JXC70</f>
        <v>0</v>
      </c>
      <c r="JXE72" s="374">
        <f t="shared" ref="JXE72" si="3698">JXE60-JXE62-JXE70</f>
        <v>0</v>
      </c>
      <c r="JXG72" s="374">
        <f t="shared" ref="JXG72" si="3699">JXG60-JXG62-JXG70</f>
        <v>0</v>
      </c>
      <c r="JXI72" s="374">
        <f t="shared" ref="JXI72" si="3700">JXI60-JXI62-JXI70</f>
        <v>0</v>
      </c>
      <c r="JXK72" s="374">
        <f t="shared" ref="JXK72" si="3701">JXK60-JXK62-JXK70</f>
        <v>0</v>
      </c>
      <c r="JXM72" s="374">
        <f t="shared" ref="JXM72" si="3702">JXM60-JXM62-JXM70</f>
        <v>0</v>
      </c>
      <c r="JXO72" s="374">
        <f t="shared" ref="JXO72" si="3703">JXO60-JXO62-JXO70</f>
        <v>0</v>
      </c>
      <c r="JXQ72" s="374">
        <f t="shared" ref="JXQ72" si="3704">JXQ60-JXQ62-JXQ70</f>
        <v>0</v>
      </c>
      <c r="JXS72" s="374">
        <f t="shared" ref="JXS72" si="3705">JXS60-JXS62-JXS70</f>
        <v>0</v>
      </c>
      <c r="JXU72" s="374">
        <f t="shared" ref="JXU72" si="3706">JXU60-JXU62-JXU70</f>
        <v>0</v>
      </c>
      <c r="JXW72" s="374">
        <f t="shared" ref="JXW72" si="3707">JXW60-JXW62-JXW70</f>
        <v>0</v>
      </c>
      <c r="JXY72" s="374">
        <f t="shared" ref="JXY72" si="3708">JXY60-JXY62-JXY70</f>
        <v>0</v>
      </c>
      <c r="JYA72" s="374">
        <f t="shared" ref="JYA72" si="3709">JYA60-JYA62-JYA70</f>
        <v>0</v>
      </c>
      <c r="JYC72" s="374">
        <f t="shared" ref="JYC72" si="3710">JYC60-JYC62-JYC70</f>
        <v>0</v>
      </c>
      <c r="JYE72" s="374">
        <f t="shared" ref="JYE72" si="3711">JYE60-JYE62-JYE70</f>
        <v>0</v>
      </c>
      <c r="JYG72" s="374">
        <f t="shared" ref="JYG72" si="3712">JYG60-JYG62-JYG70</f>
        <v>0</v>
      </c>
      <c r="JYI72" s="374">
        <f t="shared" ref="JYI72" si="3713">JYI60-JYI62-JYI70</f>
        <v>0</v>
      </c>
      <c r="JYK72" s="374">
        <f t="shared" ref="JYK72" si="3714">JYK60-JYK62-JYK70</f>
        <v>0</v>
      </c>
      <c r="JYM72" s="374">
        <f t="shared" ref="JYM72" si="3715">JYM60-JYM62-JYM70</f>
        <v>0</v>
      </c>
      <c r="JYO72" s="374">
        <f t="shared" ref="JYO72" si="3716">JYO60-JYO62-JYO70</f>
        <v>0</v>
      </c>
      <c r="JYQ72" s="374">
        <f t="shared" ref="JYQ72" si="3717">JYQ60-JYQ62-JYQ70</f>
        <v>0</v>
      </c>
      <c r="JYS72" s="374">
        <f t="shared" ref="JYS72" si="3718">JYS60-JYS62-JYS70</f>
        <v>0</v>
      </c>
      <c r="JYU72" s="374">
        <f t="shared" ref="JYU72" si="3719">JYU60-JYU62-JYU70</f>
        <v>0</v>
      </c>
      <c r="JYW72" s="374">
        <f t="shared" ref="JYW72" si="3720">JYW60-JYW62-JYW70</f>
        <v>0</v>
      </c>
      <c r="JYY72" s="374">
        <f t="shared" ref="JYY72" si="3721">JYY60-JYY62-JYY70</f>
        <v>0</v>
      </c>
      <c r="JZA72" s="374">
        <f t="shared" ref="JZA72" si="3722">JZA60-JZA62-JZA70</f>
        <v>0</v>
      </c>
      <c r="JZC72" s="374">
        <f t="shared" ref="JZC72" si="3723">JZC60-JZC62-JZC70</f>
        <v>0</v>
      </c>
      <c r="JZE72" s="374">
        <f t="shared" ref="JZE72" si="3724">JZE60-JZE62-JZE70</f>
        <v>0</v>
      </c>
      <c r="JZG72" s="374">
        <f t="shared" ref="JZG72" si="3725">JZG60-JZG62-JZG70</f>
        <v>0</v>
      </c>
      <c r="JZI72" s="374">
        <f t="shared" ref="JZI72" si="3726">JZI60-JZI62-JZI70</f>
        <v>0</v>
      </c>
      <c r="JZK72" s="374">
        <f t="shared" ref="JZK72" si="3727">JZK60-JZK62-JZK70</f>
        <v>0</v>
      </c>
      <c r="JZM72" s="374">
        <f t="shared" ref="JZM72" si="3728">JZM60-JZM62-JZM70</f>
        <v>0</v>
      </c>
      <c r="JZO72" s="374">
        <f t="shared" ref="JZO72" si="3729">JZO60-JZO62-JZO70</f>
        <v>0</v>
      </c>
      <c r="JZQ72" s="374">
        <f t="shared" ref="JZQ72" si="3730">JZQ60-JZQ62-JZQ70</f>
        <v>0</v>
      </c>
      <c r="JZS72" s="374">
        <f t="shared" ref="JZS72" si="3731">JZS60-JZS62-JZS70</f>
        <v>0</v>
      </c>
      <c r="JZU72" s="374">
        <f t="shared" ref="JZU72" si="3732">JZU60-JZU62-JZU70</f>
        <v>0</v>
      </c>
      <c r="JZW72" s="374">
        <f t="shared" ref="JZW72" si="3733">JZW60-JZW62-JZW70</f>
        <v>0</v>
      </c>
      <c r="JZY72" s="374">
        <f t="shared" ref="JZY72" si="3734">JZY60-JZY62-JZY70</f>
        <v>0</v>
      </c>
      <c r="KAA72" s="374">
        <f t="shared" ref="KAA72" si="3735">KAA60-KAA62-KAA70</f>
        <v>0</v>
      </c>
      <c r="KAC72" s="374">
        <f t="shared" ref="KAC72" si="3736">KAC60-KAC62-KAC70</f>
        <v>0</v>
      </c>
      <c r="KAE72" s="374">
        <f t="shared" ref="KAE72" si="3737">KAE60-KAE62-KAE70</f>
        <v>0</v>
      </c>
      <c r="KAG72" s="374">
        <f t="shared" ref="KAG72" si="3738">KAG60-KAG62-KAG70</f>
        <v>0</v>
      </c>
      <c r="KAI72" s="374">
        <f t="shared" ref="KAI72" si="3739">KAI60-KAI62-KAI70</f>
        <v>0</v>
      </c>
      <c r="KAK72" s="374">
        <f t="shared" ref="KAK72" si="3740">KAK60-KAK62-KAK70</f>
        <v>0</v>
      </c>
      <c r="KAM72" s="374">
        <f t="shared" ref="KAM72" si="3741">KAM60-KAM62-KAM70</f>
        <v>0</v>
      </c>
      <c r="KAO72" s="374">
        <f t="shared" ref="KAO72" si="3742">KAO60-KAO62-KAO70</f>
        <v>0</v>
      </c>
      <c r="KAQ72" s="374">
        <f t="shared" ref="KAQ72" si="3743">KAQ60-KAQ62-KAQ70</f>
        <v>0</v>
      </c>
      <c r="KAS72" s="374">
        <f t="shared" ref="KAS72" si="3744">KAS60-KAS62-KAS70</f>
        <v>0</v>
      </c>
      <c r="KAU72" s="374">
        <f t="shared" ref="KAU72" si="3745">KAU60-KAU62-KAU70</f>
        <v>0</v>
      </c>
      <c r="KAW72" s="374">
        <f t="shared" ref="KAW72" si="3746">KAW60-KAW62-KAW70</f>
        <v>0</v>
      </c>
      <c r="KAY72" s="374">
        <f t="shared" ref="KAY72" si="3747">KAY60-KAY62-KAY70</f>
        <v>0</v>
      </c>
      <c r="KBA72" s="374">
        <f t="shared" ref="KBA72" si="3748">KBA60-KBA62-KBA70</f>
        <v>0</v>
      </c>
      <c r="KBC72" s="374">
        <f t="shared" ref="KBC72" si="3749">KBC60-KBC62-KBC70</f>
        <v>0</v>
      </c>
      <c r="KBE72" s="374">
        <f t="shared" ref="KBE72" si="3750">KBE60-KBE62-KBE70</f>
        <v>0</v>
      </c>
      <c r="KBG72" s="374">
        <f t="shared" ref="KBG72" si="3751">KBG60-KBG62-KBG70</f>
        <v>0</v>
      </c>
      <c r="KBI72" s="374">
        <f t="shared" ref="KBI72" si="3752">KBI60-KBI62-KBI70</f>
        <v>0</v>
      </c>
      <c r="KBK72" s="374">
        <f t="shared" ref="KBK72" si="3753">KBK60-KBK62-KBK70</f>
        <v>0</v>
      </c>
      <c r="KBM72" s="374">
        <f t="shared" ref="KBM72" si="3754">KBM60-KBM62-KBM70</f>
        <v>0</v>
      </c>
      <c r="KBO72" s="374">
        <f t="shared" ref="KBO72" si="3755">KBO60-KBO62-KBO70</f>
        <v>0</v>
      </c>
      <c r="KBQ72" s="374">
        <f t="shared" ref="KBQ72" si="3756">KBQ60-KBQ62-KBQ70</f>
        <v>0</v>
      </c>
      <c r="KBS72" s="374">
        <f t="shared" ref="KBS72" si="3757">KBS60-KBS62-KBS70</f>
        <v>0</v>
      </c>
      <c r="KBU72" s="374">
        <f t="shared" ref="KBU72" si="3758">KBU60-KBU62-KBU70</f>
        <v>0</v>
      </c>
      <c r="KBW72" s="374">
        <f t="shared" ref="KBW72" si="3759">KBW60-KBW62-KBW70</f>
        <v>0</v>
      </c>
      <c r="KBY72" s="374">
        <f t="shared" ref="KBY72" si="3760">KBY60-KBY62-KBY70</f>
        <v>0</v>
      </c>
      <c r="KCA72" s="374">
        <f t="shared" ref="KCA72" si="3761">KCA60-KCA62-KCA70</f>
        <v>0</v>
      </c>
      <c r="KCC72" s="374">
        <f t="shared" ref="KCC72" si="3762">KCC60-KCC62-KCC70</f>
        <v>0</v>
      </c>
      <c r="KCE72" s="374">
        <f t="shared" ref="KCE72" si="3763">KCE60-KCE62-KCE70</f>
        <v>0</v>
      </c>
      <c r="KCG72" s="374">
        <f t="shared" ref="KCG72" si="3764">KCG60-KCG62-KCG70</f>
        <v>0</v>
      </c>
      <c r="KCI72" s="374">
        <f t="shared" ref="KCI72" si="3765">KCI60-KCI62-KCI70</f>
        <v>0</v>
      </c>
      <c r="KCK72" s="374">
        <f t="shared" ref="KCK72" si="3766">KCK60-KCK62-KCK70</f>
        <v>0</v>
      </c>
      <c r="KCM72" s="374">
        <f t="shared" ref="KCM72" si="3767">KCM60-KCM62-KCM70</f>
        <v>0</v>
      </c>
      <c r="KCO72" s="374">
        <f t="shared" ref="KCO72" si="3768">KCO60-KCO62-KCO70</f>
        <v>0</v>
      </c>
      <c r="KCQ72" s="374">
        <f t="shared" ref="KCQ72" si="3769">KCQ60-KCQ62-KCQ70</f>
        <v>0</v>
      </c>
      <c r="KCS72" s="374">
        <f t="shared" ref="KCS72" si="3770">KCS60-KCS62-KCS70</f>
        <v>0</v>
      </c>
      <c r="KCU72" s="374">
        <f t="shared" ref="KCU72" si="3771">KCU60-KCU62-KCU70</f>
        <v>0</v>
      </c>
      <c r="KCW72" s="374">
        <f t="shared" ref="KCW72" si="3772">KCW60-KCW62-KCW70</f>
        <v>0</v>
      </c>
      <c r="KCY72" s="374">
        <f t="shared" ref="KCY72" si="3773">KCY60-KCY62-KCY70</f>
        <v>0</v>
      </c>
      <c r="KDA72" s="374">
        <f t="shared" ref="KDA72" si="3774">KDA60-KDA62-KDA70</f>
        <v>0</v>
      </c>
      <c r="KDC72" s="374">
        <f t="shared" ref="KDC72" si="3775">KDC60-KDC62-KDC70</f>
        <v>0</v>
      </c>
      <c r="KDE72" s="374">
        <f t="shared" ref="KDE72" si="3776">KDE60-KDE62-KDE70</f>
        <v>0</v>
      </c>
      <c r="KDG72" s="374">
        <f t="shared" ref="KDG72" si="3777">KDG60-KDG62-KDG70</f>
        <v>0</v>
      </c>
      <c r="KDI72" s="374">
        <f t="shared" ref="KDI72" si="3778">KDI60-KDI62-KDI70</f>
        <v>0</v>
      </c>
      <c r="KDK72" s="374">
        <f t="shared" ref="KDK72" si="3779">KDK60-KDK62-KDK70</f>
        <v>0</v>
      </c>
      <c r="KDM72" s="374">
        <f t="shared" ref="KDM72" si="3780">KDM60-KDM62-KDM70</f>
        <v>0</v>
      </c>
      <c r="KDO72" s="374">
        <f t="shared" ref="KDO72" si="3781">KDO60-KDO62-KDO70</f>
        <v>0</v>
      </c>
      <c r="KDQ72" s="374">
        <f t="shared" ref="KDQ72" si="3782">KDQ60-KDQ62-KDQ70</f>
        <v>0</v>
      </c>
      <c r="KDS72" s="374">
        <f t="shared" ref="KDS72" si="3783">KDS60-KDS62-KDS70</f>
        <v>0</v>
      </c>
      <c r="KDU72" s="374">
        <f t="shared" ref="KDU72" si="3784">KDU60-KDU62-KDU70</f>
        <v>0</v>
      </c>
      <c r="KDW72" s="374">
        <f t="shared" ref="KDW72" si="3785">KDW60-KDW62-KDW70</f>
        <v>0</v>
      </c>
      <c r="KDY72" s="374">
        <f t="shared" ref="KDY72" si="3786">KDY60-KDY62-KDY70</f>
        <v>0</v>
      </c>
      <c r="KEA72" s="374">
        <f t="shared" ref="KEA72" si="3787">KEA60-KEA62-KEA70</f>
        <v>0</v>
      </c>
      <c r="KEC72" s="374">
        <f t="shared" ref="KEC72" si="3788">KEC60-KEC62-KEC70</f>
        <v>0</v>
      </c>
      <c r="KEE72" s="374">
        <f t="shared" ref="KEE72" si="3789">KEE60-KEE62-KEE70</f>
        <v>0</v>
      </c>
      <c r="KEG72" s="374">
        <f t="shared" ref="KEG72" si="3790">KEG60-KEG62-KEG70</f>
        <v>0</v>
      </c>
      <c r="KEI72" s="374">
        <f t="shared" ref="KEI72" si="3791">KEI60-KEI62-KEI70</f>
        <v>0</v>
      </c>
      <c r="KEK72" s="374">
        <f t="shared" ref="KEK72" si="3792">KEK60-KEK62-KEK70</f>
        <v>0</v>
      </c>
      <c r="KEM72" s="374">
        <f t="shared" ref="KEM72" si="3793">KEM60-KEM62-KEM70</f>
        <v>0</v>
      </c>
      <c r="KEO72" s="374">
        <f t="shared" ref="KEO72" si="3794">KEO60-KEO62-KEO70</f>
        <v>0</v>
      </c>
      <c r="KEQ72" s="374">
        <f t="shared" ref="KEQ72" si="3795">KEQ60-KEQ62-KEQ70</f>
        <v>0</v>
      </c>
      <c r="KES72" s="374">
        <f t="shared" ref="KES72" si="3796">KES60-KES62-KES70</f>
        <v>0</v>
      </c>
      <c r="KEU72" s="374">
        <f t="shared" ref="KEU72" si="3797">KEU60-KEU62-KEU70</f>
        <v>0</v>
      </c>
      <c r="KEW72" s="374">
        <f t="shared" ref="KEW72" si="3798">KEW60-KEW62-KEW70</f>
        <v>0</v>
      </c>
      <c r="KEY72" s="374">
        <f t="shared" ref="KEY72" si="3799">KEY60-KEY62-KEY70</f>
        <v>0</v>
      </c>
      <c r="KFA72" s="374">
        <f t="shared" ref="KFA72" si="3800">KFA60-KFA62-KFA70</f>
        <v>0</v>
      </c>
      <c r="KFC72" s="374">
        <f t="shared" ref="KFC72" si="3801">KFC60-KFC62-KFC70</f>
        <v>0</v>
      </c>
      <c r="KFE72" s="374">
        <f t="shared" ref="KFE72" si="3802">KFE60-KFE62-KFE70</f>
        <v>0</v>
      </c>
      <c r="KFG72" s="374">
        <f t="shared" ref="KFG72" si="3803">KFG60-KFG62-KFG70</f>
        <v>0</v>
      </c>
      <c r="KFI72" s="374">
        <f t="shared" ref="KFI72" si="3804">KFI60-KFI62-KFI70</f>
        <v>0</v>
      </c>
      <c r="KFK72" s="374">
        <f t="shared" ref="KFK72" si="3805">KFK60-KFK62-KFK70</f>
        <v>0</v>
      </c>
      <c r="KFM72" s="374">
        <f t="shared" ref="KFM72" si="3806">KFM60-KFM62-KFM70</f>
        <v>0</v>
      </c>
      <c r="KFO72" s="374">
        <f t="shared" ref="KFO72" si="3807">KFO60-KFO62-KFO70</f>
        <v>0</v>
      </c>
      <c r="KFQ72" s="374">
        <f t="shared" ref="KFQ72" si="3808">KFQ60-KFQ62-KFQ70</f>
        <v>0</v>
      </c>
      <c r="KFS72" s="374">
        <f t="shared" ref="KFS72" si="3809">KFS60-KFS62-KFS70</f>
        <v>0</v>
      </c>
      <c r="KFU72" s="374">
        <f t="shared" ref="KFU72" si="3810">KFU60-KFU62-KFU70</f>
        <v>0</v>
      </c>
      <c r="KFW72" s="374">
        <f t="shared" ref="KFW72" si="3811">KFW60-KFW62-KFW70</f>
        <v>0</v>
      </c>
      <c r="KFY72" s="374">
        <f t="shared" ref="KFY72" si="3812">KFY60-KFY62-KFY70</f>
        <v>0</v>
      </c>
      <c r="KGA72" s="374">
        <f t="shared" ref="KGA72" si="3813">KGA60-KGA62-KGA70</f>
        <v>0</v>
      </c>
      <c r="KGC72" s="374">
        <f t="shared" ref="KGC72" si="3814">KGC60-KGC62-KGC70</f>
        <v>0</v>
      </c>
      <c r="KGE72" s="374">
        <f t="shared" ref="KGE72" si="3815">KGE60-KGE62-KGE70</f>
        <v>0</v>
      </c>
      <c r="KGG72" s="374">
        <f t="shared" ref="KGG72" si="3816">KGG60-KGG62-KGG70</f>
        <v>0</v>
      </c>
      <c r="KGI72" s="374">
        <f t="shared" ref="KGI72" si="3817">KGI60-KGI62-KGI70</f>
        <v>0</v>
      </c>
      <c r="KGK72" s="374">
        <f t="shared" ref="KGK72" si="3818">KGK60-KGK62-KGK70</f>
        <v>0</v>
      </c>
      <c r="KGM72" s="374">
        <f t="shared" ref="KGM72" si="3819">KGM60-KGM62-KGM70</f>
        <v>0</v>
      </c>
      <c r="KGO72" s="374">
        <f t="shared" ref="KGO72" si="3820">KGO60-KGO62-KGO70</f>
        <v>0</v>
      </c>
      <c r="KGQ72" s="374">
        <f t="shared" ref="KGQ72" si="3821">KGQ60-KGQ62-KGQ70</f>
        <v>0</v>
      </c>
      <c r="KGS72" s="374">
        <f t="shared" ref="KGS72" si="3822">KGS60-KGS62-KGS70</f>
        <v>0</v>
      </c>
      <c r="KGU72" s="374">
        <f t="shared" ref="KGU72" si="3823">KGU60-KGU62-KGU70</f>
        <v>0</v>
      </c>
      <c r="KGW72" s="374">
        <f t="shared" ref="KGW72" si="3824">KGW60-KGW62-KGW70</f>
        <v>0</v>
      </c>
      <c r="KGY72" s="374">
        <f t="shared" ref="KGY72" si="3825">KGY60-KGY62-KGY70</f>
        <v>0</v>
      </c>
      <c r="KHA72" s="374">
        <f t="shared" ref="KHA72" si="3826">KHA60-KHA62-KHA70</f>
        <v>0</v>
      </c>
      <c r="KHC72" s="374">
        <f t="shared" ref="KHC72" si="3827">KHC60-KHC62-KHC70</f>
        <v>0</v>
      </c>
      <c r="KHE72" s="374">
        <f t="shared" ref="KHE72" si="3828">KHE60-KHE62-KHE70</f>
        <v>0</v>
      </c>
      <c r="KHG72" s="374">
        <f t="shared" ref="KHG72" si="3829">KHG60-KHG62-KHG70</f>
        <v>0</v>
      </c>
      <c r="KHI72" s="374">
        <f t="shared" ref="KHI72" si="3830">KHI60-KHI62-KHI70</f>
        <v>0</v>
      </c>
      <c r="KHK72" s="374">
        <f t="shared" ref="KHK72" si="3831">KHK60-KHK62-KHK70</f>
        <v>0</v>
      </c>
      <c r="KHM72" s="374">
        <f t="shared" ref="KHM72" si="3832">KHM60-KHM62-KHM70</f>
        <v>0</v>
      </c>
      <c r="KHO72" s="374">
        <f t="shared" ref="KHO72" si="3833">KHO60-KHO62-KHO70</f>
        <v>0</v>
      </c>
      <c r="KHQ72" s="374">
        <f t="shared" ref="KHQ72" si="3834">KHQ60-KHQ62-KHQ70</f>
        <v>0</v>
      </c>
      <c r="KHS72" s="374">
        <f t="shared" ref="KHS72" si="3835">KHS60-KHS62-KHS70</f>
        <v>0</v>
      </c>
      <c r="KHU72" s="374">
        <f t="shared" ref="KHU72" si="3836">KHU60-KHU62-KHU70</f>
        <v>0</v>
      </c>
      <c r="KHW72" s="374">
        <f t="shared" ref="KHW72" si="3837">KHW60-KHW62-KHW70</f>
        <v>0</v>
      </c>
      <c r="KHY72" s="374">
        <f t="shared" ref="KHY72" si="3838">KHY60-KHY62-KHY70</f>
        <v>0</v>
      </c>
      <c r="KIA72" s="374">
        <f t="shared" ref="KIA72" si="3839">KIA60-KIA62-KIA70</f>
        <v>0</v>
      </c>
      <c r="KIC72" s="374">
        <f t="shared" ref="KIC72" si="3840">KIC60-KIC62-KIC70</f>
        <v>0</v>
      </c>
      <c r="KIE72" s="374">
        <f t="shared" ref="KIE72" si="3841">KIE60-KIE62-KIE70</f>
        <v>0</v>
      </c>
      <c r="KIG72" s="374">
        <f t="shared" ref="KIG72" si="3842">KIG60-KIG62-KIG70</f>
        <v>0</v>
      </c>
      <c r="KII72" s="374">
        <f t="shared" ref="KII72" si="3843">KII60-KII62-KII70</f>
        <v>0</v>
      </c>
      <c r="KIK72" s="374">
        <f t="shared" ref="KIK72" si="3844">KIK60-KIK62-KIK70</f>
        <v>0</v>
      </c>
      <c r="KIM72" s="374">
        <f t="shared" ref="KIM72" si="3845">KIM60-KIM62-KIM70</f>
        <v>0</v>
      </c>
      <c r="KIO72" s="374">
        <f t="shared" ref="KIO72" si="3846">KIO60-KIO62-KIO70</f>
        <v>0</v>
      </c>
      <c r="KIQ72" s="374">
        <f t="shared" ref="KIQ72" si="3847">KIQ60-KIQ62-KIQ70</f>
        <v>0</v>
      </c>
      <c r="KIS72" s="374">
        <f t="shared" ref="KIS72" si="3848">KIS60-KIS62-KIS70</f>
        <v>0</v>
      </c>
      <c r="KIU72" s="374">
        <f t="shared" ref="KIU72" si="3849">KIU60-KIU62-KIU70</f>
        <v>0</v>
      </c>
      <c r="KIW72" s="374">
        <f t="shared" ref="KIW72" si="3850">KIW60-KIW62-KIW70</f>
        <v>0</v>
      </c>
      <c r="KIY72" s="374">
        <f t="shared" ref="KIY72" si="3851">KIY60-KIY62-KIY70</f>
        <v>0</v>
      </c>
      <c r="KJA72" s="374">
        <f t="shared" ref="KJA72" si="3852">KJA60-KJA62-KJA70</f>
        <v>0</v>
      </c>
      <c r="KJC72" s="374">
        <f t="shared" ref="KJC72" si="3853">KJC60-KJC62-KJC70</f>
        <v>0</v>
      </c>
      <c r="KJE72" s="374">
        <f t="shared" ref="KJE72" si="3854">KJE60-KJE62-KJE70</f>
        <v>0</v>
      </c>
      <c r="KJG72" s="374">
        <f t="shared" ref="KJG72" si="3855">KJG60-KJG62-KJG70</f>
        <v>0</v>
      </c>
      <c r="KJI72" s="374">
        <f t="shared" ref="KJI72" si="3856">KJI60-KJI62-KJI70</f>
        <v>0</v>
      </c>
      <c r="KJK72" s="374">
        <f t="shared" ref="KJK72" si="3857">KJK60-KJK62-KJK70</f>
        <v>0</v>
      </c>
      <c r="KJM72" s="374">
        <f t="shared" ref="KJM72" si="3858">KJM60-KJM62-KJM70</f>
        <v>0</v>
      </c>
      <c r="KJO72" s="374">
        <f t="shared" ref="KJO72" si="3859">KJO60-KJO62-KJO70</f>
        <v>0</v>
      </c>
      <c r="KJQ72" s="374">
        <f t="shared" ref="KJQ72" si="3860">KJQ60-KJQ62-KJQ70</f>
        <v>0</v>
      </c>
      <c r="KJS72" s="374">
        <f t="shared" ref="KJS72" si="3861">KJS60-KJS62-KJS70</f>
        <v>0</v>
      </c>
      <c r="KJU72" s="374">
        <f t="shared" ref="KJU72" si="3862">KJU60-KJU62-KJU70</f>
        <v>0</v>
      </c>
      <c r="KJW72" s="374">
        <f t="shared" ref="KJW72" si="3863">KJW60-KJW62-KJW70</f>
        <v>0</v>
      </c>
      <c r="KJY72" s="374">
        <f t="shared" ref="KJY72" si="3864">KJY60-KJY62-KJY70</f>
        <v>0</v>
      </c>
      <c r="KKA72" s="374">
        <f t="shared" ref="KKA72" si="3865">KKA60-KKA62-KKA70</f>
        <v>0</v>
      </c>
      <c r="KKC72" s="374">
        <f t="shared" ref="KKC72" si="3866">KKC60-KKC62-KKC70</f>
        <v>0</v>
      </c>
      <c r="KKE72" s="374">
        <f t="shared" ref="KKE72" si="3867">KKE60-KKE62-KKE70</f>
        <v>0</v>
      </c>
      <c r="KKG72" s="374">
        <f t="shared" ref="KKG72" si="3868">KKG60-KKG62-KKG70</f>
        <v>0</v>
      </c>
      <c r="KKI72" s="374">
        <f t="shared" ref="KKI72" si="3869">KKI60-KKI62-KKI70</f>
        <v>0</v>
      </c>
      <c r="KKK72" s="374">
        <f t="shared" ref="KKK72" si="3870">KKK60-KKK62-KKK70</f>
        <v>0</v>
      </c>
      <c r="KKM72" s="374">
        <f t="shared" ref="KKM72" si="3871">KKM60-KKM62-KKM70</f>
        <v>0</v>
      </c>
      <c r="KKO72" s="374">
        <f t="shared" ref="KKO72" si="3872">KKO60-KKO62-KKO70</f>
        <v>0</v>
      </c>
      <c r="KKQ72" s="374">
        <f t="shared" ref="KKQ72" si="3873">KKQ60-KKQ62-KKQ70</f>
        <v>0</v>
      </c>
      <c r="KKS72" s="374">
        <f t="shared" ref="KKS72" si="3874">KKS60-KKS62-KKS70</f>
        <v>0</v>
      </c>
      <c r="KKU72" s="374">
        <f t="shared" ref="KKU72" si="3875">KKU60-KKU62-KKU70</f>
        <v>0</v>
      </c>
      <c r="KKW72" s="374">
        <f t="shared" ref="KKW72" si="3876">KKW60-KKW62-KKW70</f>
        <v>0</v>
      </c>
      <c r="KKY72" s="374">
        <f t="shared" ref="KKY72" si="3877">KKY60-KKY62-KKY70</f>
        <v>0</v>
      </c>
      <c r="KLA72" s="374">
        <f t="shared" ref="KLA72" si="3878">KLA60-KLA62-KLA70</f>
        <v>0</v>
      </c>
      <c r="KLC72" s="374">
        <f t="shared" ref="KLC72" si="3879">KLC60-KLC62-KLC70</f>
        <v>0</v>
      </c>
      <c r="KLE72" s="374">
        <f t="shared" ref="KLE72" si="3880">KLE60-KLE62-KLE70</f>
        <v>0</v>
      </c>
      <c r="KLG72" s="374">
        <f t="shared" ref="KLG72" si="3881">KLG60-KLG62-KLG70</f>
        <v>0</v>
      </c>
      <c r="KLI72" s="374">
        <f t="shared" ref="KLI72" si="3882">KLI60-KLI62-KLI70</f>
        <v>0</v>
      </c>
      <c r="KLK72" s="374">
        <f t="shared" ref="KLK72" si="3883">KLK60-KLK62-KLK70</f>
        <v>0</v>
      </c>
      <c r="KLM72" s="374">
        <f t="shared" ref="KLM72" si="3884">KLM60-KLM62-KLM70</f>
        <v>0</v>
      </c>
      <c r="KLO72" s="374">
        <f t="shared" ref="KLO72" si="3885">KLO60-KLO62-KLO70</f>
        <v>0</v>
      </c>
      <c r="KLQ72" s="374">
        <f t="shared" ref="KLQ72" si="3886">KLQ60-KLQ62-KLQ70</f>
        <v>0</v>
      </c>
      <c r="KLS72" s="374">
        <f t="shared" ref="KLS72" si="3887">KLS60-KLS62-KLS70</f>
        <v>0</v>
      </c>
      <c r="KLU72" s="374">
        <f t="shared" ref="KLU72" si="3888">KLU60-KLU62-KLU70</f>
        <v>0</v>
      </c>
      <c r="KLW72" s="374">
        <f t="shared" ref="KLW72" si="3889">KLW60-KLW62-KLW70</f>
        <v>0</v>
      </c>
      <c r="KLY72" s="374">
        <f t="shared" ref="KLY72" si="3890">KLY60-KLY62-KLY70</f>
        <v>0</v>
      </c>
      <c r="KMA72" s="374">
        <f t="shared" ref="KMA72" si="3891">KMA60-KMA62-KMA70</f>
        <v>0</v>
      </c>
      <c r="KMC72" s="374">
        <f t="shared" ref="KMC72" si="3892">KMC60-KMC62-KMC70</f>
        <v>0</v>
      </c>
      <c r="KME72" s="374">
        <f t="shared" ref="KME72" si="3893">KME60-KME62-KME70</f>
        <v>0</v>
      </c>
      <c r="KMG72" s="374">
        <f t="shared" ref="KMG72" si="3894">KMG60-KMG62-KMG70</f>
        <v>0</v>
      </c>
      <c r="KMI72" s="374">
        <f t="shared" ref="KMI72" si="3895">KMI60-KMI62-KMI70</f>
        <v>0</v>
      </c>
      <c r="KMK72" s="374">
        <f t="shared" ref="KMK72" si="3896">KMK60-KMK62-KMK70</f>
        <v>0</v>
      </c>
      <c r="KMM72" s="374">
        <f t="shared" ref="KMM72" si="3897">KMM60-KMM62-KMM70</f>
        <v>0</v>
      </c>
      <c r="KMO72" s="374">
        <f t="shared" ref="KMO72" si="3898">KMO60-KMO62-KMO70</f>
        <v>0</v>
      </c>
      <c r="KMQ72" s="374">
        <f t="shared" ref="KMQ72" si="3899">KMQ60-KMQ62-KMQ70</f>
        <v>0</v>
      </c>
      <c r="KMS72" s="374">
        <f t="shared" ref="KMS72" si="3900">KMS60-KMS62-KMS70</f>
        <v>0</v>
      </c>
      <c r="KMU72" s="374">
        <f t="shared" ref="KMU72" si="3901">KMU60-KMU62-KMU70</f>
        <v>0</v>
      </c>
      <c r="KMW72" s="374">
        <f t="shared" ref="KMW72" si="3902">KMW60-KMW62-KMW70</f>
        <v>0</v>
      </c>
      <c r="KMY72" s="374">
        <f t="shared" ref="KMY72" si="3903">KMY60-KMY62-KMY70</f>
        <v>0</v>
      </c>
      <c r="KNA72" s="374">
        <f t="shared" ref="KNA72" si="3904">KNA60-KNA62-KNA70</f>
        <v>0</v>
      </c>
      <c r="KNC72" s="374">
        <f t="shared" ref="KNC72" si="3905">KNC60-KNC62-KNC70</f>
        <v>0</v>
      </c>
      <c r="KNE72" s="374">
        <f t="shared" ref="KNE72" si="3906">KNE60-KNE62-KNE70</f>
        <v>0</v>
      </c>
      <c r="KNG72" s="374">
        <f t="shared" ref="KNG72" si="3907">KNG60-KNG62-KNG70</f>
        <v>0</v>
      </c>
      <c r="KNI72" s="374">
        <f t="shared" ref="KNI72" si="3908">KNI60-KNI62-KNI70</f>
        <v>0</v>
      </c>
      <c r="KNK72" s="374">
        <f t="shared" ref="KNK72" si="3909">KNK60-KNK62-KNK70</f>
        <v>0</v>
      </c>
      <c r="KNM72" s="374">
        <f t="shared" ref="KNM72" si="3910">KNM60-KNM62-KNM70</f>
        <v>0</v>
      </c>
      <c r="KNO72" s="374">
        <f t="shared" ref="KNO72" si="3911">KNO60-KNO62-KNO70</f>
        <v>0</v>
      </c>
      <c r="KNQ72" s="374">
        <f t="shared" ref="KNQ72" si="3912">KNQ60-KNQ62-KNQ70</f>
        <v>0</v>
      </c>
      <c r="KNS72" s="374">
        <f t="shared" ref="KNS72" si="3913">KNS60-KNS62-KNS70</f>
        <v>0</v>
      </c>
      <c r="KNU72" s="374">
        <f t="shared" ref="KNU72" si="3914">KNU60-KNU62-KNU70</f>
        <v>0</v>
      </c>
      <c r="KNW72" s="374">
        <f t="shared" ref="KNW72" si="3915">KNW60-KNW62-KNW70</f>
        <v>0</v>
      </c>
      <c r="KNY72" s="374">
        <f t="shared" ref="KNY72" si="3916">KNY60-KNY62-KNY70</f>
        <v>0</v>
      </c>
      <c r="KOA72" s="374">
        <f t="shared" ref="KOA72" si="3917">KOA60-KOA62-KOA70</f>
        <v>0</v>
      </c>
      <c r="KOC72" s="374">
        <f t="shared" ref="KOC72" si="3918">KOC60-KOC62-KOC70</f>
        <v>0</v>
      </c>
      <c r="KOE72" s="374">
        <f t="shared" ref="KOE72" si="3919">KOE60-KOE62-KOE70</f>
        <v>0</v>
      </c>
      <c r="KOG72" s="374">
        <f t="shared" ref="KOG72" si="3920">KOG60-KOG62-KOG70</f>
        <v>0</v>
      </c>
      <c r="KOI72" s="374">
        <f t="shared" ref="KOI72" si="3921">KOI60-KOI62-KOI70</f>
        <v>0</v>
      </c>
      <c r="KOK72" s="374">
        <f t="shared" ref="KOK72" si="3922">KOK60-KOK62-KOK70</f>
        <v>0</v>
      </c>
      <c r="KOM72" s="374">
        <f t="shared" ref="KOM72" si="3923">KOM60-KOM62-KOM70</f>
        <v>0</v>
      </c>
      <c r="KOO72" s="374">
        <f t="shared" ref="KOO72" si="3924">KOO60-KOO62-KOO70</f>
        <v>0</v>
      </c>
      <c r="KOQ72" s="374">
        <f t="shared" ref="KOQ72" si="3925">KOQ60-KOQ62-KOQ70</f>
        <v>0</v>
      </c>
      <c r="KOS72" s="374">
        <f t="shared" ref="KOS72" si="3926">KOS60-KOS62-KOS70</f>
        <v>0</v>
      </c>
      <c r="KOU72" s="374">
        <f t="shared" ref="KOU72" si="3927">KOU60-KOU62-KOU70</f>
        <v>0</v>
      </c>
      <c r="KOW72" s="374">
        <f t="shared" ref="KOW72" si="3928">KOW60-KOW62-KOW70</f>
        <v>0</v>
      </c>
      <c r="KOY72" s="374">
        <f t="shared" ref="KOY72" si="3929">KOY60-KOY62-KOY70</f>
        <v>0</v>
      </c>
      <c r="KPA72" s="374">
        <f t="shared" ref="KPA72" si="3930">KPA60-KPA62-KPA70</f>
        <v>0</v>
      </c>
      <c r="KPC72" s="374">
        <f t="shared" ref="KPC72" si="3931">KPC60-KPC62-KPC70</f>
        <v>0</v>
      </c>
      <c r="KPE72" s="374">
        <f t="shared" ref="KPE72" si="3932">KPE60-KPE62-KPE70</f>
        <v>0</v>
      </c>
      <c r="KPG72" s="374">
        <f t="shared" ref="KPG72" si="3933">KPG60-KPG62-KPG70</f>
        <v>0</v>
      </c>
      <c r="KPI72" s="374">
        <f t="shared" ref="KPI72" si="3934">KPI60-KPI62-KPI70</f>
        <v>0</v>
      </c>
      <c r="KPK72" s="374">
        <f t="shared" ref="KPK72" si="3935">KPK60-KPK62-KPK70</f>
        <v>0</v>
      </c>
      <c r="KPM72" s="374">
        <f t="shared" ref="KPM72" si="3936">KPM60-KPM62-KPM70</f>
        <v>0</v>
      </c>
      <c r="KPO72" s="374">
        <f t="shared" ref="KPO72" si="3937">KPO60-KPO62-KPO70</f>
        <v>0</v>
      </c>
      <c r="KPQ72" s="374">
        <f t="shared" ref="KPQ72" si="3938">KPQ60-KPQ62-KPQ70</f>
        <v>0</v>
      </c>
      <c r="KPS72" s="374">
        <f t="shared" ref="KPS72" si="3939">KPS60-KPS62-KPS70</f>
        <v>0</v>
      </c>
      <c r="KPU72" s="374">
        <f t="shared" ref="KPU72" si="3940">KPU60-KPU62-KPU70</f>
        <v>0</v>
      </c>
      <c r="KPW72" s="374">
        <f t="shared" ref="KPW72" si="3941">KPW60-KPW62-KPW70</f>
        <v>0</v>
      </c>
      <c r="KPY72" s="374">
        <f t="shared" ref="KPY72" si="3942">KPY60-KPY62-KPY70</f>
        <v>0</v>
      </c>
      <c r="KQA72" s="374">
        <f t="shared" ref="KQA72" si="3943">KQA60-KQA62-KQA70</f>
        <v>0</v>
      </c>
      <c r="KQC72" s="374">
        <f t="shared" ref="KQC72" si="3944">KQC60-KQC62-KQC70</f>
        <v>0</v>
      </c>
      <c r="KQE72" s="374">
        <f t="shared" ref="KQE72" si="3945">KQE60-KQE62-KQE70</f>
        <v>0</v>
      </c>
      <c r="KQG72" s="374">
        <f t="shared" ref="KQG72" si="3946">KQG60-KQG62-KQG70</f>
        <v>0</v>
      </c>
      <c r="KQI72" s="374">
        <f t="shared" ref="KQI72" si="3947">KQI60-KQI62-KQI70</f>
        <v>0</v>
      </c>
      <c r="KQK72" s="374">
        <f t="shared" ref="KQK72" si="3948">KQK60-KQK62-KQK70</f>
        <v>0</v>
      </c>
      <c r="KQM72" s="374">
        <f t="shared" ref="KQM72" si="3949">KQM60-KQM62-KQM70</f>
        <v>0</v>
      </c>
      <c r="KQO72" s="374">
        <f t="shared" ref="KQO72" si="3950">KQO60-KQO62-KQO70</f>
        <v>0</v>
      </c>
      <c r="KQQ72" s="374">
        <f t="shared" ref="KQQ72" si="3951">KQQ60-KQQ62-KQQ70</f>
        <v>0</v>
      </c>
      <c r="KQS72" s="374">
        <f t="shared" ref="KQS72" si="3952">KQS60-KQS62-KQS70</f>
        <v>0</v>
      </c>
      <c r="KQU72" s="374">
        <f t="shared" ref="KQU72" si="3953">KQU60-KQU62-KQU70</f>
        <v>0</v>
      </c>
      <c r="KQW72" s="374">
        <f t="shared" ref="KQW72" si="3954">KQW60-KQW62-KQW70</f>
        <v>0</v>
      </c>
      <c r="KQY72" s="374">
        <f t="shared" ref="KQY72" si="3955">KQY60-KQY62-KQY70</f>
        <v>0</v>
      </c>
      <c r="KRA72" s="374">
        <f t="shared" ref="KRA72" si="3956">KRA60-KRA62-KRA70</f>
        <v>0</v>
      </c>
      <c r="KRC72" s="374">
        <f t="shared" ref="KRC72" si="3957">KRC60-KRC62-KRC70</f>
        <v>0</v>
      </c>
      <c r="KRE72" s="374">
        <f t="shared" ref="KRE72" si="3958">KRE60-KRE62-KRE70</f>
        <v>0</v>
      </c>
      <c r="KRG72" s="374">
        <f t="shared" ref="KRG72" si="3959">KRG60-KRG62-KRG70</f>
        <v>0</v>
      </c>
      <c r="KRI72" s="374">
        <f t="shared" ref="KRI72" si="3960">KRI60-KRI62-KRI70</f>
        <v>0</v>
      </c>
      <c r="KRK72" s="374">
        <f t="shared" ref="KRK72" si="3961">KRK60-KRK62-KRK70</f>
        <v>0</v>
      </c>
      <c r="KRM72" s="374">
        <f t="shared" ref="KRM72" si="3962">KRM60-KRM62-KRM70</f>
        <v>0</v>
      </c>
      <c r="KRO72" s="374">
        <f t="shared" ref="KRO72" si="3963">KRO60-KRO62-KRO70</f>
        <v>0</v>
      </c>
      <c r="KRQ72" s="374">
        <f t="shared" ref="KRQ72" si="3964">KRQ60-KRQ62-KRQ70</f>
        <v>0</v>
      </c>
      <c r="KRS72" s="374">
        <f t="shared" ref="KRS72" si="3965">KRS60-KRS62-KRS70</f>
        <v>0</v>
      </c>
      <c r="KRU72" s="374">
        <f t="shared" ref="KRU72" si="3966">KRU60-KRU62-KRU70</f>
        <v>0</v>
      </c>
      <c r="KRW72" s="374">
        <f t="shared" ref="KRW72" si="3967">KRW60-KRW62-KRW70</f>
        <v>0</v>
      </c>
      <c r="KRY72" s="374">
        <f t="shared" ref="KRY72" si="3968">KRY60-KRY62-KRY70</f>
        <v>0</v>
      </c>
      <c r="KSA72" s="374">
        <f t="shared" ref="KSA72" si="3969">KSA60-KSA62-KSA70</f>
        <v>0</v>
      </c>
      <c r="KSC72" s="374">
        <f t="shared" ref="KSC72" si="3970">KSC60-KSC62-KSC70</f>
        <v>0</v>
      </c>
      <c r="KSE72" s="374">
        <f t="shared" ref="KSE72" si="3971">KSE60-KSE62-KSE70</f>
        <v>0</v>
      </c>
      <c r="KSG72" s="374">
        <f t="shared" ref="KSG72" si="3972">KSG60-KSG62-KSG70</f>
        <v>0</v>
      </c>
      <c r="KSI72" s="374">
        <f t="shared" ref="KSI72" si="3973">KSI60-KSI62-KSI70</f>
        <v>0</v>
      </c>
      <c r="KSK72" s="374">
        <f t="shared" ref="KSK72" si="3974">KSK60-KSK62-KSK70</f>
        <v>0</v>
      </c>
      <c r="KSM72" s="374">
        <f t="shared" ref="KSM72" si="3975">KSM60-KSM62-KSM70</f>
        <v>0</v>
      </c>
      <c r="KSO72" s="374">
        <f t="shared" ref="KSO72" si="3976">KSO60-KSO62-KSO70</f>
        <v>0</v>
      </c>
      <c r="KSQ72" s="374">
        <f t="shared" ref="KSQ72" si="3977">KSQ60-KSQ62-KSQ70</f>
        <v>0</v>
      </c>
      <c r="KSS72" s="374">
        <f t="shared" ref="KSS72" si="3978">KSS60-KSS62-KSS70</f>
        <v>0</v>
      </c>
      <c r="KSU72" s="374">
        <f t="shared" ref="KSU72" si="3979">KSU60-KSU62-KSU70</f>
        <v>0</v>
      </c>
      <c r="KSW72" s="374">
        <f t="shared" ref="KSW72" si="3980">KSW60-KSW62-KSW70</f>
        <v>0</v>
      </c>
      <c r="KSY72" s="374">
        <f t="shared" ref="KSY72" si="3981">KSY60-KSY62-KSY70</f>
        <v>0</v>
      </c>
      <c r="KTA72" s="374">
        <f t="shared" ref="KTA72" si="3982">KTA60-KTA62-KTA70</f>
        <v>0</v>
      </c>
      <c r="KTC72" s="374">
        <f t="shared" ref="KTC72" si="3983">KTC60-KTC62-KTC70</f>
        <v>0</v>
      </c>
      <c r="KTE72" s="374">
        <f t="shared" ref="KTE72" si="3984">KTE60-KTE62-KTE70</f>
        <v>0</v>
      </c>
      <c r="KTG72" s="374">
        <f t="shared" ref="KTG72" si="3985">KTG60-KTG62-KTG70</f>
        <v>0</v>
      </c>
      <c r="KTI72" s="374">
        <f t="shared" ref="KTI72" si="3986">KTI60-KTI62-KTI70</f>
        <v>0</v>
      </c>
      <c r="KTK72" s="374">
        <f t="shared" ref="KTK72" si="3987">KTK60-KTK62-KTK70</f>
        <v>0</v>
      </c>
      <c r="KTM72" s="374">
        <f t="shared" ref="KTM72" si="3988">KTM60-KTM62-KTM70</f>
        <v>0</v>
      </c>
      <c r="KTO72" s="374">
        <f t="shared" ref="KTO72" si="3989">KTO60-KTO62-KTO70</f>
        <v>0</v>
      </c>
      <c r="KTQ72" s="374">
        <f t="shared" ref="KTQ72" si="3990">KTQ60-KTQ62-KTQ70</f>
        <v>0</v>
      </c>
      <c r="KTS72" s="374">
        <f t="shared" ref="KTS72" si="3991">KTS60-KTS62-KTS70</f>
        <v>0</v>
      </c>
      <c r="KTU72" s="374">
        <f t="shared" ref="KTU72" si="3992">KTU60-KTU62-KTU70</f>
        <v>0</v>
      </c>
      <c r="KTW72" s="374">
        <f t="shared" ref="KTW72" si="3993">KTW60-KTW62-KTW70</f>
        <v>0</v>
      </c>
      <c r="KTY72" s="374">
        <f t="shared" ref="KTY72" si="3994">KTY60-KTY62-KTY70</f>
        <v>0</v>
      </c>
      <c r="KUA72" s="374">
        <f t="shared" ref="KUA72" si="3995">KUA60-KUA62-KUA70</f>
        <v>0</v>
      </c>
      <c r="KUC72" s="374">
        <f t="shared" ref="KUC72" si="3996">KUC60-KUC62-KUC70</f>
        <v>0</v>
      </c>
      <c r="KUE72" s="374">
        <f t="shared" ref="KUE72" si="3997">KUE60-KUE62-KUE70</f>
        <v>0</v>
      </c>
      <c r="KUG72" s="374">
        <f t="shared" ref="KUG72" si="3998">KUG60-KUG62-KUG70</f>
        <v>0</v>
      </c>
      <c r="KUI72" s="374">
        <f t="shared" ref="KUI72" si="3999">KUI60-KUI62-KUI70</f>
        <v>0</v>
      </c>
      <c r="KUK72" s="374">
        <f t="shared" ref="KUK72" si="4000">KUK60-KUK62-KUK70</f>
        <v>0</v>
      </c>
      <c r="KUM72" s="374">
        <f t="shared" ref="KUM72" si="4001">KUM60-KUM62-KUM70</f>
        <v>0</v>
      </c>
      <c r="KUO72" s="374">
        <f t="shared" ref="KUO72" si="4002">KUO60-KUO62-KUO70</f>
        <v>0</v>
      </c>
      <c r="KUQ72" s="374">
        <f t="shared" ref="KUQ72" si="4003">KUQ60-KUQ62-KUQ70</f>
        <v>0</v>
      </c>
      <c r="KUS72" s="374">
        <f t="shared" ref="KUS72" si="4004">KUS60-KUS62-KUS70</f>
        <v>0</v>
      </c>
      <c r="KUU72" s="374">
        <f t="shared" ref="KUU72" si="4005">KUU60-KUU62-KUU70</f>
        <v>0</v>
      </c>
      <c r="KUW72" s="374">
        <f t="shared" ref="KUW72" si="4006">KUW60-KUW62-KUW70</f>
        <v>0</v>
      </c>
      <c r="KUY72" s="374">
        <f t="shared" ref="KUY72" si="4007">KUY60-KUY62-KUY70</f>
        <v>0</v>
      </c>
      <c r="KVA72" s="374">
        <f t="shared" ref="KVA72" si="4008">KVA60-KVA62-KVA70</f>
        <v>0</v>
      </c>
      <c r="KVC72" s="374">
        <f t="shared" ref="KVC72" si="4009">KVC60-KVC62-KVC70</f>
        <v>0</v>
      </c>
      <c r="KVE72" s="374">
        <f t="shared" ref="KVE72" si="4010">KVE60-KVE62-KVE70</f>
        <v>0</v>
      </c>
      <c r="KVG72" s="374">
        <f t="shared" ref="KVG72" si="4011">KVG60-KVG62-KVG70</f>
        <v>0</v>
      </c>
      <c r="KVI72" s="374">
        <f t="shared" ref="KVI72" si="4012">KVI60-KVI62-KVI70</f>
        <v>0</v>
      </c>
      <c r="KVK72" s="374">
        <f t="shared" ref="KVK72" si="4013">KVK60-KVK62-KVK70</f>
        <v>0</v>
      </c>
      <c r="KVM72" s="374">
        <f t="shared" ref="KVM72" si="4014">KVM60-KVM62-KVM70</f>
        <v>0</v>
      </c>
      <c r="KVO72" s="374">
        <f t="shared" ref="KVO72" si="4015">KVO60-KVO62-KVO70</f>
        <v>0</v>
      </c>
      <c r="KVQ72" s="374">
        <f t="shared" ref="KVQ72" si="4016">KVQ60-KVQ62-KVQ70</f>
        <v>0</v>
      </c>
      <c r="KVS72" s="374">
        <f t="shared" ref="KVS72" si="4017">KVS60-KVS62-KVS70</f>
        <v>0</v>
      </c>
      <c r="KVU72" s="374">
        <f t="shared" ref="KVU72" si="4018">KVU60-KVU62-KVU70</f>
        <v>0</v>
      </c>
      <c r="KVW72" s="374">
        <f t="shared" ref="KVW72" si="4019">KVW60-KVW62-KVW70</f>
        <v>0</v>
      </c>
      <c r="KVY72" s="374">
        <f t="shared" ref="KVY72" si="4020">KVY60-KVY62-KVY70</f>
        <v>0</v>
      </c>
      <c r="KWA72" s="374">
        <f t="shared" ref="KWA72" si="4021">KWA60-KWA62-KWA70</f>
        <v>0</v>
      </c>
      <c r="KWC72" s="374">
        <f t="shared" ref="KWC72" si="4022">KWC60-KWC62-KWC70</f>
        <v>0</v>
      </c>
      <c r="KWE72" s="374">
        <f t="shared" ref="KWE72" si="4023">KWE60-KWE62-KWE70</f>
        <v>0</v>
      </c>
      <c r="KWG72" s="374">
        <f t="shared" ref="KWG72" si="4024">KWG60-KWG62-KWG70</f>
        <v>0</v>
      </c>
      <c r="KWI72" s="374">
        <f t="shared" ref="KWI72" si="4025">KWI60-KWI62-KWI70</f>
        <v>0</v>
      </c>
      <c r="KWK72" s="374">
        <f t="shared" ref="KWK72" si="4026">KWK60-KWK62-KWK70</f>
        <v>0</v>
      </c>
      <c r="KWM72" s="374">
        <f t="shared" ref="KWM72" si="4027">KWM60-KWM62-KWM70</f>
        <v>0</v>
      </c>
      <c r="KWO72" s="374">
        <f t="shared" ref="KWO72" si="4028">KWO60-KWO62-KWO70</f>
        <v>0</v>
      </c>
      <c r="KWQ72" s="374">
        <f t="shared" ref="KWQ72" si="4029">KWQ60-KWQ62-KWQ70</f>
        <v>0</v>
      </c>
      <c r="KWS72" s="374">
        <f t="shared" ref="KWS72" si="4030">KWS60-KWS62-KWS70</f>
        <v>0</v>
      </c>
      <c r="KWU72" s="374">
        <f t="shared" ref="KWU72" si="4031">KWU60-KWU62-KWU70</f>
        <v>0</v>
      </c>
      <c r="KWW72" s="374">
        <f t="shared" ref="KWW72" si="4032">KWW60-KWW62-KWW70</f>
        <v>0</v>
      </c>
      <c r="KWY72" s="374">
        <f t="shared" ref="KWY72" si="4033">KWY60-KWY62-KWY70</f>
        <v>0</v>
      </c>
      <c r="KXA72" s="374">
        <f t="shared" ref="KXA72" si="4034">KXA60-KXA62-KXA70</f>
        <v>0</v>
      </c>
      <c r="KXC72" s="374">
        <f t="shared" ref="KXC72" si="4035">KXC60-KXC62-KXC70</f>
        <v>0</v>
      </c>
      <c r="KXE72" s="374">
        <f t="shared" ref="KXE72" si="4036">KXE60-KXE62-KXE70</f>
        <v>0</v>
      </c>
      <c r="KXG72" s="374">
        <f t="shared" ref="KXG72" si="4037">KXG60-KXG62-KXG70</f>
        <v>0</v>
      </c>
      <c r="KXI72" s="374">
        <f t="shared" ref="KXI72" si="4038">KXI60-KXI62-KXI70</f>
        <v>0</v>
      </c>
      <c r="KXK72" s="374">
        <f t="shared" ref="KXK72" si="4039">KXK60-KXK62-KXK70</f>
        <v>0</v>
      </c>
      <c r="KXM72" s="374">
        <f t="shared" ref="KXM72" si="4040">KXM60-KXM62-KXM70</f>
        <v>0</v>
      </c>
      <c r="KXO72" s="374">
        <f t="shared" ref="KXO72" si="4041">KXO60-KXO62-KXO70</f>
        <v>0</v>
      </c>
      <c r="KXQ72" s="374">
        <f t="shared" ref="KXQ72" si="4042">KXQ60-KXQ62-KXQ70</f>
        <v>0</v>
      </c>
      <c r="KXS72" s="374">
        <f t="shared" ref="KXS72" si="4043">KXS60-KXS62-KXS70</f>
        <v>0</v>
      </c>
      <c r="KXU72" s="374">
        <f t="shared" ref="KXU72" si="4044">KXU60-KXU62-KXU70</f>
        <v>0</v>
      </c>
      <c r="KXW72" s="374">
        <f t="shared" ref="KXW72" si="4045">KXW60-KXW62-KXW70</f>
        <v>0</v>
      </c>
      <c r="KXY72" s="374">
        <f t="shared" ref="KXY72" si="4046">KXY60-KXY62-KXY70</f>
        <v>0</v>
      </c>
      <c r="KYA72" s="374">
        <f t="shared" ref="KYA72" si="4047">KYA60-KYA62-KYA70</f>
        <v>0</v>
      </c>
      <c r="KYC72" s="374">
        <f t="shared" ref="KYC72" si="4048">KYC60-KYC62-KYC70</f>
        <v>0</v>
      </c>
      <c r="KYE72" s="374">
        <f t="shared" ref="KYE72" si="4049">KYE60-KYE62-KYE70</f>
        <v>0</v>
      </c>
      <c r="KYG72" s="374">
        <f t="shared" ref="KYG72" si="4050">KYG60-KYG62-KYG70</f>
        <v>0</v>
      </c>
      <c r="KYI72" s="374">
        <f t="shared" ref="KYI72" si="4051">KYI60-KYI62-KYI70</f>
        <v>0</v>
      </c>
      <c r="KYK72" s="374">
        <f t="shared" ref="KYK72" si="4052">KYK60-KYK62-KYK70</f>
        <v>0</v>
      </c>
      <c r="KYM72" s="374">
        <f t="shared" ref="KYM72" si="4053">KYM60-KYM62-KYM70</f>
        <v>0</v>
      </c>
      <c r="KYO72" s="374">
        <f t="shared" ref="KYO72" si="4054">KYO60-KYO62-KYO70</f>
        <v>0</v>
      </c>
      <c r="KYQ72" s="374">
        <f t="shared" ref="KYQ72" si="4055">KYQ60-KYQ62-KYQ70</f>
        <v>0</v>
      </c>
      <c r="KYS72" s="374">
        <f t="shared" ref="KYS72" si="4056">KYS60-KYS62-KYS70</f>
        <v>0</v>
      </c>
      <c r="KYU72" s="374">
        <f t="shared" ref="KYU72" si="4057">KYU60-KYU62-KYU70</f>
        <v>0</v>
      </c>
      <c r="KYW72" s="374">
        <f t="shared" ref="KYW72" si="4058">KYW60-KYW62-KYW70</f>
        <v>0</v>
      </c>
      <c r="KYY72" s="374">
        <f t="shared" ref="KYY72" si="4059">KYY60-KYY62-KYY70</f>
        <v>0</v>
      </c>
      <c r="KZA72" s="374">
        <f t="shared" ref="KZA72" si="4060">KZA60-KZA62-KZA70</f>
        <v>0</v>
      </c>
      <c r="KZC72" s="374">
        <f t="shared" ref="KZC72" si="4061">KZC60-KZC62-KZC70</f>
        <v>0</v>
      </c>
      <c r="KZE72" s="374">
        <f t="shared" ref="KZE72" si="4062">KZE60-KZE62-KZE70</f>
        <v>0</v>
      </c>
      <c r="KZG72" s="374">
        <f t="shared" ref="KZG72" si="4063">KZG60-KZG62-KZG70</f>
        <v>0</v>
      </c>
      <c r="KZI72" s="374">
        <f t="shared" ref="KZI72" si="4064">KZI60-KZI62-KZI70</f>
        <v>0</v>
      </c>
      <c r="KZK72" s="374">
        <f t="shared" ref="KZK72" si="4065">KZK60-KZK62-KZK70</f>
        <v>0</v>
      </c>
      <c r="KZM72" s="374">
        <f t="shared" ref="KZM72" si="4066">KZM60-KZM62-KZM70</f>
        <v>0</v>
      </c>
      <c r="KZO72" s="374">
        <f t="shared" ref="KZO72" si="4067">KZO60-KZO62-KZO70</f>
        <v>0</v>
      </c>
      <c r="KZQ72" s="374">
        <f t="shared" ref="KZQ72" si="4068">KZQ60-KZQ62-KZQ70</f>
        <v>0</v>
      </c>
      <c r="KZS72" s="374">
        <f t="shared" ref="KZS72" si="4069">KZS60-KZS62-KZS70</f>
        <v>0</v>
      </c>
      <c r="KZU72" s="374">
        <f t="shared" ref="KZU72" si="4070">KZU60-KZU62-KZU70</f>
        <v>0</v>
      </c>
      <c r="KZW72" s="374">
        <f t="shared" ref="KZW72" si="4071">KZW60-KZW62-KZW70</f>
        <v>0</v>
      </c>
      <c r="KZY72" s="374">
        <f t="shared" ref="KZY72" si="4072">KZY60-KZY62-KZY70</f>
        <v>0</v>
      </c>
      <c r="LAA72" s="374">
        <f t="shared" ref="LAA72" si="4073">LAA60-LAA62-LAA70</f>
        <v>0</v>
      </c>
      <c r="LAC72" s="374">
        <f t="shared" ref="LAC72" si="4074">LAC60-LAC62-LAC70</f>
        <v>0</v>
      </c>
      <c r="LAE72" s="374">
        <f t="shared" ref="LAE72" si="4075">LAE60-LAE62-LAE70</f>
        <v>0</v>
      </c>
      <c r="LAG72" s="374">
        <f t="shared" ref="LAG72" si="4076">LAG60-LAG62-LAG70</f>
        <v>0</v>
      </c>
      <c r="LAI72" s="374">
        <f t="shared" ref="LAI72" si="4077">LAI60-LAI62-LAI70</f>
        <v>0</v>
      </c>
      <c r="LAK72" s="374">
        <f t="shared" ref="LAK72" si="4078">LAK60-LAK62-LAK70</f>
        <v>0</v>
      </c>
      <c r="LAM72" s="374">
        <f t="shared" ref="LAM72" si="4079">LAM60-LAM62-LAM70</f>
        <v>0</v>
      </c>
      <c r="LAO72" s="374">
        <f t="shared" ref="LAO72" si="4080">LAO60-LAO62-LAO70</f>
        <v>0</v>
      </c>
      <c r="LAQ72" s="374">
        <f t="shared" ref="LAQ72" si="4081">LAQ60-LAQ62-LAQ70</f>
        <v>0</v>
      </c>
      <c r="LAS72" s="374">
        <f t="shared" ref="LAS72" si="4082">LAS60-LAS62-LAS70</f>
        <v>0</v>
      </c>
      <c r="LAU72" s="374">
        <f t="shared" ref="LAU72" si="4083">LAU60-LAU62-LAU70</f>
        <v>0</v>
      </c>
      <c r="LAW72" s="374">
        <f t="shared" ref="LAW72" si="4084">LAW60-LAW62-LAW70</f>
        <v>0</v>
      </c>
      <c r="LAY72" s="374">
        <f t="shared" ref="LAY72" si="4085">LAY60-LAY62-LAY70</f>
        <v>0</v>
      </c>
      <c r="LBA72" s="374">
        <f t="shared" ref="LBA72" si="4086">LBA60-LBA62-LBA70</f>
        <v>0</v>
      </c>
      <c r="LBC72" s="374">
        <f t="shared" ref="LBC72" si="4087">LBC60-LBC62-LBC70</f>
        <v>0</v>
      </c>
      <c r="LBE72" s="374">
        <f t="shared" ref="LBE72" si="4088">LBE60-LBE62-LBE70</f>
        <v>0</v>
      </c>
      <c r="LBG72" s="374">
        <f t="shared" ref="LBG72" si="4089">LBG60-LBG62-LBG70</f>
        <v>0</v>
      </c>
      <c r="LBI72" s="374">
        <f t="shared" ref="LBI72" si="4090">LBI60-LBI62-LBI70</f>
        <v>0</v>
      </c>
      <c r="LBK72" s="374">
        <f t="shared" ref="LBK72" si="4091">LBK60-LBK62-LBK70</f>
        <v>0</v>
      </c>
      <c r="LBM72" s="374">
        <f t="shared" ref="LBM72" si="4092">LBM60-LBM62-LBM70</f>
        <v>0</v>
      </c>
      <c r="LBO72" s="374">
        <f t="shared" ref="LBO72" si="4093">LBO60-LBO62-LBO70</f>
        <v>0</v>
      </c>
      <c r="LBQ72" s="374">
        <f t="shared" ref="LBQ72" si="4094">LBQ60-LBQ62-LBQ70</f>
        <v>0</v>
      </c>
      <c r="LBS72" s="374">
        <f t="shared" ref="LBS72" si="4095">LBS60-LBS62-LBS70</f>
        <v>0</v>
      </c>
      <c r="LBU72" s="374">
        <f t="shared" ref="LBU72" si="4096">LBU60-LBU62-LBU70</f>
        <v>0</v>
      </c>
      <c r="LBW72" s="374">
        <f t="shared" ref="LBW72" si="4097">LBW60-LBW62-LBW70</f>
        <v>0</v>
      </c>
      <c r="LBY72" s="374">
        <f t="shared" ref="LBY72" si="4098">LBY60-LBY62-LBY70</f>
        <v>0</v>
      </c>
      <c r="LCA72" s="374">
        <f t="shared" ref="LCA72" si="4099">LCA60-LCA62-LCA70</f>
        <v>0</v>
      </c>
      <c r="LCC72" s="374">
        <f t="shared" ref="LCC72" si="4100">LCC60-LCC62-LCC70</f>
        <v>0</v>
      </c>
      <c r="LCE72" s="374">
        <f t="shared" ref="LCE72" si="4101">LCE60-LCE62-LCE70</f>
        <v>0</v>
      </c>
      <c r="LCG72" s="374">
        <f t="shared" ref="LCG72" si="4102">LCG60-LCG62-LCG70</f>
        <v>0</v>
      </c>
      <c r="LCI72" s="374">
        <f t="shared" ref="LCI72" si="4103">LCI60-LCI62-LCI70</f>
        <v>0</v>
      </c>
      <c r="LCK72" s="374">
        <f t="shared" ref="LCK72" si="4104">LCK60-LCK62-LCK70</f>
        <v>0</v>
      </c>
      <c r="LCM72" s="374">
        <f t="shared" ref="LCM72" si="4105">LCM60-LCM62-LCM70</f>
        <v>0</v>
      </c>
      <c r="LCO72" s="374">
        <f t="shared" ref="LCO72" si="4106">LCO60-LCO62-LCO70</f>
        <v>0</v>
      </c>
      <c r="LCQ72" s="374">
        <f t="shared" ref="LCQ72" si="4107">LCQ60-LCQ62-LCQ70</f>
        <v>0</v>
      </c>
      <c r="LCS72" s="374">
        <f t="shared" ref="LCS72" si="4108">LCS60-LCS62-LCS70</f>
        <v>0</v>
      </c>
      <c r="LCU72" s="374">
        <f t="shared" ref="LCU72" si="4109">LCU60-LCU62-LCU70</f>
        <v>0</v>
      </c>
      <c r="LCW72" s="374">
        <f t="shared" ref="LCW72" si="4110">LCW60-LCW62-LCW70</f>
        <v>0</v>
      </c>
      <c r="LCY72" s="374">
        <f t="shared" ref="LCY72" si="4111">LCY60-LCY62-LCY70</f>
        <v>0</v>
      </c>
      <c r="LDA72" s="374">
        <f t="shared" ref="LDA72" si="4112">LDA60-LDA62-LDA70</f>
        <v>0</v>
      </c>
      <c r="LDC72" s="374">
        <f t="shared" ref="LDC72" si="4113">LDC60-LDC62-LDC70</f>
        <v>0</v>
      </c>
      <c r="LDE72" s="374">
        <f t="shared" ref="LDE72" si="4114">LDE60-LDE62-LDE70</f>
        <v>0</v>
      </c>
      <c r="LDG72" s="374">
        <f t="shared" ref="LDG72" si="4115">LDG60-LDG62-LDG70</f>
        <v>0</v>
      </c>
      <c r="LDI72" s="374">
        <f t="shared" ref="LDI72" si="4116">LDI60-LDI62-LDI70</f>
        <v>0</v>
      </c>
      <c r="LDK72" s="374">
        <f t="shared" ref="LDK72" si="4117">LDK60-LDK62-LDK70</f>
        <v>0</v>
      </c>
      <c r="LDM72" s="374">
        <f t="shared" ref="LDM72" si="4118">LDM60-LDM62-LDM70</f>
        <v>0</v>
      </c>
      <c r="LDO72" s="374">
        <f t="shared" ref="LDO72" si="4119">LDO60-LDO62-LDO70</f>
        <v>0</v>
      </c>
      <c r="LDQ72" s="374">
        <f t="shared" ref="LDQ72" si="4120">LDQ60-LDQ62-LDQ70</f>
        <v>0</v>
      </c>
      <c r="LDS72" s="374">
        <f t="shared" ref="LDS72" si="4121">LDS60-LDS62-LDS70</f>
        <v>0</v>
      </c>
      <c r="LDU72" s="374">
        <f t="shared" ref="LDU72" si="4122">LDU60-LDU62-LDU70</f>
        <v>0</v>
      </c>
      <c r="LDW72" s="374">
        <f t="shared" ref="LDW72" si="4123">LDW60-LDW62-LDW70</f>
        <v>0</v>
      </c>
      <c r="LDY72" s="374">
        <f t="shared" ref="LDY72" si="4124">LDY60-LDY62-LDY70</f>
        <v>0</v>
      </c>
      <c r="LEA72" s="374">
        <f t="shared" ref="LEA72" si="4125">LEA60-LEA62-LEA70</f>
        <v>0</v>
      </c>
      <c r="LEC72" s="374">
        <f t="shared" ref="LEC72" si="4126">LEC60-LEC62-LEC70</f>
        <v>0</v>
      </c>
      <c r="LEE72" s="374">
        <f t="shared" ref="LEE72" si="4127">LEE60-LEE62-LEE70</f>
        <v>0</v>
      </c>
      <c r="LEG72" s="374">
        <f t="shared" ref="LEG72" si="4128">LEG60-LEG62-LEG70</f>
        <v>0</v>
      </c>
      <c r="LEI72" s="374">
        <f t="shared" ref="LEI72" si="4129">LEI60-LEI62-LEI70</f>
        <v>0</v>
      </c>
      <c r="LEK72" s="374">
        <f t="shared" ref="LEK72" si="4130">LEK60-LEK62-LEK70</f>
        <v>0</v>
      </c>
      <c r="LEM72" s="374">
        <f t="shared" ref="LEM72" si="4131">LEM60-LEM62-LEM70</f>
        <v>0</v>
      </c>
      <c r="LEO72" s="374">
        <f t="shared" ref="LEO72" si="4132">LEO60-LEO62-LEO70</f>
        <v>0</v>
      </c>
      <c r="LEQ72" s="374">
        <f t="shared" ref="LEQ72" si="4133">LEQ60-LEQ62-LEQ70</f>
        <v>0</v>
      </c>
      <c r="LES72" s="374">
        <f t="shared" ref="LES72" si="4134">LES60-LES62-LES70</f>
        <v>0</v>
      </c>
      <c r="LEU72" s="374">
        <f t="shared" ref="LEU72" si="4135">LEU60-LEU62-LEU70</f>
        <v>0</v>
      </c>
      <c r="LEW72" s="374">
        <f t="shared" ref="LEW72" si="4136">LEW60-LEW62-LEW70</f>
        <v>0</v>
      </c>
      <c r="LEY72" s="374">
        <f t="shared" ref="LEY72" si="4137">LEY60-LEY62-LEY70</f>
        <v>0</v>
      </c>
      <c r="LFA72" s="374">
        <f t="shared" ref="LFA72" si="4138">LFA60-LFA62-LFA70</f>
        <v>0</v>
      </c>
      <c r="LFC72" s="374">
        <f t="shared" ref="LFC72" si="4139">LFC60-LFC62-LFC70</f>
        <v>0</v>
      </c>
      <c r="LFE72" s="374">
        <f t="shared" ref="LFE72" si="4140">LFE60-LFE62-LFE70</f>
        <v>0</v>
      </c>
      <c r="LFG72" s="374">
        <f t="shared" ref="LFG72" si="4141">LFG60-LFG62-LFG70</f>
        <v>0</v>
      </c>
      <c r="LFI72" s="374">
        <f t="shared" ref="LFI72" si="4142">LFI60-LFI62-LFI70</f>
        <v>0</v>
      </c>
      <c r="LFK72" s="374">
        <f t="shared" ref="LFK72" si="4143">LFK60-LFK62-LFK70</f>
        <v>0</v>
      </c>
      <c r="LFM72" s="374">
        <f t="shared" ref="LFM72" si="4144">LFM60-LFM62-LFM70</f>
        <v>0</v>
      </c>
      <c r="LFO72" s="374">
        <f t="shared" ref="LFO72" si="4145">LFO60-LFO62-LFO70</f>
        <v>0</v>
      </c>
      <c r="LFQ72" s="374">
        <f t="shared" ref="LFQ72" si="4146">LFQ60-LFQ62-LFQ70</f>
        <v>0</v>
      </c>
      <c r="LFS72" s="374">
        <f t="shared" ref="LFS72" si="4147">LFS60-LFS62-LFS70</f>
        <v>0</v>
      </c>
      <c r="LFU72" s="374">
        <f t="shared" ref="LFU72" si="4148">LFU60-LFU62-LFU70</f>
        <v>0</v>
      </c>
      <c r="LFW72" s="374">
        <f t="shared" ref="LFW72" si="4149">LFW60-LFW62-LFW70</f>
        <v>0</v>
      </c>
      <c r="LFY72" s="374">
        <f t="shared" ref="LFY72" si="4150">LFY60-LFY62-LFY70</f>
        <v>0</v>
      </c>
      <c r="LGA72" s="374">
        <f t="shared" ref="LGA72" si="4151">LGA60-LGA62-LGA70</f>
        <v>0</v>
      </c>
      <c r="LGC72" s="374">
        <f t="shared" ref="LGC72" si="4152">LGC60-LGC62-LGC70</f>
        <v>0</v>
      </c>
      <c r="LGE72" s="374">
        <f t="shared" ref="LGE72" si="4153">LGE60-LGE62-LGE70</f>
        <v>0</v>
      </c>
      <c r="LGG72" s="374">
        <f t="shared" ref="LGG72" si="4154">LGG60-LGG62-LGG70</f>
        <v>0</v>
      </c>
      <c r="LGI72" s="374">
        <f t="shared" ref="LGI72" si="4155">LGI60-LGI62-LGI70</f>
        <v>0</v>
      </c>
      <c r="LGK72" s="374">
        <f t="shared" ref="LGK72" si="4156">LGK60-LGK62-LGK70</f>
        <v>0</v>
      </c>
      <c r="LGM72" s="374">
        <f t="shared" ref="LGM72" si="4157">LGM60-LGM62-LGM70</f>
        <v>0</v>
      </c>
      <c r="LGO72" s="374">
        <f t="shared" ref="LGO72" si="4158">LGO60-LGO62-LGO70</f>
        <v>0</v>
      </c>
      <c r="LGQ72" s="374">
        <f t="shared" ref="LGQ72" si="4159">LGQ60-LGQ62-LGQ70</f>
        <v>0</v>
      </c>
      <c r="LGS72" s="374">
        <f t="shared" ref="LGS72" si="4160">LGS60-LGS62-LGS70</f>
        <v>0</v>
      </c>
      <c r="LGU72" s="374">
        <f t="shared" ref="LGU72" si="4161">LGU60-LGU62-LGU70</f>
        <v>0</v>
      </c>
      <c r="LGW72" s="374">
        <f t="shared" ref="LGW72" si="4162">LGW60-LGW62-LGW70</f>
        <v>0</v>
      </c>
      <c r="LGY72" s="374">
        <f t="shared" ref="LGY72" si="4163">LGY60-LGY62-LGY70</f>
        <v>0</v>
      </c>
      <c r="LHA72" s="374">
        <f t="shared" ref="LHA72" si="4164">LHA60-LHA62-LHA70</f>
        <v>0</v>
      </c>
      <c r="LHC72" s="374">
        <f t="shared" ref="LHC72" si="4165">LHC60-LHC62-LHC70</f>
        <v>0</v>
      </c>
      <c r="LHE72" s="374">
        <f t="shared" ref="LHE72" si="4166">LHE60-LHE62-LHE70</f>
        <v>0</v>
      </c>
      <c r="LHG72" s="374">
        <f t="shared" ref="LHG72" si="4167">LHG60-LHG62-LHG70</f>
        <v>0</v>
      </c>
      <c r="LHI72" s="374">
        <f t="shared" ref="LHI72" si="4168">LHI60-LHI62-LHI70</f>
        <v>0</v>
      </c>
      <c r="LHK72" s="374">
        <f t="shared" ref="LHK72" si="4169">LHK60-LHK62-LHK70</f>
        <v>0</v>
      </c>
      <c r="LHM72" s="374">
        <f t="shared" ref="LHM72" si="4170">LHM60-LHM62-LHM70</f>
        <v>0</v>
      </c>
      <c r="LHO72" s="374">
        <f t="shared" ref="LHO72" si="4171">LHO60-LHO62-LHO70</f>
        <v>0</v>
      </c>
      <c r="LHQ72" s="374">
        <f t="shared" ref="LHQ72" si="4172">LHQ60-LHQ62-LHQ70</f>
        <v>0</v>
      </c>
      <c r="LHS72" s="374">
        <f t="shared" ref="LHS72" si="4173">LHS60-LHS62-LHS70</f>
        <v>0</v>
      </c>
      <c r="LHU72" s="374">
        <f t="shared" ref="LHU72" si="4174">LHU60-LHU62-LHU70</f>
        <v>0</v>
      </c>
      <c r="LHW72" s="374">
        <f t="shared" ref="LHW72" si="4175">LHW60-LHW62-LHW70</f>
        <v>0</v>
      </c>
      <c r="LHY72" s="374">
        <f t="shared" ref="LHY72" si="4176">LHY60-LHY62-LHY70</f>
        <v>0</v>
      </c>
      <c r="LIA72" s="374">
        <f t="shared" ref="LIA72" si="4177">LIA60-LIA62-LIA70</f>
        <v>0</v>
      </c>
      <c r="LIC72" s="374">
        <f t="shared" ref="LIC72" si="4178">LIC60-LIC62-LIC70</f>
        <v>0</v>
      </c>
      <c r="LIE72" s="374">
        <f t="shared" ref="LIE72" si="4179">LIE60-LIE62-LIE70</f>
        <v>0</v>
      </c>
      <c r="LIG72" s="374">
        <f t="shared" ref="LIG72" si="4180">LIG60-LIG62-LIG70</f>
        <v>0</v>
      </c>
      <c r="LII72" s="374">
        <f t="shared" ref="LII72" si="4181">LII60-LII62-LII70</f>
        <v>0</v>
      </c>
      <c r="LIK72" s="374">
        <f t="shared" ref="LIK72" si="4182">LIK60-LIK62-LIK70</f>
        <v>0</v>
      </c>
      <c r="LIM72" s="374">
        <f t="shared" ref="LIM72" si="4183">LIM60-LIM62-LIM70</f>
        <v>0</v>
      </c>
      <c r="LIO72" s="374">
        <f t="shared" ref="LIO72" si="4184">LIO60-LIO62-LIO70</f>
        <v>0</v>
      </c>
      <c r="LIQ72" s="374">
        <f t="shared" ref="LIQ72" si="4185">LIQ60-LIQ62-LIQ70</f>
        <v>0</v>
      </c>
      <c r="LIS72" s="374">
        <f t="shared" ref="LIS72" si="4186">LIS60-LIS62-LIS70</f>
        <v>0</v>
      </c>
      <c r="LIU72" s="374">
        <f t="shared" ref="LIU72" si="4187">LIU60-LIU62-LIU70</f>
        <v>0</v>
      </c>
      <c r="LIW72" s="374">
        <f t="shared" ref="LIW72" si="4188">LIW60-LIW62-LIW70</f>
        <v>0</v>
      </c>
      <c r="LIY72" s="374">
        <f t="shared" ref="LIY72" si="4189">LIY60-LIY62-LIY70</f>
        <v>0</v>
      </c>
      <c r="LJA72" s="374">
        <f t="shared" ref="LJA72" si="4190">LJA60-LJA62-LJA70</f>
        <v>0</v>
      </c>
      <c r="LJC72" s="374">
        <f t="shared" ref="LJC72" si="4191">LJC60-LJC62-LJC70</f>
        <v>0</v>
      </c>
      <c r="LJE72" s="374">
        <f t="shared" ref="LJE72" si="4192">LJE60-LJE62-LJE70</f>
        <v>0</v>
      </c>
      <c r="LJG72" s="374">
        <f t="shared" ref="LJG72" si="4193">LJG60-LJG62-LJG70</f>
        <v>0</v>
      </c>
      <c r="LJI72" s="374">
        <f t="shared" ref="LJI72" si="4194">LJI60-LJI62-LJI70</f>
        <v>0</v>
      </c>
      <c r="LJK72" s="374">
        <f t="shared" ref="LJK72" si="4195">LJK60-LJK62-LJK70</f>
        <v>0</v>
      </c>
      <c r="LJM72" s="374">
        <f t="shared" ref="LJM72" si="4196">LJM60-LJM62-LJM70</f>
        <v>0</v>
      </c>
      <c r="LJO72" s="374">
        <f t="shared" ref="LJO72" si="4197">LJO60-LJO62-LJO70</f>
        <v>0</v>
      </c>
      <c r="LJQ72" s="374">
        <f t="shared" ref="LJQ72" si="4198">LJQ60-LJQ62-LJQ70</f>
        <v>0</v>
      </c>
      <c r="LJS72" s="374">
        <f t="shared" ref="LJS72" si="4199">LJS60-LJS62-LJS70</f>
        <v>0</v>
      </c>
      <c r="LJU72" s="374">
        <f t="shared" ref="LJU72" si="4200">LJU60-LJU62-LJU70</f>
        <v>0</v>
      </c>
      <c r="LJW72" s="374">
        <f t="shared" ref="LJW72" si="4201">LJW60-LJW62-LJW70</f>
        <v>0</v>
      </c>
      <c r="LJY72" s="374">
        <f t="shared" ref="LJY72" si="4202">LJY60-LJY62-LJY70</f>
        <v>0</v>
      </c>
      <c r="LKA72" s="374">
        <f t="shared" ref="LKA72" si="4203">LKA60-LKA62-LKA70</f>
        <v>0</v>
      </c>
      <c r="LKC72" s="374">
        <f t="shared" ref="LKC72" si="4204">LKC60-LKC62-LKC70</f>
        <v>0</v>
      </c>
      <c r="LKE72" s="374">
        <f t="shared" ref="LKE72" si="4205">LKE60-LKE62-LKE70</f>
        <v>0</v>
      </c>
      <c r="LKG72" s="374">
        <f t="shared" ref="LKG72" si="4206">LKG60-LKG62-LKG70</f>
        <v>0</v>
      </c>
      <c r="LKI72" s="374">
        <f t="shared" ref="LKI72" si="4207">LKI60-LKI62-LKI70</f>
        <v>0</v>
      </c>
      <c r="LKK72" s="374">
        <f t="shared" ref="LKK72" si="4208">LKK60-LKK62-LKK70</f>
        <v>0</v>
      </c>
      <c r="LKM72" s="374">
        <f t="shared" ref="LKM72" si="4209">LKM60-LKM62-LKM70</f>
        <v>0</v>
      </c>
      <c r="LKO72" s="374">
        <f t="shared" ref="LKO72" si="4210">LKO60-LKO62-LKO70</f>
        <v>0</v>
      </c>
      <c r="LKQ72" s="374">
        <f t="shared" ref="LKQ72" si="4211">LKQ60-LKQ62-LKQ70</f>
        <v>0</v>
      </c>
      <c r="LKS72" s="374">
        <f t="shared" ref="LKS72" si="4212">LKS60-LKS62-LKS70</f>
        <v>0</v>
      </c>
      <c r="LKU72" s="374">
        <f t="shared" ref="LKU72" si="4213">LKU60-LKU62-LKU70</f>
        <v>0</v>
      </c>
      <c r="LKW72" s="374">
        <f t="shared" ref="LKW72" si="4214">LKW60-LKW62-LKW70</f>
        <v>0</v>
      </c>
      <c r="LKY72" s="374">
        <f t="shared" ref="LKY72" si="4215">LKY60-LKY62-LKY70</f>
        <v>0</v>
      </c>
      <c r="LLA72" s="374">
        <f t="shared" ref="LLA72" si="4216">LLA60-LLA62-LLA70</f>
        <v>0</v>
      </c>
      <c r="LLC72" s="374">
        <f t="shared" ref="LLC72" si="4217">LLC60-LLC62-LLC70</f>
        <v>0</v>
      </c>
      <c r="LLE72" s="374">
        <f t="shared" ref="LLE72" si="4218">LLE60-LLE62-LLE70</f>
        <v>0</v>
      </c>
      <c r="LLG72" s="374">
        <f t="shared" ref="LLG72" si="4219">LLG60-LLG62-LLG70</f>
        <v>0</v>
      </c>
      <c r="LLI72" s="374">
        <f t="shared" ref="LLI72" si="4220">LLI60-LLI62-LLI70</f>
        <v>0</v>
      </c>
      <c r="LLK72" s="374">
        <f t="shared" ref="LLK72" si="4221">LLK60-LLK62-LLK70</f>
        <v>0</v>
      </c>
      <c r="LLM72" s="374">
        <f t="shared" ref="LLM72" si="4222">LLM60-LLM62-LLM70</f>
        <v>0</v>
      </c>
      <c r="LLO72" s="374">
        <f t="shared" ref="LLO72" si="4223">LLO60-LLO62-LLO70</f>
        <v>0</v>
      </c>
      <c r="LLQ72" s="374">
        <f t="shared" ref="LLQ72" si="4224">LLQ60-LLQ62-LLQ70</f>
        <v>0</v>
      </c>
      <c r="LLS72" s="374">
        <f t="shared" ref="LLS72" si="4225">LLS60-LLS62-LLS70</f>
        <v>0</v>
      </c>
      <c r="LLU72" s="374">
        <f t="shared" ref="LLU72" si="4226">LLU60-LLU62-LLU70</f>
        <v>0</v>
      </c>
      <c r="LLW72" s="374">
        <f t="shared" ref="LLW72" si="4227">LLW60-LLW62-LLW70</f>
        <v>0</v>
      </c>
      <c r="LLY72" s="374">
        <f t="shared" ref="LLY72" si="4228">LLY60-LLY62-LLY70</f>
        <v>0</v>
      </c>
      <c r="LMA72" s="374">
        <f t="shared" ref="LMA72" si="4229">LMA60-LMA62-LMA70</f>
        <v>0</v>
      </c>
      <c r="LMC72" s="374">
        <f t="shared" ref="LMC72" si="4230">LMC60-LMC62-LMC70</f>
        <v>0</v>
      </c>
      <c r="LME72" s="374">
        <f t="shared" ref="LME72" si="4231">LME60-LME62-LME70</f>
        <v>0</v>
      </c>
      <c r="LMG72" s="374">
        <f t="shared" ref="LMG72" si="4232">LMG60-LMG62-LMG70</f>
        <v>0</v>
      </c>
      <c r="LMI72" s="374">
        <f t="shared" ref="LMI72" si="4233">LMI60-LMI62-LMI70</f>
        <v>0</v>
      </c>
      <c r="LMK72" s="374">
        <f t="shared" ref="LMK72" si="4234">LMK60-LMK62-LMK70</f>
        <v>0</v>
      </c>
      <c r="LMM72" s="374">
        <f t="shared" ref="LMM72" si="4235">LMM60-LMM62-LMM70</f>
        <v>0</v>
      </c>
      <c r="LMO72" s="374">
        <f t="shared" ref="LMO72" si="4236">LMO60-LMO62-LMO70</f>
        <v>0</v>
      </c>
      <c r="LMQ72" s="374">
        <f t="shared" ref="LMQ72" si="4237">LMQ60-LMQ62-LMQ70</f>
        <v>0</v>
      </c>
      <c r="LMS72" s="374">
        <f t="shared" ref="LMS72" si="4238">LMS60-LMS62-LMS70</f>
        <v>0</v>
      </c>
      <c r="LMU72" s="374">
        <f t="shared" ref="LMU72" si="4239">LMU60-LMU62-LMU70</f>
        <v>0</v>
      </c>
      <c r="LMW72" s="374">
        <f t="shared" ref="LMW72" si="4240">LMW60-LMW62-LMW70</f>
        <v>0</v>
      </c>
      <c r="LMY72" s="374">
        <f t="shared" ref="LMY72" si="4241">LMY60-LMY62-LMY70</f>
        <v>0</v>
      </c>
      <c r="LNA72" s="374">
        <f t="shared" ref="LNA72" si="4242">LNA60-LNA62-LNA70</f>
        <v>0</v>
      </c>
      <c r="LNC72" s="374">
        <f t="shared" ref="LNC72" si="4243">LNC60-LNC62-LNC70</f>
        <v>0</v>
      </c>
      <c r="LNE72" s="374">
        <f t="shared" ref="LNE72" si="4244">LNE60-LNE62-LNE70</f>
        <v>0</v>
      </c>
      <c r="LNG72" s="374">
        <f t="shared" ref="LNG72" si="4245">LNG60-LNG62-LNG70</f>
        <v>0</v>
      </c>
      <c r="LNI72" s="374">
        <f t="shared" ref="LNI72" si="4246">LNI60-LNI62-LNI70</f>
        <v>0</v>
      </c>
      <c r="LNK72" s="374">
        <f t="shared" ref="LNK72" si="4247">LNK60-LNK62-LNK70</f>
        <v>0</v>
      </c>
      <c r="LNM72" s="374">
        <f t="shared" ref="LNM72" si="4248">LNM60-LNM62-LNM70</f>
        <v>0</v>
      </c>
      <c r="LNO72" s="374">
        <f t="shared" ref="LNO72" si="4249">LNO60-LNO62-LNO70</f>
        <v>0</v>
      </c>
      <c r="LNQ72" s="374">
        <f t="shared" ref="LNQ72" si="4250">LNQ60-LNQ62-LNQ70</f>
        <v>0</v>
      </c>
      <c r="LNS72" s="374">
        <f t="shared" ref="LNS72" si="4251">LNS60-LNS62-LNS70</f>
        <v>0</v>
      </c>
      <c r="LNU72" s="374">
        <f t="shared" ref="LNU72" si="4252">LNU60-LNU62-LNU70</f>
        <v>0</v>
      </c>
      <c r="LNW72" s="374">
        <f t="shared" ref="LNW72" si="4253">LNW60-LNW62-LNW70</f>
        <v>0</v>
      </c>
      <c r="LNY72" s="374">
        <f t="shared" ref="LNY72" si="4254">LNY60-LNY62-LNY70</f>
        <v>0</v>
      </c>
      <c r="LOA72" s="374">
        <f t="shared" ref="LOA72" si="4255">LOA60-LOA62-LOA70</f>
        <v>0</v>
      </c>
      <c r="LOC72" s="374">
        <f t="shared" ref="LOC72" si="4256">LOC60-LOC62-LOC70</f>
        <v>0</v>
      </c>
      <c r="LOE72" s="374">
        <f t="shared" ref="LOE72" si="4257">LOE60-LOE62-LOE70</f>
        <v>0</v>
      </c>
      <c r="LOG72" s="374">
        <f t="shared" ref="LOG72" si="4258">LOG60-LOG62-LOG70</f>
        <v>0</v>
      </c>
      <c r="LOI72" s="374">
        <f t="shared" ref="LOI72" si="4259">LOI60-LOI62-LOI70</f>
        <v>0</v>
      </c>
      <c r="LOK72" s="374">
        <f t="shared" ref="LOK72" si="4260">LOK60-LOK62-LOK70</f>
        <v>0</v>
      </c>
      <c r="LOM72" s="374">
        <f t="shared" ref="LOM72" si="4261">LOM60-LOM62-LOM70</f>
        <v>0</v>
      </c>
      <c r="LOO72" s="374">
        <f t="shared" ref="LOO72" si="4262">LOO60-LOO62-LOO70</f>
        <v>0</v>
      </c>
      <c r="LOQ72" s="374">
        <f t="shared" ref="LOQ72" si="4263">LOQ60-LOQ62-LOQ70</f>
        <v>0</v>
      </c>
      <c r="LOS72" s="374">
        <f t="shared" ref="LOS72" si="4264">LOS60-LOS62-LOS70</f>
        <v>0</v>
      </c>
      <c r="LOU72" s="374">
        <f t="shared" ref="LOU72" si="4265">LOU60-LOU62-LOU70</f>
        <v>0</v>
      </c>
      <c r="LOW72" s="374">
        <f t="shared" ref="LOW72" si="4266">LOW60-LOW62-LOW70</f>
        <v>0</v>
      </c>
      <c r="LOY72" s="374">
        <f t="shared" ref="LOY72" si="4267">LOY60-LOY62-LOY70</f>
        <v>0</v>
      </c>
      <c r="LPA72" s="374">
        <f t="shared" ref="LPA72" si="4268">LPA60-LPA62-LPA70</f>
        <v>0</v>
      </c>
      <c r="LPC72" s="374">
        <f t="shared" ref="LPC72" si="4269">LPC60-LPC62-LPC70</f>
        <v>0</v>
      </c>
      <c r="LPE72" s="374">
        <f t="shared" ref="LPE72" si="4270">LPE60-LPE62-LPE70</f>
        <v>0</v>
      </c>
      <c r="LPG72" s="374">
        <f t="shared" ref="LPG72" si="4271">LPG60-LPG62-LPG70</f>
        <v>0</v>
      </c>
      <c r="LPI72" s="374">
        <f t="shared" ref="LPI72" si="4272">LPI60-LPI62-LPI70</f>
        <v>0</v>
      </c>
      <c r="LPK72" s="374">
        <f t="shared" ref="LPK72" si="4273">LPK60-LPK62-LPK70</f>
        <v>0</v>
      </c>
      <c r="LPM72" s="374">
        <f t="shared" ref="LPM72" si="4274">LPM60-LPM62-LPM70</f>
        <v>0</v>
      </c>
      <c r="LPO72" s="374">
        <f t="shared" ref="LPO72" si="4275">LPO60-LPO62-LPO70</f>
        <v>0</v>
      </c>
      <c r="LPQ72" s="374">
        <f t="shared" ref="LPQ72" si="4276">LPQ60-LPQ62-LPQ70</f>
        <v>0</v>
      </c>
      <c r="LPS72" s="374">
        <f t="shared" ref="LPS72" si="4277">LPS60-LPS62-LPS70</f>
        <v>0</v>
      </c>
      <c r="LPU72" s="374">
        <f t="shared" ref="LPU72" si="4278">LPU60-LPU62-LPU70</f>
        <v>0</v>
      </c>
      <c r="LPW72" s="374">
        <f t="shared" ref="LPW72" si="4279">LPW60-LPW62-LPW70</f>
        <v>0</v>
      </c>
      <c r="LPY72" s="374">
        <f t="shared" ref="LPY72" si="4280">LPY60-LPY62-LPY70</f>
        <v>0</v>
      </c>
      <c r="LQA72" s="374">
        <f t="shared" ref="LQA72" si="4281">LQA60-LQA62-LQA70</f>
        <v>0</v>
      </c>
      <c r="LQC72" s="374">
        <f t="shared" ref="LQC72" si="4282">LQC60-LQC62-LQC70</f>
        <v>0</v>
      </c>
      <c r="LQE72" s="374">
        <f t="shared" ref="LQE72" si="4283">LQE60-LQE62-LQE70</f>
        <v>0</v>
      </c>
      <c r="LQG72" s="374">
        <f t="shared" ref="LQG72" si="4284">LQG60-LQG62-LQG70</f>
        <v>0</v>
      </c>
      <c r="LQI72" s="374">
        <f t="shared" ref="LQI72" si="4285">LQI60-LQI62-LQI70</f>
        <v>0</v>
      </c>
      <c r="LQK72" s="374">
        <f t="shared" ref="LQK72" si="4286">LQK60-LQK62-LQK70</f>
        <v>0</v>
      </c>
      <c r="LQM72" s="374">
        <f t="shared" ref="LQM72" si="4287">LQM60-LQM62-LQM70</f>
        <v>0</v>
      </c>
      <c r="LQO72" s="374">
        <f t="shared" ref="LQO72" si="4288">LQO60-LQO62-LQO70</f>
        <v>0</v>
      </c>
      <c r="LQQ72" s="374">
        <f t="shared" ref="LQQ72" si="4289">LQQ60-LQQ62-LQQ70</f>
        <v>0</v>
      </c>
      <c r="LQS72" s="374">
        <f t="shared" ref="LQS72" si="4290">LQS60-LQS62-LQS70</f>
        <v>0</v>
      </c>
      <c r="LQU72" s="374">
        <f t="shared" ref="LQU72" si="4291">LQU60-LQU62-LQU70</f>
        <v>0</v>
      </c>
      <c r="LQW72" s="374">
        <f t="shared" ref="LQW72" si="4292">LQW60-LQW62-LQW70</f>
        <v>0</v>
      </c>
      <c r="LQY72" s="374">
        <f t="shared" ref="LQY72" si="4293">LQY60-LQY62-LQY70</f>
        <v>0</v>
      </c>
      <c r="LRA72" s="374">
        <f t="shared" ref="LRA72" si="4294">LRA60-LRA62-LRA70</f>
        <v>0</v>
      </c>
      <c r="LRC72" s="374">
        <f t="shared" ref="LRC72" si="4295">LRC60-LRC62-LRC70</f>
        <v>0</v>
      </c>
      <c r="LRE72" s="374">
        <f t="shared" ref="LRE72" si="4296">LRE60-LRE62-LRE70</f>
        <v>0</v>
      </c>
      <c r="LRG72" s="374">
        <f t="shared" ref="LRG72" si="4297">LRG60-LRG62-LRG70</f>
        <v>0</v>
      </c>
      <c r="LRI72" s="374">
        <f t="shared" ref="LRI72" si="4298">LRI60-LRI62-LRI70</f>
        <v>0</v>
      </c>
      <c r="LRK72" s="374">
        <f t="shared" ref="LRK72" si="4299">LRK60-LRK62-LRK70</f>
        <v>0</v>
      </c>
      <c r="LRM72" s="374">
        <f t="shared" ref="LRM72" si="4300">LRM60-LRM62-LRM70</f>
        <v>0</v>
      </c>
      <c r="LRO72" s="374">
        <f t="shared" ref="LRO72" si="4301">LRO60-LRO62-LRO70</f>
        <v>0</v>
      </c>
      <c r="LRQ72" s="374">
        <f t="shared" ref="LRQ72" si="4302">LRQ60-LRQ62-LRQ70</f>
        <v>0</v>
      </c>
      <c r="LRS72" s="374">
        <f t="shared" ref="LRS72" si="4303">LRS60-LRS62-LRS70</f>
        <v>0</v>
      </c>
      <c r="LRU72" s="374">
        <f t="shared" ref="LRU72" si="4304">LRU60-LRU62-LRU70</f>
        <v>0</v>
      </c>
      <c r="LRW72" s="374">
        <f t="shared" ref="LRW72" si="4305">LRW60-LRW62-LRW70</f>
        <v>0</v>
      </c>
      <c r="LRY72" s="374">
        <f t="shared" ref="LRY72" si="4306">LRY60-LRY62-LRY70</f>
        <v>0</v>
      </c>
      <c r="LSA72" s="374">
        <f t="shared" ref="LSA72" si="4307">LSA60-LSA62-LSA70</f>
        <v>0</v>
      </c>
      <c r="LSC72" s="374">
        <f t="shared" ref="LSC72" si="4308">LSC60-LSC62-LSC70</f>
        <v>0</v>
      </c>
      <c r="LSE72" s="374">
        <f t="shared" ref="LSE72" si="4309">LSE60-LSE62-LSE70</f>
        <v>0</v>
      </c>
      <c r="LSG72" s="374">
        <f t="shared" ref="LSG72" si="4310">LSG60-LSG62-LSG70</f>
        <v>0</v>
      </c>
      <c r="LSI72" s="374">
        <f t="shared" ref="LSI72" si="4311">LSI60-LSI62-LSI70</f>
        <v>0</v>
      </c>
      <c r="LSK72" s="374">
        <f t="shared" ref="LSK72" si="4312">LSK60-LSK62-LSK70</f>
        <v>0</v>
      </c>
      <c r="LSM72" s="374">
        <f t="shared" ref="LSM72" si="4313">LSM60-LSM62-LSM70</f>
        <v>0</v>
      </c>
      <c r="LSO72" s="374">
        <f t="shared" ref="LSO72" si="4314">LSO60-LSO62-LSO70</f>
        <v>0</v>
      </c>
      <c r="LSQ72" s="374">
        <f t="shared" ref="LSQ72" si="4315">LSQ60-LSQ62-LSQ70</f>
        <v>0</v>
      </c>
      <c r="LSS72" s="374">
        <f t="shared" ref="LSS72" si="4316">LSS60-LSS62-LSS70</f>
        <v>0</v>
      </c>
      <c r="LSU72" s="374">
        <f t="shared" ref="LSU72" si="4317">LSU60-LSU62-LSU70</f>
        <v>0</v>
      </c>
      <c r="LSW72" s="374">
        <f t="shared" ref="LSW72" si="4318">LSW60-LSW62-LSW70</f>
        <v>0</v>
      </c>
      <c r="LSY72" s="374">
        <f t="shared" ref="LSY72" si="4319">LSY60-LSY62-LSY70</f>
        <v>0</v>
      </c>
      <c r="LTA72" s="374">
        <f t="shared" ref="LTA72" si="4320">LTA60-LTA62-LTA70</f>
        <v>0</v>
      </c>
      <c r="LTC72" s="374">
        <f t="shared" ref="LTC72" si="4321">LTC60-LTC62-LTC70</f>
        <v>0</v>
      </c>
      <c r="LTE72" s="374">
        <f t="shared" ref="LTE72" si="4322">LTE60-LTE62-LTE70</f>
        <v>0</v>
      </c>
      <c r="LTG72" s="374">
        <f t="shared" ref="LTG72" si="4323">LTG60-LTG62-LTG70</f>
        <v>0</v>
      </c>
      <c r="LTI72" s="374">
        <f t="shared" ref="LTI72" si="4324">LTI60-LTI62-LTI70</f>
        <v>0</v>
      </c>
      <c r="LTK72" s="374">
        <f t="shared" ref="LTK72" si="4325">LTK60-LTK62-LTK70</f>
        <v>0</v>
      </c>
      <c r="LTM72" s="374">
        <f t="shared" ref="LTM72" si="4326">LTM60-LTM62-LTM70</f>
        <v>0</v>
      </c>
      <c r="LTO72" s="374">
        <f t="shared" ref="LTO72" si="4327">LTO60-LTO62-LTO70</f>
        <v>0</v>
      </c>
      <c r="LTQ72" s="374">
        <f t="shared" ref="LTQ72" si="4328">LTQ60-LTQ62-LTQ70</f>
        <v>0</v>
      </c>
      <c r="LTS72" s="374">
        <f t="shared" ref="LTS72" si="4329">LTS60-LTS62-LTS70</f>
        <v>0</v>
      </c>
      <c r="LTU72" s="374">
        <f t="shared" ref="LTU72" si="4330">LTU60-LTU62-LTU70</f>
        <v>0</v>
      </c>
      <c r="LTW72" s="374">
        <f t="shared" ref="LTW72" si="4331">LTW60-LTW62-LTW70</f>
        <v>0</v>
      </c>
      <c r="LTY72" s="374">
        <f t="shared" ref="LTY72" si="4332">LTY60-LTY62-LTY70</f>
        <v>0</v>
      </c>
      <c r="LUA72" s="374">
        <f t="shared" ref="LUA72" si="4333">LUA60-LUA62-LUA70</f>
        <v>0</v>
      </c>
      <c r="LUC72" s="374">
        <f t="shared" ref="LUC72" si="4334">LUC60-LUC62-LUC70</f>
        <v>0</v>
      </c>
      <c r="LUE72" s="374">
        <f t="shared" ref="LUE72" si="4335">LUE60-LUE62-LUE70</f>
        <v>0</v>
      </c>
      <c r="LUG72" s="374">
        <f t="shared" ref="LUG72" si="4336">LUG60-LUG62-LUG70</f>
        <v>0</v>
      </c>
      <c r="LUI72" s="374">
        <f t="shared" ref="LUI72" si="4337">LUI60-LUI62-LUI70</f>
        <v>0</v>
      </c>
      <c r="LUK72" s="374">
        <f t="shared" ref="LUK72" si="4338">LUK60-LUK62-LUK70</f>
        <v>0</v>
      </c>
      <c r="LUM72" s="374">
        <f t="shared" ref="LUM72" si="4339">LUM60-LUM62-LUM70</f>
        <v>0</v>
      </c>
      <c r="LUO72" s="374">
        <f t="shared" ref="LUO72" si="4340">LUO60-LUO62-LUO70</f>
        <v>0</v>
      </c>
      <c r="LUQ72" s="374">
        <f t="shared" ref="LUQ72" si="4341">LUQ60-LUQ62-LUQ70</f>
        <v>0</v>
      </c>
      <c r="LUS72" s="374">
        <f t="shared" ref="LUS72" si="4342">LUS60-LUS62-LUS70</f>
        <v>0</v>
      </c>
      <c r="LUU72" s="374">
        <f t="shared" ref="LUU72" si="4343">LUU60-LUU62-LUU70</f>
        <v>0</v>
      </c>
      <c r="LUW72" s="374">
        <f t="shared" ref="LUW72" si="4344">LUW60-LUW62-LUW70</f>
        <v>0</v>
      </c>
      <c r="LUY72" s="374">
        <f t="shared" ref="LUY72" si="4345">LUY60-LUY62-LUY70</f>
        <v>0</v>
      </c>
      <c r="LVA72" s="374">
        <f t="shared" ref="LVA72" si="4346">LVA60-LVA62-LVA70</f>
        <v>0</v>
      </c>
      <c r="LVC72" s="374">
        <f t="shared" ref="LVC72" si="4347">LVC60-LVC62-LVC70</f>
        <v>0</v>
      </c>
      <c r="LVE72" s="374">
        <f t="shared" ref="LVE72" si="4348">LVE60-LVE62-LVE70</f>
        <v>0</v>
      </c>
      <c r="LVG72" s="374">
        <f t="shared" ref="LVG72" si="4349">LVG60-LVG62-LVG70</f>
        <v>0</v>
      </c>
      <c r="LVI72" s="374">
        <f t="shared" ref="LVI72" si="4350">LVI60-LVI62-LVI70</f>
        <v>0</v>
      </c>
      <c r="LVK72" s="374">
        <f t="shared" ref="LVK72" si="4351">LVK60-LVK62-LVK70</f>
        <v>0</v>
      </c>
      <c r="LVM72" s="374">
        <f t="shared" ref="LVM72" si="4352">LVM60-LVM62-LVM70</f>
        <v>0</v>
      </c>
      <c r="LVO72" s="374">
        <f t="shared" ref="LVO72" si="4353">LVO60-LVO62-LVO70</f>
        <v>0</v>
      </c>
      <c r="LVQ72" s="374">
        <f t="shared" ref="LVQ72" si="4354">LVQ60-LVQ62-LVQ70</f>
        <v>0</v>
      </c>
      <c r="LVS72" s="374">
        <f t="shared" ref="LVS72" si="4355">LVS60-LVS62-LVS70</f>
        <v>0</v>
      </c>
      <c r="LVU72" s="374">
        <f t="shared" ref="LVU72" si="4356">LVU60-LVU62-LVU70</f>
        <v>0</v>
      </c>
      <c r="LVW72" s="374">
        <f t="shared" ref="LVW72" si="4357">LVW60-LVW62-LVW70</f>
        <v>0</v>
      </c>
      <c r="LVY72" s="374">
        <f t="shared" ref="LVY72" si="4358">LVY60-LVY62-LVY70</f>
        <v>0</v>
      </c>
      <c r="LWA72" s="374">
        <f t="shared" ref="LWA72" si="4359">LWA60-LWA62-LWA70</f>
        <v>0</v>
      </c>
      <c r="LWC72" s="374">
        <f t="shared" ref="LWC72" si="4360">LWC60-LWC62-LWC70</f>
        <v>0</v>
      </c>
      <c r="LWE72" s="374">
        <f t="shared" ref="LWE72" si="4361">LWE60-LWE62-LWE70</f>
        <v>0</v>
      </c>
      <c r="LWG72" s="374">
        <f t="shared" ref="LWG72" si="4362">LWG60-LWG62-LWG70</f>
        <v>0</v>
      </c>
      <c r="LWI72" s="374">
        <f t="shared" ref="LWI72" si="4363">LWI60-LWI62-LWI70</f>
        <v>0</v>
      </c>
      <c r="LWK72" s="374">
        <f t="shared" ref="LWK72" si="4364">LWK60-LWK62-LWK70</f>
        <v>0</v>
      </c>
      <c r="LWM72" s="374">
        <f t="shared" ref="LWM72" si="4365">LWM60-LWM62-LWM70</f>
        <v>0</v>
      </c>
      <c r="LWO72" s="374">
        <f t="shared" ref="LWO72" si="4366">LWO60-LWO62-LWO70</f>
        <v>0</v>
      </c>
      <c r="LWQ72" s="374">
        <f t="shared" ref="LWQ72" si="4367">LWQ60-LWQ62-LWQ70</f>
        <v>0</v>
      </c>
      <c r="LWS72" s="374">
        <f t="shared" ref="LWS72" si="4368">LWS60-LWS62-LWS70</f>
        <v>0</v>
      </c>
      <c r="LWU72" s="374">
        <f t="shared" ref="LWU72" si="4369">LWU60-LWU62-LWU70</f>
        <v>0</v>
      </c>
      <c r="LWW72" s="374">
        <f t="shared" ref="LWW72" si="4370">LWW60-LWW62-LWW70</f>
        <v>0</v>
      </c>
      <c r="LWY72" s="374">
        <f t="shared" ref="LWY72" si="4371">LWY60-LWY62-LWY70</f>
        <v>0</v>
      </c>
      <c r="LXA72" s="374">
        <f t="shared" ref="LXA72" si="4372">LXA60-LXA62-LXA70</f>
        <v>0</v>
      </c>
      <c r="LXC72" s="374">
        <f t="shared" ref="LXC72" si="4373">LXC60-LXC62-LXC70</f>
        <v>0</v>
      </c>
      <c r="LXE72" s="374">
        <f t="shared" ref="LXE72" si="4374">LXE60-LXE62-LXE70</f>
        <v>0</v>
      </c>
      <c r="LXG72" s="374">
        <f t="shared" ref="LXG72" si="4375">LXG60-LXG62-LXG70</f>
        <v>0</v>
      </c>
      <c r="LXI72" s="374">
        <f t="shared" ref="LXI72" si="4376">LXI60-LXI62-LXI70</f>
        <v>0</v>
      </c>
      <c r="LXK72" s="374">
        <f t="shared" ref="LXK72" si="4377">LXK60-LXK62-LXK70</f>
        <v>0</v>
      </c>
      <c r="LXM72" s="374">
        <f t="shared" ref="LXM72" si="4378">LXM60-LXM62-LXM70</f>
        <v>0</v>
      </c>
      <c r="LXO72" s="374">
        <f t="shared" ref="LXO72" si="4379">LXO60-LXO62-LXO70</f>
        <v>0</v>
      </c>
      <c r="LXQ72" s="374">
        <f t="shared" ref="LXQ72" si="4380">LXQ60-LXQ62-LXQ70</f>
        <v>0</v>
      </c>
      <c r="LXS72" s="374">
        <f t="shared" ref="LXS72" si="4381">LXS60-LXS62-LXS70</f>
        <v>0</v>
      </c>
      <c r="LXU72" s="374">
        <f t="shared" ref="LXU72" si="4382">LXU60-LXU62-LXU70</f>
        <v>0</v>
      </c>
      <c r="LXW72" s="374">
        <f t="shared" ref="LXW72" si="4383">LXW60-LXW62-LXW70</f>
        <v>0</v>
      </c>
      <c r="LXY72" s="374">
        <f t="shared" ref="LXY72" si="4384">LXY60-LXY62-LXY70</f>
        <v>0</v>
      </c>
      <c r="LYA72" s="374">
        <f t="shared" ref="LYA72" si="4385">LYA60-LYA62-LYA70</f>
        <v>0</v>
      </c>
      <c r="LYC72" s="374">
        <f t="shared" ref="LYC72" si="4386">LYC60-LYC62-LYC70</f>
        <v>0</v>
      </c>
      <c r="LYE72" s="374">
        <f t="shared" ref="LYE72" si="4387">LYE60-LYE62-LYE70</f>
        <v>0</v>
      </c>
      <c r="LYG72" s="374">
        <f t="shared" ref="LYG72" si="4388">LYG60-LYG62-LYG70</f>
        <v>0</v>
      </c>
      <c r="LYI72" s="374">
        <f t="shared" ref="LYI72" si="4389">LYI60-LYI62-LYI70</f>
        <v>0</v>
      </c>
      <c r="LYK72" s="374">
        <f t="shared" ref="LYK72" si="4390">LYK60-LYK62-LYK70</f>
        <v>0</v>
      </c>
      <c r="LYM72" s="374">
        <f t="shared" ref="LYM72" si="4391">LYM60-LYM62-LYM70</f>
        <v>0</v>
      </c>
      <c r="LYO72" s="374">
        <f t="shared" ref="LYO72" si="4392">LYO60-LYO62-LYO70</f>
        <v>0</v>
      </c>
      <c r="LYQ72" s="374">
        <f t="shared" ref="LYQ72" si="4393">LYQ60-LYQ62-LYQ70</f>
        <v>0</v>
      </c>
      <c r="LYS72" s="374">
        <f t="shared" ref="LYS72" si="4394">LYS60-LYS62-LYS70</f>
        <v>0</v>
      </c>
      <c r="LYU72" s="374">
        <f t="shared" ref="LYU72" si="4395">LYU60-LYU62-LYU70</f>
        <v>0</v>
      </c>
      <c r="LYW72" s="374">
        <f t="shared" ref="LYW72" si="4396">LYW60-LYW62-LYW70</f>
        <v>0</v>
      </c>
      <c r="LYY72" s="374">
        <f t="shared" ref="LYY72" si="4397">LYY60-LYY62-LYY70</f>
        <v>0</v>
      </c>
      <c r="LZA72" s="374">
        <f t="shared" ref="LZA72" si="4398">LZA60-LZA62-LZA70</f>
        <v>0</v>
      </c>
      <c r="LZC72" s="374">
        <f t="shared" ref="LZC72" si="4399">LZC60-LZC62-LZC70</f>
        <v>0</v>
      </c>
      <c r="LZE72" s="374">
        <f t="shared" ref="LZE72" si="4400">LZE60-LZE62-LZE70</f>
        <v>0</v>
      </c>
      <c r="LZG72" s="374">
        <f t="shared" ref="LZG72" si="4401">LZG60-LZG62-LZG70</f>
        <v>0</v>
      </c>
      <c r="LZI72" s="374">
        <f t="shared" ref="LZI72" si="4402">LZI60-LZI62-LZI70</f>
        <v>0</v>
      </c>
      <c r="LZK72" s="374">
        <f t="shared" ref="LZK72" si="4403">LZK60-LZK62-LZK70</f>
        <v>0</v>
      </c>
      <c r="LZM72" s="374">
        <f t="shared" ref="LZM72" si="4404">LZM60-LZM62-LZM70</f>
        <v>0</v>
      </c>
      <c r="LZO72" s="374">
        <f t="shared" ref="LZO72" si="4405">LZO60-LZO62-LZO70</f>
        <v>0</v>
      </c>
      <c r="LZQ72" s="374">
        <f t="shared" ref="LZQ72" si="4406">LZQ60-LZQ62-LZQ70</f>
        <v>0</v>
      </c>
      <c r="LZS72" s="374">
        <f t="shared" ref="LZS72" si="4407">LZS60-LZS62-LZS70</f>
        <v>0</v>
      </c>
      <c r="LZU72" s="374">
        <f t="shared" ref="LZU72" si="4408">LZU60-LZU62-LZU70</f>
        <v>0</v>
      </c>
      <c r="LZW72" s="374">
        <f t="shared" ref="LZW72" si="4409">LZW60-LZW62-LZW70</f>
        <v>0</v>
      </c>
      <c r="LZY72" s="374">
        <f t="shared" ref="LZY72" si="4410">LZY60-LZY62-LZY70</f>
        <v>0</v>
      </c>
      <c r="MAA72" s="374">
        <f t="shared" ref="MAA72" si="4411">MAA60-MAA62-MAA70</f>
        <v>0</v>
      </c>
      <c r="MAC72" s="374">
        <f t="shared" ref="MAC72" si="4412">MAC60-MAC62-MAC70</f>
        <v>0</v>
      </c>
      <c r="MAE72" s="374">
        <f t="shared" ref="MAE72" si="4413">MAE60-MAE62-MAE70</f>
        <v>0</v>
      </c>
      <c r="MAG72" s="374">
        <f t="shared" ref="MAG72" si="4414">MAG60-MAG62-MAG70</f>
        <v>0</v>
      </c>
      <c r="MAI72" s="374">
        <f t="shared" ref="MAI72" si="4415">MAI60-MAI62-MAI70</f>
        <v>0</v>
      </c>
      <c r="MAK72" s="374">
        <f t="shared" ref="MAK72" si="4416">MAK60-MAK62-MAK70</f>
        <v>0</v>
      </c>
      <c r="MAM72" s="374">
        <f t="shared" ref="MAM72" si="4417">MAM60-MAM62-MAM70</f>
        <v>0</v>
      </c>
      <c r="MAO72" s="374">
        <f t="shared" ref="MAO72" si="4418">MAO60-MAO62-MAO70</f>
        <v>0</v>
      </c>
      <c r="MAQ72" s="374">
        <f t="shared" ref="MAQ72" si="4419">MAQ60-MAQ62-MAQ70</f>
        <v>0</v>
      </c>
      <c r="MAS72" s="374">
        <f t="shared" ref="MAS72" si="4420">MAS60-MAS62-MAS70</f>
        <v>0</v>
      </c>
      <c r="MAU72" s="374">
        <f t="shared" ref="MAU72" si="4421">MAU60-MAU62-MAU70</f>
        <v>0</v>
      </c>
      <c r="MAW72" s="374">
        <f t="shared" ref="MAW72" si="4422">MAW60-MAW62-MAW70</f>
        <v>0</v>
      </c>
      <c r="MAY72" s="374">
        <f t="shared" ref="MAY72" si="4423">MAY60-MAY62-MAY70</f>
        <v>0</v>
      </c>
      <c r="MBA72" s="374">
        <f t="shared" ref="MBA72" si="4424">MBA60-MBA62-MBA70</f>
        <v>0</v>
      </c>
      <c r="MBC72" s="374">
        <f t="shared" ref="MBC72" si="4425">MBC60-MBC62-MBC70</f>
        <v>0</v>
      </c>
      <c r="MBE72" s="374">
        <f t="shared" ref="MBE72" si="4426">MBE60-MBE62-MBE70</f>
        <v>0</v>
      </c>
      <c r="MBG72" s="374">
        <f t="shared" ref="MBG72" si="4427">MBG60-MBG62-MBG70</f>
        <v>0</v>
      </c>
      <c r="MBI72" s="374">
        <f t="shared" ref="MBI72" si="4428">MBI60-MBI62-MBI70</f>
        <v>0</v>
      </c>
      <c r="MBK72" s="374">
        <f t="shared" ref="MBK72" si="4429">MBK60-MBK62-MBK70</f>
        <v>0</v>
      </c>
      <c r="MBM72" s="374">
        <f t="shared" ref="MBM72" si="4430">MBM60-MBM62-MBM70</f>
        <v>0</v>
      </c>
      <c r="MBO72" s="374">
        <f t="shared" ref="MBO72" si="4431">MBO60-MBO62-MBO70</f>
        <v>0</v>
      </c>
      <c r="MBQ72" s="374">
        <f t="shared" ref="MBQ72" si="4432">MBQ60-MBQ62-MBQ70</f>
        <v>0</v>
      </c>
      <c r="MBS72" s="374">
        <f t="shared" ref="MBS72" si="4433">MBS60-MBS62-MBS70</f>
        <v>0</v>
      </c>
      <c r="MBU72" s="374">
        <f t="shared" ref="MBU72" si="4434">MBU60-MBU62-MBU70</f>
        <v>0</v>
      </c>
      <c r="MBW72" s="374">
        <f t="shared" ref="MBW72" si="4435">MBW60-MBW62-MBW70</f>
        <v>0</v>
      </c>
      <c r="MBY72" s="374">
        <f t="shared" ref="MBY72" si="4436">MBY60-MBY62-MBY70</f>
        <v>0</v>
      </c>
      <c r="MCA72" s="374">
        <f t="shared" ref="MCA72" si="4437">MCA60-MCA62-MCA70</f>
        <v>0</v>
      </c>
      <c r="MCC72" s="374">
        <f t="shared" ref="MCC72" si="4438">MCC60-MCC62-MCC70</f>
        <v>0</v>
      </c>
      <c r="MCE72" s="374">
        <f t="shared" ref="MCE72" si="4439">MCE60-MCE62-MCE70</f>
        <v>0</v>
      </c>
      <c r="MCG72" s="374">
        <f t="shared" ref="MCG72" si="4440">MCG60-MCG62-MCG70</f>
        <v>0</v>
      </c>
      <c r="MCI72" s="374">
        <f t="shared" ref="MCI72" si="4441">MCI60-MCI62-MCI70</f>
        <v>0</v>
      </c>
      <c r="MCK72" s="374">
        <f t="shared" ref="MCK72" si="4442">MCK60-MCK62-MCK70</f>
        <v>0</v>
      </c>
      <c r="MCM72" s="374">
        <f t="shared" ref="MCM72" si="4443">MCM60-MCM62-MCM70</f>
        <v>0</v>
      </c>
      <c r="MCO72" s="374">
        <f t="shared" ref="MCO72" si="4444">MCO60-MCO62-MCO70</f>
        <v>0</v>
      </c>
      <c r="MCQ72" s="374">
        <f t="shared" ref="MCQ72" si="4445">MCQ60-MCQ62-MCQ70</f>
        <v>0</v>
      </c>
      <c r="MCS72" s="374">
        <f t="shared" ref="MCS72" si="4446">MCS60-MCS62-MCS70</f>
        <v>0</v>
      </c>
      <c r="MCU72" s="374">
        <f t="shared" ref="MCU72" si="4447">MCU60-MCU62-MCU70</f>
        <v>0</v>
      </c>
      <c r="MCW72" s="374">
        <f t="shared" ref="MCW72" si="4448">MCW60-MCW62-MCW70</f>
        <v>0</v>
      </c>
      <c r="MCY72" s="374">
        <f t="shared" ref="MCY72" si="4449">MCY60-MCY62-MCY70</f>
        <v>0</v>
      </c>
      <c r="MDA72" s="374">
        <f t="shared" ref="MDA72" si="4450">MDA60-MDA62-MDA70</f>
        <v>0</v>
      </c>
      <c r="MDC72" s="374">
        <f t="shared" ref="MDC72" si="4451">MDC60-MDC62-MDC70</f>
        <v>0</v>
      </c>
      <c r="MDE72" s="374">
        <f t="shared" ref="MDE72" si="4452">MDE60-MDE62-MDE70</f>
        <v>0</v>
      </c>
      <c r="MDG72" s="374">
        <f t="shared" ref="MDG72" si="4453">MDG60-MDG62-MDG70</f>
        <v>0</v>
      </c>
      <c r="MDI72" s="374">
        <f t="shared" ref="MDI72" si="4454">MDI60-MDI62-MDI70</f>
        <v>0</v>
      </c>
      <c r="MDK72" s="374">
        <f t="shared" ref="MDK72" si="4455">MDK60-MDK62-MDK70</f>
        <v>0</v>
      </c>
      <c r="MDM72" s="374">
        <f t="shared" ref="MDM72" si="4456">MDM60-MDM62-MDM70</f>
        <v>0</v>
      </c>
      <c r="MDO72" s="374">
        <f t="shared" ref="MDO72" si="4457">MDO60-MDO62-MDO70</f>
        <v>0</v>
      </c>
      <c r="MDQ72" s="374">
        <f t="shared" ref="MDQ72" si="4458">MDQ60-MDQ62-MDQ70</f>
        <v>0</v>
      </c>
      <c r="MDS72" s="374">
        <f t="shared" ref="MDS72" si="4459">MDS60-MDS62-MDS70</f>
        <v>0</v>
      </c>
      <c r="MDU72" s="374">
        <f t="shared" ref="MDU72" si="4460">MDU60-MDU62-MDU70</f>
        <v>0</v>
      </c>
      <c r="MDW72" s="374">
        <f t="shared" ref="MDW72" si="4461">MDW60-MDW62-MDW70</f>
        <v>0</v>
      </c>
      <c r="MDY72" s="374">
        <f t="shared" ref="MDY72" si="4462">MDY60-MDY62-MDY70</f>
        <v>0</v>
      </c>
      <c r="MEA72" s="374">
        <f t="shared" ref="MEA72" si="4463">MEA60-MEA62-MEA70</f>
        <v>0</v>
      </c>
      <c r="MEC72" s="374">
        <f t="shared" ref="MEC72" si="4464">MEC60-MEC62-MEC70</f>
        <v>0</v>
      </c>
      <c r="MEE72" s="374">
        <f t="shared" ref="MEE72" si="4465">MEE60-MEE62-MEE70</f>
        <v>0</v>
      </c>
      <c r="MEG72" s="374">
        <f t="shared" ref="MEG72" si="4466">MEG60-MEG62-MEG70</f>
        <v>0</v>
      </c>
      <c r="MEI72" s="374">
        <f t="shared" ref="MEI72" si="4467">MEI60-MEI62-MEI70</f>
        <v>0</v>
      </c>
      <c r="MEK72" s="374">
        <f t="shared" ref="MEK72" si="4468">MEK60-MEK62-MEK70</f>
        <v>0</v>
      </c>
      <c r="MEM72" s="374">
        <f t="shared" ref="MEM72" si="4469">MEM60-MEM62-MEM70</f>
        <v>0</v>
      </c>
      <c r="MEO72" s="374">
        <f t="shared" ref="MEO72" si="4470">MEO60-MEO62-MEO70</f>
        <v>0</v>
      </c>
      <c r="MEQ72" s="374">
        <f t="shared" ref="MEQ72" si="4471">MEQ60-MEQ62-MEQ70</f>
        <v>0</v>
      </c>
      <c r="MES72" s="374">
        <f t="shared" ref="MES72" si="4472">MES60-MES62-MES70</f>
        <v>0</v>
      </c>
      <c r="MEU72" s="374">
        <f t="shared" ref="MEU72" si="4473">MEU60-MEU62-MEU70</f>
        <v>0</v>
      </c>
      <c r="MEW72" s="374">
        <f t="shared" ref="MEW72" si="4474">MEW60-MEW62-MEW70</f>
        <v>0</v>
      </c>
      <c r="MEY72" s="374">
        <f t="shared" ref="MEY72" si="4475">MEY60-MEY62-MEY70</f>
        <v>0</v>
      </c>
      <c r="MFA72" s="374">
        <f t="shared" ref="MFA72" si="4476">MFA60-MFA62-MFA70</f>
        <v>0</v>
      </c>
      <c r="MFC72" s="374">
        <f t="shared" ref="MFC72" si="4477">MFC60-MFC62-MFC70</f>
        <v>0</v>
      </c>
      <c r="MFE72" s="374">
        <f t="shared" ref="MFE72" si="4478">MFE60-MFE62-MFE70</f>
        <v>0</v>
      </c>
      <c r="MFG72" s="374">
        <f t="shared" ref="MFG72" si="4479">MFG60-MFG62-MFG70</f>
        <v>0</v>
      </c>
      <c r="MFI72" s="374">
        <f t="shared" ref="MFI72" si="4480">MFI60-MFI62-MFI70</f>
        <v>0</v>
      </c>
      <c r="MFK72" s="374">
        <f t="shared" ref="MFK72" si="4481">MFK60-MFK62-MFK70</f>
        <v>0</v>
      </c>
      <c r="MFM72" s="374">
        <f t="shared" ref="MFM72" si="4482">MFM60-MFM62-MFM70</f>
        <v>0</v>
      </c>
      <c r="MFO72" s="374">
        <f t="shared" ref="MFO72" si="4483">MFO60-MFO62-MFO70</f>
        <v>0</v>
      </c>
      <c r="MFQ72" s="374">
        <f t="shared" ref="MFQ72" si="4484">MFQ60-MFQ62-MFQ70</f>
        <v>0</v>
      </c>
      <c r="MFS72" s="374">
        <f t="shared" ref="MFS72" si="4485">MFS60-MFS62-MFS70</f>
        <v>0</v>
      </c>
      <c r="MFU72" s="374">
        <f t="shared" ref="MFU72" si="4486">MFU60-MFU62-MFU70</f>
        <v>0</v>
      </c>
      <c r="MFW72" s="374">
        <f t="shared" ref="MFW72" si="4487">MFW60-MFW62-MFW70</f>
        <v>0</v>
      </c>
      <c r="MFY72" s="374">
        <f t="shared" ref="MFY72" si="4488">MFY60-MFY62-MFY70</f>
        <v>0</v>
      </c>
      <c r="MGA72" s="374">
        <f t="shared" ref="MGA72" si="4489">MGA60-MGA62-MGA70</f>
        <v>0</v>
      </c>
      <c r="MGC72" s="374">
        <f t="shared" ref="MGC72" si="4490">MGC60-MGC62-MGC70</f>
        <v>0</v>
      </c>
      <c r="MGE72" s="374">
        <f t="shared" ref="MGE72" si="4491">MGE60-MGE62-MGE70</f>
        <v>0</v>
      </c>
      <c r="MGG72" s="374">
        <f t="shared" ref="MGG72" si="4492">MGG60-MGG62-MGG70</f>
        <v>0</v>
      </c>
      <c r="MGI72" s="374">
        <f t="shared" ref="MGI72" si="4493">MGI60-MGI62-MGI70</f>
        <v>0</v>
      </c>
      <c r="MGK72" s="374">
        <f t="shared" ref="MGK72" si="4494">MGK60-MGK62-MGK70</f>
        <v>0</v>
      </c>
      <c r="MGM72" s="374">
        <f t="shared" ref="MGM72" si="4495">MGM60-MGM62-MGM70</f>
        <v>0</v>
      </c>
      <c r="MGO72" s="374">
        <f t="shared" ref="MGO72" si="4496">MGO60-MGO62-MGO70</f>
        <v>0</v>
      </c>
      <c r="MGQ72" s="374">
        <f t="shared" ref="MGQ72" si="4497">MGQ60-MGQ62-MGQ70</f>
        <v>0</v>
      </c>
      <c r="MGS72" s="374">
        <f t="shared" ref="MGS72" si="4498">MGS60-MGS62-MGS70</f>
        <v>0</v>
      </c>
      <c r="MGU72" s="374">
        <f t="shared" ref="MGU72" si="4499">MGU60-MGU62-MGU70</f>
        <v>0</v>
      </c>
      <c r="MGW72" s="374">
        <f t="shared" ref="MGW72" si="4500">MGW60-MGW62-MGW70</f>
        <v>0</v>
      </c>
      <c r="MGY72" s="374">
        <f t="shared" ref="MGY72" si="4501">MGY60-MGY62-MGY70</f>
        <v>0</v>
      </c>
      <c r="MHA72" s="374">
        <f t="shared" ref="MHA72" si="4502">MHA60-MHA62-MHA70</f>
        <v>0</v>
      </c>
      <c r="MHC72" s="374">
        <f t="shared" ref="MHC72" si="4503">MHC60-MHC62-MHC70</f>
        <v>0</v>
      </c>
      <c r="MHE72" s="374">
        <f t="shared" ref="MHE72" si="4504">MHE60-MHE62-MHE70</f>
        <v>0</v>
      </c>
      <c r="MHG72" s="374">
        <f t="shared" ref="MHG72" si="4505">MHG60-MHG62-MHG70</f>
        <v>0</v>
      </c>
      <c r="MHI72" s="374">
        <f t="shared" ref="MHI72" si="4506">MHI60-MHI62-MHI70</f>
        <v>0</v>
      </c>
      <c r="MHK72" s="374">
        <f t="shared" ref="MHK72" si="4507">MHK60-MHK62-MHK70</f>
        <v>0</v>
      </c>
      <c r="MHM72" s="374">
        <f t="shared" ref="MHM72" si="4508">MHM60-MHM62-MHM70</f>
        <v>0</v>
      </c>
      <c r="MHO72" s="374">
        <f t="shared" ref="MHO72" si="4509">MHO60-MHO62-MHO70</f>
        <v>0</v>
      </c>
      <c r="MHQ72" s="374">
        <f t="shared" ref="MHQ72" si="4510">MHQ60-MHQ62-MHQ70</f>
        <v>0</v>
      </c>
      <c r="MHS72" s="374">
        <f t="shared" ref="MHS72" si="4511">MHS60-MHS62-MHS70</f>
        <v>0</v>
      </c>
      <c r="MHU72" s="374">
        <f t="shared" ref="MHU72" si="4512">MHU60-MHU62-MHU70</f>
        <v>0</v>
      </c>
      <c r="MHW72" s="374">
        <f t="shared" ref="MHW72" si="4513">MHW60-MHW62-MHW70</f>
        <v>0</v>
      </c>
      <c r="MHY72" s="374">
        <f t="shared" ref="MHY72" si="4514">MHY60-MHY62-MHY70</f>
        <v>0</v>
      </c>
      <c r="MIA72" s="374">
        <f t="shared" ref="MIA72" si="4515">MIA60-MIA62-MIA70</f>
        <v>0</v>
      </c>
      <c r="MIC72" s="374">
        <f t="shared" ref="MIC72" si="4516">MIC60-MIC62-MIC70</f>
        <v>0</v>
      </c>
      <c r="MIE72" s="374">
        <f t="shared" ref="MIE72" si="4517">MIE60-MIE62-MIE70</f>
        <v>0</v>
      </c>
      <c r="MIG72" s="374">
        <f t="shared" ref="MIG72" si="4518">MIG60-MIG62-MIG70</f>
        <v>0</v>
      </c>
      <c r="MII72" s="374">
        <f t="shared" ref="MII72" si="4519">MII60-MII62-MII70</f>
        <v>0</v>
      </c>
      <c r="MIK72" s="374">
        <f t="shared" ref="MIK72" si="4520">MIK60-MIK62-MIK70</f>
        <v>0</v>
      </c>
      <c r="MIM72" s="374">
        <f t="shared" ref="MIM72" si="4521">MIM60-MIM62-MIM70</f>
        <v>0</v>
      </c>
      <c r="MIO72" s="374">
        <f t="shared" ref="MIO72" si="4522">MIO60-MIO62-MIO70</f>
        <v>0</v>
      </c>
      <c r="MIQ72" s="374">
        <f t="shared" ref="MIQ72" si="4523">MIQ60-MIQ62-MIQ70</f>
        <v>0</v>
      </c>
      <c r="MIS72" s="374">
        <f t="shared" ref="MIS72" si="4524">MIS60-MIS62-MIS70</f>
        <v>0</v>
      </c>
      <c r="MIU72" s="374">
        <f t="shared" ref="MIU72" si="4525">MIU60-MIU62-MIU70</f>
        <v>0</v>
      </c>
      <c r="MIW72" s="374">
        <f t="shared" ref="MIW72" si="4526">MIW60-MIW62-MIW70</f>
        <v>0</v>
      </c>
      <c r="MIY72" s="374">
        <f t="shared" ref="MIY72" si="4527">MIY60-MIY62-MIY70</f>
        <v>0</v>
      </c>
      <c r="MJA72" s="374">
        <f t="shared" ref="MJA72" si="4528">MJA60-MJA62-MJA70</f>
        <v>0</v>
      </c>
      <c r="MJC72" s="374">
        <f t="shared" ref="MJC72" si="4529">MJC60-MJC62-MJC70</f>
        <v>0</v>
      </c>
      <c r="MJE72" s="374">
        <f t="shared" ref="MJE72" si="4530">MJE60-MJE62-MJE70</f>
        <v>0</v>
      </c>
      <c r="MJG72" s="374">
        <f t="shared" ref="MJG72" si="4531">MJG60-MJG62-MJG70</f>
        <v>0</v>
      </c>
      <c r="MJI72" s="374">
        <f t="shared" ref="MJI72" si="4532">MJI60-MJI62-MJI70</f>
        <v>0</v>
      </c>
      <c r="MJK72" s="374">
        <f t="shared" ref="MJK72" si="4533">MJK60-MJK62-MJK70</f>
        <v>0</v>
      </c>
      <c r="MJM72" s="374">
        <f t="shared" ref="MJM72" si="4534">MJM60-MJM62-MJM70</f>
        <v>0</v>
      </c>
      <c r="MJO72" s="374">
        <f t="shared" ref="MJO72" si="4535">MJO60-MJO62-MJO70</f>
        <v>0</v>
      </c>
      <c r="MJQ72" s="374">
        <f t="shared" ref="MJQ72" si="4536">MJQ60-MJQ62-MJQ70</f>
        <v>0</v>
      </c>
      <c r="MJS72" s="374">
        <f t="shared" ref="MJS72" si="4537">MJS60-MJS62-MJS70</f>
        <v>0</v>
      </c>
      <c r="MJU72" s="374">
        <f t="shared" ref="MJU72" si="4538">MJU60-MJU62-MJU70</f>
        <v>0</v>
      </c>
      <c r="MJW72" s="374">
        <f t="shared" ref="MJW72" si="4539">MJW60-MJW62-MJW70</f>
        <v>0</v>
      </c>
      <c r="MJY72" s="374">
        <f t="shared" ref="MJY72" si="4540">MJY60-MJY62-MJY70</f>
        <v>0</v>
      </c>
      <c r="MKA72" s="374">
        <f t="shared" ref="MKA72" si="4541">MKA60-MKA62-MKA70</f>
        <v>0</v>
      </c>
      <c r="MKC72" s="374">
        <f t="shared" ref="MKC72" si="4542">MKC60-MKC62-MKC70</f>
        <v>0</v>
      </c>
      <c r="MKE72" s="374">
        <f t="shared" ref="MKE72" si="4543">MKE60-MKE62-MKE70</f>
        <v>0</v>
      </c>
      <c r="MKG72" s="374">
        <f t="shared" ref="MKG72" si="4544">MKG60-MKG62-MKG70</f>
        <v>0</v>
      </c>
      <c r="MKI72" s="374">
        <f t="shared" ref="MKI72" si="4545">MKI60-MKI62-MKI70</f>
        <v>0</v>
      </c>
      <c r="MKK72" s="374">
        <f t="shared" ref="MKK72" si="4546">MKK60-MKK62-MKK70</f>
        <v>0</v>
      </c>
      <c r="MKM72" s="374">
        <f t="shared" ref="MKM72" si="4547">MKM60-MKM62-MKM70</f>
        <v>0</v>
      </c>
      <c r="MKO72" s="374">
        <f t="shared" ref="MKO72" si="4548">MKO60-MKO62-MKO70</f>
        <v>0</v>
      </c>
      <c r="MKQ72" s="374">
        <f t="shared" ref="MKQ72" si="4549">MKQ60-MKQ62-MKQ70</f>
        <v>0</v>
      </c>
      <c r="MKS72" s="374">
        <f t="shared" ref="MKS72" si="4550">MKS60-MKS62-MKS70</f>
        <v>0</v>
      </c>
      <c r="MKU72" s="374">
        <f t="shared" ref="MKU72" si="4551">MKU60-MKU62-MKU70</f>
        <v>0</v>
      </c>
      <c r="MKW72" s="374">
        <f t="shared" ref="MKW72" si="4552">MKW60-MKW62-MKW70</f>
        <v>0</v>
      </c>
      <c r="MKY72" s="374">
        <f t="shared" ref="MKY72" si="4553">MKY60-MKY62-MKY70</f>
        <v>0</v>
      </c>
      <c r="MLA72" s="374">
        <f t="shared" ref="MLA72" si="4554">MLA60-MLA62-MLA70</f>
        <v>0</v>
      </c>
      <c r="MLC72" s="374">
        <f t="shared" ref="MLC72" si="4555">MLC60-MLC62-MLC70</f>
        <v>0</v>
      </c>
      <c r="MLE72" s="374">
        <f t="shared" ref="MLE72" si="4556">MLE60-MLE62-MLE70</f>
        <v>0</v>
      </c>
      <c r="MLG72" s="374">
        <f t="shared" ref="MLG72" si="4557">MLG60-MLG62-MLG70</f>
        <v>0</v>
      </c>
      <c r="MLI72" s="374">
        <f t="shared" ref="MLI72" si="4558">MLI60-MLI62-MLI70</f>
        <v>0</v>
      </c>
      <c r="MLK72" s="374">
        <f t="shared" ref="MLK72" si="4559">MLK60-MLK62-MLK70</f>
        <v>0</v>
      </c>
      <c r="MLM72" s="374">
        <f t="shared" ref="MLM72" si="4560">MLM60-MLM62-MLM70</f>
        <v>0</v>
      </c>
      <c r="MLO72" s="374">
        <f t="shared" ref="MLO72" si="4561">MLO60-MLO62-MLO70</f>
        <v>0</v>
      </c>
      <c r="MLQ72" s="374">
        <f t="shared" ref="MLQ72" si="4562">MLQ60-MLQ62-MLQ70</f>
        <v>0</v>
      </c>
      <c r="MLS72" s="374">
        <f t="shared" ref="MLS72" si="4563">MLS60-MLS62-MLS70</f>
        <v>0</v>
      </c>
      <c r="MLU72" s="374">
        <f t="shared" ref="MLU72" si="4564">MLU60-MLU62-MLU70</f>
        <v>0</v>
      </c>
      <c r="MLW72" s="374">
        <f t="shared" ref="MLW72" si="4565">MLW60-MLW62-MLW70</f>
        <v>0</v>
      </c>
      <c r="MLY72" s="374">
        <f t="shared" ref="MLY72" si="4566">MLY60-MLY62-MLY70</f>
        <v>0</v>
      </c>
      <c r="MMA72" s="374">
        <f t="shared" ref="MMA72" si="4567">MMA60-MMA62-MMA70</f>
        <v>0</v>
      </c>
      <c r="MMC72" s="374">
        <f t="shared" ref="MMC72" si="4568">MMC60-MMC62-MMC70</f>
        <v>0</v>
      </c>
      <c r="MME72" s="374">
        <f t="shared" ref="MME72" si="4569">MME60-MME62-MME70</f>
        <v>0</v>
      </c>
      <c r="MMG72" s="374">
        <f t="shared" ref="MMG72" si="4570">MMG60-MMG62-MMG70</f>
        <v>0</v>
      </c>
      <c r="MMI72" s="374">
        <f t="shared" ref="MMI72" si="4571">MMI60-MMI62-MMI70</f>
        <v>0</v>
      </c>
      <c r="MMK72" s="374">
        <f t="shared" ref="MMK72" si="4572">MMK60-MMK62-MMK70</f>
        <v>0</v>
      </c>
      <c r="MMM72" s="374">
        <f t="shared" ref="MMM72" si="4573">MMM60-MMM62-MMM70</f>
        <v>0</v>
      </c>
      <c r="MMO72" s="374">
        <f t="shared" ref="MMO72" si="4574">MMO60-MMO62-MMO70</f>
        <v>0</v>
      </c>
      <c r="MMQ72" s="374">
        <f t="shared" ref="MMQ72" si="4575">MMQ60-MMQ62-MMQ70</f>
        <v>0</v>
      </c>
      <c r="MMS72" s="374">
        <f t="shared" ref="MMS72" si="4576">MMS60-MMS62-MMS70</f>
        <v>0</v>
      </c>
      <c r="MMU72" s="374">
        <f t="shared" ref="MMU72" si="4577">MMU60-MMU62-MMU70</f>
        <v>0</v>
      </c>
      <c r="MMW72" s="374">
        <f t="shared" ref="MMW72" si="4578">MMW60-MMW62-MMW70</f>
        <v>0</v>
      </c>
      <c r="MMY72" s="374">
        <f t="shared" ref="MMY72" si="4579">MMY60-MMY62-MMY70</f>
        <v>0</v>
      </c>
      <c r="MNA72" s="374">
        <f t="shared" ref="MNA72" si="4580">MNA60-MNA62-MNA70</f>
        <v>0</v>
      </c>
      <c r="MNC72" s="374">
        <f t="shared" ref="MNC72" si="4581">MNC60-MNC62-MNC70</f>
        <v>0</v>
      </c>
      <c r="MNE72" s="374">
        <f t="shared" ref="MNE72" si="4582">MNE60-MNE62-MNE70</f>
        <v>0</v>
      </c>
      <c r="MNG72" s="374">
        <f t="shared" ref="MNG72" si="4583">MNG60-MNG62-MNG70</f>
        <v>0</v>
      </c>
      <c r="MNI72" s="374">
        <f t="shared" ref="MNI72" si="4584">MNI60-MNI62-MNI70</f>
        <v>0</v>
      </c>
      <c r="MNK72" s="374">
        <f t="shared" ref="MNK72" si="4585">MNK60-MNK62-MNK70</f>
        <v>0</v>
      </c>
      <c r="MNM72" s="374">
        <f t="shared" ref="MNM72" si="4586">MNM60-MNM62-MNM70</f>
        <v>0</v>
      </c>
      <c r="MNO72" s="374">
        <f t="shared" ref="MNO72" si="4587">MNO60-MNO62-MNO70</f>
        <v>0</v>
      </c>
      <c r="MNQ72" s="374">
        <f t="shared" ref="MNQ72" si="4588">MNQ60-MNQ62-MNQ70</f>
        <v>0</v>
      </c>
      <c r="MNS72" s="374">
        <f t="shared" ref="MNS72" si="4589">MNS60-MNS62-MNS70</f>
        <v>0</v>
      </c>
      <c r="MNU72" s="374">
        <f t="shared" ref="MNU72" si="4590">MNU60-MNU62-MNU70</f>
        <v>0</v>
      </c>
      <c r="MNW72" s="374">
        <f t="shared" ref="MNW72" si="4591">MNW60-MNW62-MNW70</f>
        <v>0</v>
      </c>
      <c r="MNY72" s="374">
        <f t="shared" ref="MNY72" si="4592">MNY60-MNY62-MNY70</f>
        <v>0</v>
      </c>
      <c r="MOA72" s="374">
        <f t="shared" ref="MOA72" si="4593">MOA60-MOA62-MOA70</f>
        <v>0</v>
      </c>
      <c r="MOC72" s="374">
        <f t="shared" ref="MOC72" si="4594">MOC60-MOC62-MOC70</f>
        <v>0</v>
      </c>
      <c r="MOE72" s="374">
        <f t="shared" ref="MOE72" si="4595">MOE60-MOE62-MOE70</f>
        <v>0</v>
      </c>
      <c r="MOG72" s="374">
        <f t="shared" ref="MOG72" si="4596">MOG60-MOG62-MOG70</f>
        <v>0</v>
      </c>
      <c r="MOI72" s="374">
        <f t="shared" ref="MOI72" si="4597">MOI60-MOI62-MOI70</f>
        <v>0</v>
      </c>
      <c r="MOK72" s="374">
        <f t="shared" ref="MOK72" si="4598">MOK60-MOK62-MOK70</f>
        <v>0</v>
      </c>
      <c r="MOM72" s="374">
        <f t="shared" ref="MOM72" si="4599">MOM60-MOM62-MOM70</f>
        <v>0</v>
      </c>
      <c r="MOO72" s="374">
        <f t="shared" ref="MOO72" si="4600">MOO60-MOO62-MOO70</f>
        <v>0</v>
      </c>
      <c r="MOQ72" s="374">
        <f t="shared" ref="MOQ72" si="4601">MOQ60-MOQ62-MOQ70</f>
        <v>0</v>
      </c>
      <c r="MOS72" s="374">
        <f t="shared" ref="MOS72" si="4602">MOS60-MOS62-MOS70</f>
        <v>0</v>
      </c>
      <c r="MOU72" s="374">
        <f t="shared" ref="MOU72" si="4603">MOU60-MOU62-MOU70</f>
        <v>0</v>
      </c>
      <c r="MOW72" s="374">
        <f t="shared" ref="MOW72" si="4604">MOW60-MOW62-MOW70</f>
        <v>0</v>
      </c>
      <c r="MOY72" s="374">
        <f t="shared" ref="MOY72" si="4605">MOY60-MOY62-MOY70</f>
        <v>0</v>
      </c>
      <c r="MPA72" s="374">
        <f t="shared" ref="MPA72" si="4606">MPA60-MPA62-MPA70</f>
        <v>0</v>
      </c>
      <c r="MPC72" s="374">
        <f t="shared" ref="MPC72" si="4607">MPC60-MPC62-MPC70</f>
        <v>0</v>
      </c>
      <c r="MPE72" s="374">
        <f t="shared" ref="MPE72" si="4608">MPE60-MPE62-MPE70</f>
        <v>0</v>
      </c>
      <c r="MPG72" s="374">
        <f t="shared" ref="MPG72" si="4609">MPG60-MPG62-MPG70</f>
        <v>0</v>
      </c>
      <c r="MPI72" s="374">
        <f t="shared" ref="MPI72" si="4610">MPI60-MPI62-MPI70</f>
        <v>0</v>
      </c>
      <c r="MPK72" s="374">
        <f t="shared" ref="MPK72" si="4611">MPK60-MPK62-MPK70</f>
        <v>0</v>
      </c>
      <c r="MPM72" s="374">
        <f t="shared" ref="MPM72" si="4612">MPM60-MPM62-MPM70</f>
        <v>0</v>
      </c>
      <c r="MPO72" s="374">
        <f t="shared" ref="MPO72" si="4613">MPO60-MPO62-MPO70</f>
        <v>0</v>
      </c>
      <c r="MPQ72" s="374">
        <f t="shared" ref="MPQ72" si="4614">MPQ60-MPQ62-MPQ70</f>
        <v>0</v>
      </c>
      <c r="MPS72" s="374">
        <f t="shared" ref="MPS72" si="4615">MPS60-MPS62-MPS70</f>
        <v>0</v>
      </c>
      <c r="MPU72" s="374">
        <f t="shared" ref="MPU72" si="4616">MPU60-MPU62-MPU70</f>
        <v>0</v>
      </c>
      <c r="MPW72" s="374">
        <f t="shared" ref="MPW72" si="4617">MPW60-MPW62-MPW70</f>
        <v>0</v>
      </c>
      <c r="MPY72" s="374">
        <f t="shared" ref="MPY72" si="4618">MPY60-MPY62-MPY70</f>
        <v>0</v>
      </c>
      <c r="MQA72" s="374">
        <f t="shared" ref="MQA72" si="4619">MQA60-MQA62-MQA70</f>
        <v>0</v>
      </c>
      <c r="MQC72" s="374">
        <f t="shared" ref="MQC72" si="4620">MQC60-MQC62-MQC70</f>
        <v>0</v>
      </c>
      <c r="MQE72" s="374">
        <f t="shared" ref="MQE72" si="4621">MQE60-MQE62-MQE70</f>
        <v>0</v>
      </c>
      <c r="MQG72" s="374">
        <f t="shared" ref="MQG72" si="4622">MQG60-MQG62-MQG70</f>
        <v>0</v>
      </c>
      <c r="MQI72" s="374">
        <f t="shared" ref="MQI72" si="4623">MQI60-MQI62-MQI70</f>
        <v>0</v>
      </c>
      <c r="MQK72" s="374">
        <f t="shared" ref="MQK72" si="4624">MQK60-MQK62-MQK70</f>
        <v>0</v>
      </c>
      <c r="MQM72" s="374">
        <f t="shared" ref="MQM72" si="4625">MQM60-MQM62-MQM70</f>
        <v>0</v>
      </c>
      <c r="MQO72" s="374">
        <f t="shared" ref="MQO72" si="4626">MQO60-MQO62-MQO70</f>
        <v>0</v>
      </c>
      <c r="MQQ72" s="374">
        <f t="shared" ref="MQQ72" si="4627">MQQ60-MQQ62-MQQ70</f>
        <v>0</v>
      </c>
      <c r="MQS72" s="374">
        <f t="shared" ref="MQS72" si="4628">MQS60-MQS62-MQS70</f>
        <v>0</v>
      </c>
      <c r="MQU72" s="374">
        <f t="shared" ref="MQU72" si="4629">MQU60-MQU62-MQU70</f>
        <v>0</v>
      </c>
      <c r="MQW72" s="374">
        <f t="shared" ref="MQW72" si="4630">MQW60-MQW62-MQW70</f>
        <v>0</v>
      </c>
      <c r="MQY72" s="374">
        <f t="shared" ref="MQY72" si="4631">MQY60-MQY62-MQY70</f>
        <v>0</v>
      </c>
      <c r="MRA72" s="374">
        <f t="shared" ref="MRA72" si="4632">MRA60-MRA62-MRA70</f>
        <v>0</v>
      </c>
      <c r="MRC72" s="374">
        <f t="shared" ref="MRC72" si="4633">MRC60-MRC62-MRC70</f>
        <v>0</v>
      </c>
      <c r="MRE72" s="374">
        <f t="shared" ref="MRE72" si="4634">MRE60-MRE62-MRE70</f>
        <v>0</v>
      </c>
      <c r="MRG72" s="374">
        <f t="shared" ref="MRG72" si="4635">MRG60-MRG62-MRG70</f>
        <v>0</v>
      </c>
      <c r="MRI72" s="374">
        <f t="shared" ref="MRI72" si="4636">MRI60-MRI62-MRI70</f>
        <v>0</v>
      </c>
      <c r="MRK72" s="374">
        <f t="shared" ref="MRK72" si="4637">MRK60-MRK62-MRK70</f>
        <v>0</v>
      </c>
      <c r="MRM72" s="374">
        <f t="shared" ref="MRM72" si="4638">MRM60-MRM62-MRM70</f>
        <v>0</v>
      </c>
      <c r="MRO72" s="374">
        <f t="shared" ref="MRO72" si="4639">MRO60-MRO62-MRO70</f>
        <v>0</v>
      </c>
      <c r="MRQ72" s="374">
        <f t="shared" ref="MRQ72" si="4640">MRQ60-MRQ62-MRQ70</f>
        <v>0</v>
      </c>
      <c r="MRS72" s="374">
        <f t="shared" ref="MRS72" si="4641">MRS60-MRS62-MRS70</f>
        <v>0</v>
      </c>
      <c r="MRU72" s="374">
        <f t="shared" ref="MRU72" si="4642">MRU60-MRU62-MRU70</f>
        <v>0</v>
      </c>
      <c r="MRW72" s="374">
        <f t="shared" ref="MRW72" si="4643">MRW60-MRW62-MRW70</f>
        <v>0</v>
      </c>
      <c r="MRY72" s="374">
        <f t="shared" ref="MRY72" si="4644">MRY60-MRY62-MRY70</f>
        <v>0</v>
      </c>
      <c r="MSA72" s="374">
        <f t="shared" ref="MSA72" si="4645">MSA60-MSA62-MSA70</f>
        <v>0</v>
      </c>
      <c r="MSC72" s="374">
        <f t="shared" ref="MSC72" si="4646">MSC60-MSC62-MSC70</f>
        <v>0</v>
      </c>
      <c r="MSE72" s="374">
        <f t="shared" ref="MSE72" si="4647">MSE60-MSE62-MSE70</f>
        <v>0</v>
      </c>
      <c r="MSG72" s="374">
        <f t="shared" ref="MSG72" si="4648">MSG60-MSG62-MSG70</f>
        <v>0</v>
      </c>
      <c r="MSI72" s="374">
        <f t="shared" ref="MSI72" si="4649">MSI60-MSI62-MSI70</f>
        <v>0</v>
      </c>
      <c r="MSK72" s="374">
        <f t="shared" ref="MSK72" si="4650">MSK60-MSK62-MSK70</f>
        <v>0</v>
      </c>
      <c r="MSM72" s="374">
        <f t="shared" ref="MSM72" si="4651">MSM60-MSM62-MSM70</f>
        <v>0</v>
      </c>
      <c r="MSO72" s="374">
        <f t="shared" ref="MSO72" si="4652">MSO60-MSO62-MSO70</f>
        <v>0</v>
      </c>
      <c r="MSQ72" s="374">
        <f t="shared" ref="MSQ72" si="4653">MSQ60-MSQ62-MSQ70</f>
        <v>0</v>
      </c>
      <c r="MSS72" s="374">
        <f t="shared" ref="MSS72" si="4654">MSS60-MSS62-MSS70</f>
        <v>0</v>
      </c>
      <c r="MSU72" s="374">
        <f t="shared" ref="MSU72" si="4655">MSU60-MSU62-MSU70</f>
        <v>0</v>
      </c>
      <c r="MSW72" s="374">
        <f t="shared" ref="MSW72" si="4656">MSW60-MSW62-MSW70</f>
        <v>0</v>
      </c>
      <c r="MSY72" s="374">
        <f t="shared" ref="MSY72" si="4657">MSY60-MSY62-MSY70</f>
        <v>0</v>
      </c>
      <c r="MTA72" s="374">
        <f t="shared" ref="MTA72" si="4658">MTA60-MTA62-MTA70</f>
        <v>0</v>
      </c>
      <c r="MTC72" s="374">
        <f t="shared" ref="MTC72" si="4659">MTC60-MTC62-MTC70</f>
        <v>0</v>
      </c>
      <c r="MTE72" s="374">
        <f t="shared" ref="MTE72" si="4660">MTE60-MTE62-MTE70</f>
        <v>0</v>
      </c>
      <c r="MTG72" s="374">
        <f t="shared" ref="MTG72" si="4661">MTG60-MTG62-MTG70</f>
        <v>0</v>
      </c>
      <c r="MTI72" s="374">
        <f t="shared" ref="MTI72" si="4662">MTI60-MTI62-MTI70</f>
        <v>0</v>
      </c>
      <c r="MTK72" s="374">
        <f t="shared" ref="MTK72" si="4663">MTK60-MTK62-MTK70</f>
        <v>0</v>
      </c>
      <c r="MTM72" s="374">
        <f t="shared" ref="MTM72" si="4664">MTM60-MTM62-MTM70</f>
        <v>0</v>
      </c>
      <c r="MTO72" s="374">
        <f t="shared" ref="MTO72" si="4665">MTO60-MTO62-MTO70</f>
        <v>0</v>
      </c>
      <c r="MTQ72" s="374">
        <f t="shared" ref="MTQ72" si="4666">MTQ60-MTQ62-MTQ70</f>
        <v>0</v>
      </c>
      <c r="MTS72" s="374">
        <f t="shared" ref="MTS72" si="4667">MTS60-MTS62-MTS70</f>
        <v>0</v>
      </c>
      <c r="MTU72" s="374">
        <f t="shared" ref="MTU72" si="4668">MTU60-MTU62-MTU70</f>
        <v>0</v>
      </c>
      <c r="MTW72" s="374">
        <f t="shared" ref="MTW72" si="4669">MTW60-MTW62-MTW70</f>
        <v>0</v>
      </c>
      <c r="MTY72" s="374">
        <f t="shared" ref="MTY72" si="4670">MTY60-MTY62-MTY70</f>
        <v>0</v>
      </c>
      <c r="MUA72" s="374">
        <f t="shared" ref="MUA72" si="4671">MUA60-MUA62-MUA70</f>
        <v>0</v>
      </c>
      <c r="MUC72" s="374">
        <f t="shared" ref="MUC72" si="4672">MUC60-MUC62-MUC70</f>
        <v>0</v>
      </c>
      <c r="MUE72" s="374">
        <f t="shared" ref="MUE72" si="4673">MUE60-MUE62-MUE70</f>
        <v>0</v>
      </c>
      <c r="MUG72" s="374">
        <f t="shared" ref="MUG72" si="4674">MUG60-MUG62-MUG70</f>
        <v>0</v>
      </c>
      <c r="MUI72" s="374">
        <f t="shared" ref="MUI72" si="4675">MUI60-MUI62-MUI70</f>
        <v>0</v>
      </c>
      <c r="MUK72" s="374">
        <f t="shared" ref="MUK72" si="4676">MUK60-MUK62-MUK70</f>
        <v>0</v>
      </c>
      <c r="MUM72" s="374">
        <f t="shared" ref="MUM72" si="4677">MUM60-MUM62-MUM70</f>
        <v>0</v>
      </c>
      <c r="MUO72" s="374">
        <f t="shared" ref="MUO72" si="4678">MUO60-MUO62-MUO70</f>
        <v>0</v>
      </c>
      <c r="MUQ72" s="374">
        <f t="shared" ref="MUQ72" si="4679">MUQ60-MUQ62-MUQ70</f>
        <v>0</v>
      </c>
      <c r="MUS72" s="374">
        <f t="shared" ref="MUS72" si="4680">MUS60-MUS62-MUS70</f>
        <v>0</v>
      </c>
      <c r="MUU72" s="374">
        <f t="shared" ref="MUU72" si="4681">MUU60-MUU62-MUU70</f>
        <v>0</v>
      </c>
      <c r="MUW72" s="374">
        <f t="shared" ref="MUW72" si="4682">MUW60-MUW62-MUW70</f>
        <v>0</v>
      </c>
      <c r="MUY72" s="374">
        <f t="shared" ref="MUY72" si="4683">MUY60-MUY62-MUY70</f>
        <v>0</v>
      </c>
      <c r="MVA72" s="374">
        <f t="shared" ref="MVA72" si="4684">MVA60-MVA62-MVA70</f>
        <v>0</v>
      </c>
      <c r="MVC72" s="374">
        <f t="shared" ref="MVC72" si="4685">MVC60-MVC62-MVC70</f>
        <v>0</v>
      </c>
      <c r="MVE72" s="374">
        <f t="shared" ref="MVE72" si="4686">MVE60-MVE62-MVE70</f>
        <v>0</v>
      </c>
      <c r="MVG72" s="374">
        <f t="shared" ref="MVG72" si="4687">MVG60-MVG62-MVG70</f>
        <v>0</v>
      </c>
      <c r="MVI72" s="374">
        <f t="shared" ref="MVI72" si="4688">MVI60-MVI62-MVI70</f>
        <v>0</v>
      </c>
      <c r="MVK72" s="374">
        <f t="shared" ref="MVK72" si="4689">MVK60-MVK62-MVK70</f>
        <v>0</v>
      </c>
      <c r="MVM72" s="374">
        <f t="shared" ref="MVM72" si="4690">MVM60-MVM62-MVM70</f>
        <v>0</v>
      </c>
      <c r="MVO72" s="374">
        <f t="shared" ref="MVO72" si="4691">MVO60-MVO62-MVO70</f>
        <v>0</v>
      </c>
      <c r="MVQ72" s="374">
        <f t="shared" ref="MVQ72" si="4692">MVQ60-MVQ62-MVQ70</f>
        <v>0</v>
      </c>
      <c r="MVS72" s="374">
        <f t="shared" ref="MVS72" si="4693">MVS60-MVS62-MVS70</f>
        <v>0</v>
      </c>
      <c r="MVU72" s="374">
        <f t="shared" ref="MVU72" si="4694">MVU60-MVU62-MVU70</f>
        <v>0</v>
      </c>
      <c r="MVW72" s="374">
        <f t="shared" ref="MVW72" si="4695">MVW60-MVW62-MVW70</f>
        <v>0</v>
      </c>
      <c r="MVY72" s="374">
        <f t="shared" ref="MVY72" si="4696">MVY60-MVY62-MVY70</f>
        <v>0</v>
      </c>
      <c r="MWA72" s="374">
        <f t="shared" ref="MWA72" si="4697">MWA60-MWA62-MWA70</f>
        <v>0</v>
      </c>
      <c r="MWC72" s="374">
        <f t="shared" ref="MWC72" si="4698">MWC60-MWC62-MWC70</f>
        <v>0</v>
      </c>
      <c r="MWE72" s="374">
        <f t="shared" ref="MWE72" si="4699">MWE60-MWE62-MWE70</f>
        <v>0</v>
      </c>
      <c r="MWG72" s="374">
        <f t="shared" ref="MWG72" si="4700">MWG60-MWG62-MWG70</f>
        <v>0</v>
      </c>
      <c r="MWI72" s="374">
        <f t="shared" ref="MWI72" si="4701">MWI60-MWI62-MWI70</f>
        <v>0</v>
      </c>
      <c r="MWK72" s="374">
        <f t="shared" ref="MWK72" si="4702">MWK60-MWK62-MWK70</f>
        <v>0</v>
      </c>
      <c r="MWM72" s="374">
        <f t="shared" ref="MWM72" si="4703">MWM60-MWM62-MWM70</f>
        <v>0</v>
      </c>
      <c r="MWO72" s="374">
        <f t="shared" ref="MWO72" si="4704">MWO60-MWO62-MWO70</f>
        <v>0</v>
      </c>
      <c r="MWQ72" s="374">
        <f t="shared" ref="MWQ72" si="4705">MWQ60-MWQ62-MWQ70</f>
        <v>0</v>
      </c>
      <c r="MWS72" s="374">
        <f t="shared" ref="MWS72" si="4706">MWS60-MWS62-MWS70</f>
        <v>0</v>
      </c>
      <c r="MWU72" s="374">
        <f t="shared" ref="MWU72" si="4707">MWU60-MWU62-MWU70</f>
        <v>0</v>
      </c>
      <c r="MWW72" s="374">
        <f t="shared" ref="MWW72" si="4708">MWW60-MWW62-MWW70</f>
        <v>0</v>
      </c>
      <c r="MWY72" s="374">
        <f t="shared" ref="MWY72" si="4709">MWY60-MWY62-MWY70</f>
        <v>0</v>
      </c>
      <c r="MXA72" s="374">
        <f t="shared" ref="MXA72" si="4710">MXA60-MXA62-MXA70</f>
        <v>0</v>
      </c>
      <c r="MXC72" s="374">
        <f t="shared" ref="MXC72" si="4711">MXC60-MXC62-MXC70</f>
        <v>0</v>
      </c>
      <c r="MXE72" s="374">
        <f t="shared" ref="MXE72" si="4712">MXE60-MXE62-MXE70</f>
        <v>0</v>
      </c>
      <c r="MXG72" s="374">
        <f t="shared" ref="MXG72" si="4713">MXG60-MXG62-MXG70</f>
        <v>0</v>
      </c>
      <c r="MXI72" s="374">
        <f t="shared" ref="MXI72" si="4714">MXI60-MXI62-MXI70</f>
        <v>0</v>
      </c>
      <c r="MXK72" s="374">
        <f t="shared" ref="MXK72" si="4715">MXK60-MXK62-MXK70</f>
        <v>0</v>
      </c>
      <c r="MXM72" s="374">
        <f t="shared" ref="MXM72" si="4716">MXM60-MXM62-MXM70</f>
        <v>0</v>
      </c>
      <c r="MXO72" s="374">
        <f t="shared" ref="MXO72" si="4717">MXO60-MXO62-MXO70</f>
        <v>0</v>
      </c>
      <c r="MXQ72" s="374">
        <f t="shared" ref="MXQ72" si="4718">MXQ60-MXQ62-MXQ70</f>
        <v>0</v>
      </c>
      <c r="MXS72" s="374">
        <f t="shared" ref="MXS72" si="4719">MXS60-MXS62-MXS70</f>
        <v>0</v>
      </c>
      <c r="MXU72" s="374">
        <f t="shared" ref="MXU72" si="4720">MXU60-MXU62-MXU70</f>
        <v>0</v>
      </c>
      <c r="MXW72" s="374">
        <f t="shared" ref="MXW72" si="4721">MXW60-MXW62-MXW70</f>
        <v>0</v>
      </c>
      <c r="MXY72" s="374">
        <f t="shared" ref="MXY72" si="4722">MXY60-MXY62-MXY70</f>
        <v>0</v>
      </c>
      <c r="MYA72" s="374">
        <f t="shared" ref="MYA72" si="4723">MYA60-MYA62-MYA70</f>
        <v>0</v>
      </c>
      <c r="MYC72" s="374">
        <f t="shared" ref="MYC72" si="4724">MYC60-MYC62-MYC70</f>
        <v>0</v>
      </c>
      <c r="MYE72" s="374">
        <f t="shared" ref="MYE72" si="4725">MYE60-MYE62-MYE70</f>
        <v>0</v>
      </c>
      <c r="MYG72" s="374">
        <f t="shared" ref="MYG72" si="4726">MYG60-MYG62-MYG70</f>
        <v>0</v>
      </c>
      <c r="MYI72" s="374">
        <f t="shared" ref="MYI72" si="4727">MYI60-MYI62-MYI70</f>
        <v>0</v>
      </c>
      <c r="MYK72" s="374">
        <f t="shared" ref="MYK72" si="4728">MYK60-MYK62-MYK70</f>
        <v>0</v>
      </c>
      <c r="MYM72" s="374">
        <f t="shared" ref="MYM72" si="4729">MYM60-MYM62-MYM70</f>
        <v>0</v>
      </c>
      <c r="MYO72" s="374">
        <f t="shared" ref="MYO72" si="4730">MYO60-MYO62-MYO70</f>
        <v>0</v>
      </c>
      <c r="MYQ72" s="374">
        <f t="shared" ref="MYQ72" si="4731">MYQ60-MYQ62-MYQ70</f>
        <v>0</v>
      </c>
      <c r="MYS72" s="374">
        <f t="shared" ref="MYS72" si="4732">MYS60-MYS62-MYS70</f>
        <v>0</v>
      </c>
      <c r="MYU72" s="374">
        <f t="shared" ref="MYU72" si="4733">MYU60-MYU62-MYU70</f>
        <v>0</v>
      </c>
      <c r="MYW72" s="374">
        <f t="shared" ref="MYW72" si="4734">MYW60-MYW62-MYW70</f>
        <v>0</v>
      </c>
      <c r="MYY72" s="374">
        <f t="shared" ref="MYY72" si="4735">MYY60-MYY62-MYY70</f>
        <v>0</v>
      </c>
      <c r="MZA72" s="374">
        <f t="shared" ref="MZA72" si="4736">MZA60-MZA62-MZA70</f>
        <v>0</v>
      </c>
      <c r="MZC72" s="374">
        <f t="shared" ref="MZC72" si="4737">MZC60-MZC62-MZC70</f>
        <v>0</v>
      </c>
      <c r="MZE72" s="374">
        <f t="shared" ref="MZE72" si="4738">MZE60-MZE62-MZE70</f>
        <v>0</v>
      </c>
      <c r="MZG72" s="374">
        <f t="shared" ref="MZG72" si="4739">MZG60-MZG62-MZG70</f>
        <v>0</v>
      </c>
      <c r="MZI72" s="374">
        <f t="shared" ref="MZI72" si="4740">MZI60-MZI62-MZI70</f>
        <v>0</v>
      </c>
      <c r="MZK72" s="374">
        <f t="shared" ref="MZK72" si="4741">MZK60-MZK62-MZK70</f>
        <v>0</v>
      </c>
      <c r="MZM72" s="374">
        <f t="shared" ref="MZM72" si="4742">MZM60-MZM62-MZM70</f>
        <v>0</v>
      </c>
      <c r="MZO72" s="374">
        <f t="shared" ref="MZO72" si="4743">MZO60-MZO62-MZO70</f>
        <v>0</v>
      </c>
      <c r="MZQ72" s="374">
        <f t="shared" ref="MZQ72" si="4744">MZQ60-MZQ62-MZQ70</f>
        <v>0</v>
      </c>
      <c r="MZS72" s="374">
        <f t="shared" ref="MZS72" si="4745">MZS60-MZS62-MZS70</f>
        <v>0</v>
      </c>
      <c r="MZU72" s="374">
        <f t="shared" ref="MZU72" si="4746">MZU60-MZU62-MZU70</f>
        <v>0</v>
      </c>
      <c r="MZW72" s="374">
        <f t="shared" ref="MZW72" si="4747">MZW60-MZW62-MZW70</f>
        <v>0</v>
      </c>
      <c r="MZY72" s="374">
        <f t="shared" ref="MZY72" si="4748">MZY60-MZY62-MZY70</f>
        <v>0</v>
      </c>
      <c r="NAA72" s="374">
        <f t="shared" ref="NAA72" si="4749">NAA60-NAA62-NAA70</f>
        <v>0</v>
      </c>
      <c r="NAC72" s="374">
        <f t="shared" ref="NAC72" si="4750">NAC60-NAC62-NAC70</f>
        <v>0</v>
      </c>
      <c r="NAE72" s="374">
        <f t="shared" ref="NAE72" si="4751">NAE60-NAE62-NAE70</f>
        <v>0</v>
      </c>
      <c r="NAG72" s="374">
        <f t="shared" ref="NAG72" si="4752">NAG60-NAG62-NAG70</f>
        <v>0</v>
      </c>
      <c r="NAI72" s="374">
        <f t="shared" ref="NAI72" si="4753">NAI60-NAI62-NAI70</f>
        <v>0</v>
      </c>
      <c r="NAK72" s="374">
        <f t="shared" ref="NAK72" si="4754">NAK60-NAK62-NAK70</f>
        <v>0</v>
      </c>
      <c r="NAM72" s="374">
        <f t="shared" ref="NAM72" si="4755">NAM60-NAM62-NAM70</f>
        <v>0</v>
      </c>
      <c r="NAO72" s="374">
        <f t="shared" ref="NAO72" si="4756">NAO60-NAO62-NAO70</f>
        <v>0</v>
      </c>
      <c r="NAQ72" s="374">
        <f t="shared" ref="NAQ72" si="4757">NAQ60-NAQ62-NAQ70</f>
        <v>0</v>
      </c>
      <c r="NAS72" s="374">
        <f t="shared" ref="NAS72" si="4758">NAS60-NAS62-NAS70</f>
        <v>0</v>
      </c>
      <c r="NAU72" s="374">
        <f t="shared" ref="NAU72" si="4759">NAU60-NAU62-NAU70</f>
        <v>0</v>
      </c>
      <c r="NAW72" s="374">
        <f t="shared" ref="NAW72" si="4760">NAW60-NAW62-NAW70</f>
        <v>0</v>
      </c>
      <c r="NAY72" s="374">
        <f t="shared" ref="NAY72" si="4761">NAY60-NAY62-NAY70</f>
        <v>0</v>
      </c>
      <c r="NBA72" s="374">
        <f t="shared" ref="NBA72" si="4762">NBA60-NBA62-NBA70</f>
        <v>0</v>
      </c>
      <c r="NBC72" s="374">
        <f t="shared" ref="NBC72" si="4763">NBC60-NBC62-NBC70</f>
        <v>0</v>
      </c>
      <c r="NBE72" s="374">
        <f t="shared" ref="NBE72" si="4764">NBE60-NBE62-NBE70</f>
        <v>0</v>
      </c>
      <c r="NBG72" s="374">
        <f t="shared" ref="NBG72" si="4765">NBG60-NBG62-NBG70</f>
        <v>0</v>
      </c>
      <c r="NBI72" s="374">
        <f t="shared" ref="NBI72" si="4766">NBI60-NBI62-NBI70</f>
        <v>0</v>
      </c>
      <c r="NBK72" s="374">
        <f t="shared" ref="NBK72" si="4767">NBK60-NBK62-NBK70</f>
        <v>0</v>
      </c>
      <c r="NBM72" s="374">
        <f t="shared" ref="NBM72" si="4768">NBM60-NBM62-NBM70</f>
        <v>0</v>
      </c>
      <c r="NBO72" s="374">
        <f t="shared" ref="NBO72" si="4769">NBO60-NBO62-NBO70</f>
        <v>0</v>
      </c>
      <c r="NBQ72" s="374">
        <f t="shared" ref="NBQ72" si="4770">NBQ60-NBQ62-NBQ70</f>
        <v>0</v>
      </c>
      <c r="NBS72" s="374">
        <f t="shared" ref="NBS72" si="4771">NBS60-NBS62-NBS70</f>
        <v>0</v>
      </c>
      <c r="NBU72" s="374">
        <f t="shared" ref="NBU72" si="4772">NBU60-NBU62-NBU70</f>
        <v>0</v>
      </c>
      <c r="NBW72" s="374">
        <f t="shared" ref="NBW72" si="4773">NBW60-NBW62-NBW70</f>
        <v>0</v>
      </c>
      <c r="NBY72" s="374">
        <f t="shared" ref="NBY72" si="4774">NBY60-NBY62-NBY70</f>
        <v>0</v>
      </c>
      <c r="NCA72" s="374">
        <f t="shared" ref="NCA72" si="4775">NCA60-NCA62-NCA70</f>
        <v>0</v>
      </c>
      <c r="NCC72" s="374">
        <f t="shared" ref="NCC72" si="4776">NCC60-NCC62-NCC70</f>
        <v>0</v>
      </c>
      <c r="NCE72" s="374">
        <f t="shared" ref="NCE72" si="4777">NCE60-NCE62-NCE70</f>
        <v>0</v>
      </c>
      <c r="NCG72" s="374">
        <f t="shared" ref="NCG72" si="4778">NCG60-NCG62-NCG70</f>
        <v>0</v>
      </c>
      <c r="NCI72" s="374">
        <f t="shared" ref="NCI72" si="4779">NCI60-NCI62-NCI70</f>
        <v>0</v>
      </c>
      <c r="NCK72" s="374">
        <f t="shared" ref="NCK72" si="4780">NCK60-NCK62-NCK70</f>
        <v>0</v>
      </c>
      <c r="NCM72" s="374">
        <f t="shared" ref="NCM72" si="4781">NCM60-NCM62-NCM70</f>
        <v>0</v>
      </c>
      <c r="NCO72" s="374">
        <f t="shared" ref="NCO72" si="4782">NCO60-NCO62-NCO70</f>
        <v>0</v>
      </c>
      <c r="NCQ72" s="374">
        <f t="shared" ref="NCQ72" si="4783">NCQ60-NCQ62-NCQ70</f>
        <v>0</v>
      </c>
      <c r="NCS72" s="374">
        <f t="shared" ref="NCS72" si="4784">NCS60-NCS62-NCS70</f>
        <v>0</v>
      </c>
      <c r="NCU72" s="374">
        <f t="shared" ref="NCU72" si="4785">NCU60-NCU62-NCU70</f>
        <v>0</v>
      </c>
      <c r="NCW72" s="374">
        <f t="shared" ref="NCW72" si="4786">NCW60-NCW62-NCW70</f>
        <v>0</v>
      </c>
      <c r="NCY72" s="374">
        <f t="shared" ref="NCY72" si="4787">NCY60-NCY62-NCY70</f>
        <v>0</v>
      </c>
      <c r="NDA72" s="374">
        <f t="shared" ref="NDA72" si="4788">NDA60-NDA62-NDA70</f>
        <v>0</v>
      </c>
      <c r="NDC72" s="374">
        <f t="shared" ref="NDC72" si="4789">NDC60-NDC62-NDC70</f>
        <v>0</v>
      </c>
      <c r="NDE72" s="374">
        <f t="shared" ref="NDE72" si="4790">NDE60-NDE62-NDE70</f>
        <v>0</v>
      </c>
      <c r="NDG72" s="374">
        <f t="shared" ref="NDG72" si="4791">NDG60-NDG62-NDG70</f>
        <v>0</v>
      </c>
      <c r="NDI72" s="374">
        <f t="shared" ref="NDI72" si="4792">NDI60-NDI62-NDI70</f>
        <v>0</v>
      </c>
      <c r="NDK72" s="374">
        <f t="shared" ref="NDK72" si="4793">NDK60-NDK62-NDK70</f>
        <v>0</v>
      </c>
      <c r="NDM72" s="374">
        <f t="shared" ref="NDM72" si="4794">NDM60-NDM62-NDM70</f>
        <v>0</v>
      </c>
      <c r="NDO72" s="374">
        <f t="shared" ref="NDO72" si="4795">NDO60-NDO62-NDO70</f>
        <v>0</v>
      </c>
      <c r="NDQ72" s="374">
        <f t="shared" ref="NDQ72" si="4796">NDQ60-NDQ62-NDQ70</f>
        <v>0</v>
      </c>
      <c r="NDS72" s="374">
        <f t="shared" ref="NDS72" si="4797">NDS60-NDS62-NDS70</f>
        <v>0</v>
      </c>
      <c r="NDU72" s="374">
        <f t="shared" ref="NDU72" si="4798">NDU60-NDU62-NDU70</f>
        <v>0</v>
      </c>
      <c r="NDW72" s="374">
        <f t="shared" ref="NDW72" si="4799">NDW60-NDW62-NDW70</f>
        <v>0</v>
      </c>
      <c r="NDY72" s="374">
        <f t="shared" ref="NDY72" si="4800">NDY60-NDY62-NDY70</f>
        <v>0</v>
      </c>
      <c r="NEA72" s="374">
        <f t="shared" ref="NEA72" si="4801">NEA60-NEA62-NEA70</f>
        <v>0</v>
      </c>
      <c r="NEC72" s="374">
        <f t="shared" ref="NEC72" si="4802">NEC60-NEC62-NEC70</f>
        <v>0</v>
      </c>
      <c r="NEE72" s="374">
        <f t="shared" ref="NEE72" si="4803">NEE60-NEE62-NEE70</f>
        <v>0</v>
      </c>
      <c r="NEG72" s="374">
        <f t="shared" ref="NEG72" si="4804">NEG60-NEG62-NEG70</f>
        <v>0</v>
      </c>
      <c r="NEI72" s="374">
        <f t="shared" ref="NEI72" si="4805">NEI60-NEI62-NEI70</f>
        <v>0</v>
      </c>
      <c r="NEK72" s="374">
        <f t="shared" ref="NEK72" si="4806">NEK60-NEK62-NEK70</f>
        <v>0</v>
      </c>
      <c r="NEM72" s="374">
        <f t="shared" ref="NEM72" si="4807">NEM60-NEM62-NEM70</f>
        <v>0</v>
      </c>
      <c r="NEO72" s="374">
        <f t="shared" ref="NEO72" si="4808">NEO60-NEO62-NEO70</f>
        <v>0</v>
      </c>
      <c r="NEQ72" s="374">
        <f t="shared" ref="NEQ72" si="4809">NEQ60-NEQ62-NEQ70</f>
        <v>0</v>
      </c>
      <c r="NES72" s="374">
        <f t="shared" ref="NES72" si="4810">NES60-NES62-NES70</f>
        <v>0</v>
      </c>
      <c r="NEU72" s="374">
        <f t="shared" ref="NEU72" si="4811">NEU60-NEU62-NEU70</f>
        <v>0</v>
      </c>
      <c r="NEW72" s="374">
        <f t="shared" ref="NEW72" si="4812">NEW60-NEW62-NEW70</f>
        <v>0</v>
      </c>
      <c r="NEY72" s="374">
        <f t="shared" ref="NEY72" si="4813">NEY60-NEY62-NEY70</f>
        <v>0</v>
      </c>
      <c r="NFA72" s="374">
        <f t="shared" ref="NFA72" si="4814">NFA60-NFA62-NFA70</f>
        <v>0</v>
      </c>
      <c r="NFC72" s="374">
        <f t="shared" ref="NFC72" si="4815">NFC60-NFC62-NFC70</f>
        <v>0</v>
      </c>
      <c r="NFE72" s="374">
        <f t="shared" ref="NFE72" si="4816">NFE60-NFE62-NFE70</f>
        <v>0</v>
      </c>
      <c r="NFG72" s="374">
        <f t="shared" ref="NFG72" si="4817">NFG60-NFG62-NFG70</f>
        <v>0</v>
      </c>
      <c r="NFI72" s="374">
        <f t="shared" ref="NFI72" si="4818">NFI60-NFI62-NFI70</f>
        <v>0</v>
      </c>
      <c r="NFK72" s="374">
        <f t="shared" ref="NFK72" si="4819">NFK60-NFK62-NFK70</f>
        <v>0</v>
      </c>
      <c r="NFM72" s="374">
        <f t="shared" ref="NFM72" si="4820">NFM60-NFM62-NFM70</f>
        <v>0</v>
      </c>
      <c r="NFO72" s="374">
        <f t="shared" ref="NFO72" si="4821">NFO60-NFO62-NFO70</f>
        <v>0</v>
      </c>
      <c r="NFQ72" s="374">
        <f t="shared" ref="NFQ72" si="4822">NFQ60-NFQ62-NFQ70</f>
        <v>0</v>
      </c>
      <c r="NFS72" s="374">
        <f t="shared" ref="NFS72" si="4823">NFS60-NFS62-NFS70</f>
        <v>0</v>
      </c>
      <c r="NFU72" s="374">
        <f t="shared" ref="NFU72" si="4824">NFU60-NFU62-NFU70</f>
        <v>0</v>
      </c>
      <c r="NFW72" s="374">
        <f t="shared" ref="NFW72" si="4825">NFW60-NFW62-NFW70</f>
        <v>0</v>
      </c>
      <c r="NFY72" s="374">
        <f t="shared" ref="NFY72" si="4826">NFY60-NFY62-NFY70</f>
        <v>0</v>
      </c>
      <c r="NGA72" s="374">
        <f t="shared" ref="NGA72" si="4827">NGA60-NGA62-NGA70</f>
        <v>0</v>
      </c>
      <c r="NGC72" s="374">
        <f t="shared" ref="NGC72" si="4828">NGC60-NGC62-NGC70</f>
        <v>0</v>
      </c>
      <c r="NGE72" s="374">
        <f t="shared" ref="NGE72" si="4829">NGE60-NGE62-NGE70</f>
        <v>0</v>
      </c>
      <c r="NGG72" s="374">
        <f t="shared" ref="NGG72" si="4830">NGG60-NGG62-NGG70</f>
        <v>0</v>
      </c>
      <c r="NGI72" s="374">
        <f t="shared" ref="NGI72" si="4831">NGI60-NGI62-NGI70</f>
        <v>0</v>
      </c>
      <c r="NGK72" s="374">
        <f t="shared" ref="NGK72" si="4832">NGK60-NGK62-NGK70</f>
        <v>0</v>
      </c>
      <c r="NGM72" s="374">
        <f t="shared" ref="NGM72" si="4833">NGM60-NGM62-NGM70</f>
        <v>0</v>
      </c>
      <c r="NGO72" s="374">
        <f t="shared" ref="NGO72" si="4834">NGO60-NGO62-NGO70</f>
        <v>0</v>
      </c>
      <c r="NGQ72" s="374">
        <f t="shared" ref="NGQ72" si="4835">NGQ60-NGQ62-NGQ70</f>
        <v>0</v>
      </c>
      <c r="NGS72" s="374">
        <f t="shared" ref="NGS72" si="4836">NGS60-NGS62-NGS70</f>
        <v>0</v>
      </c>
      <c r="NGU72" s="374">
        <f t="shared" ref="NGU72" si="4837">NGU60-NGU62-NGU70</f>
        <v>0</v>
      </c>
      <c r="NGW72" s="374">
        <f t="shared" ref="NGW72" si="4838">NGW60-NGW62-NGW70</f>
        <v>0</v>
      </c>
      <c r="NGY72" s="374">
        <f t="shared" ref="NGY72" si="4839">NGY60-NGY62-NGY70</f>
        <v>0</v>
      </c>
      <c r="NHA72" s="374">
        <f t="shared" ref="NHA72" si="4840">NHA60-NHA62-NHA70</f>
        <v>0</v>
      </c>
      <c r="NHC72" s="374">
        <f t="shared" ref="NHC72" si="4841">NHC60-NHC62-NHC70</f>
        <v>0</v>
      </c>
      <c r="NHE72" s="374">
        <f t="shared" ref="NHE72" si="4842">NHE60-NHE62-NHE70</f>
        <v>0</v>
      </c>
      <c r="NHG72" s="374">
        <f t="shared" ref="NHG72" si="4843">NHG60-NHG62-NHG70</f>
        <v>0</v>
      </c>
      <c r="NHI72" s="374">
        <f t="shared" ref="NHI72" si="4844">NHI60-NHI62-NHI70</f>
        <v>0</v>
      </c>
      <c r="NHK72" s="374">
        <f t="shared" ref="NHK72" si="4845">NHK60-NHK62-NHK70</f>
        <v>0</v>
      </c>
      <c r="NHM72" s="374">
        <f t="shared" ref="NHM72" si="4846">NHM60-NHM62-NHM70</f>
        <v>0</v>
      </c>
      <c r="NHO72" s="374">
        <f t="shared" ref="NHO72" si="4847">NHO60-NHO62-NHO70</f>
        <v>0</v>
      </c>
      <c r="NHQ72" s="374">
        <f t="shared" ref="NHQ72" si="4848">NHQ60-NHQ62-NHQ70</f>
        <v>0</v>
      </c>
      <c r="NHS72" s="374">
        <f t="shared" ref="NHS72" si="4849">NHS60-NHS62-NHS70</f>
        <v>0</v>
      </c>
      <c r="NHU72" s="374">
        <f t="shared" ref="NHU72" si="4850">NHU60-NHU62-NHU70</f>
        <v>0</v>
      </c>
      <c r="NHW72" s="374">
        <f t="shared" ref="NHW72" si="4851">NHW60-NHW62-NHW70</f>
        <v>0</v>
      </c>
      <c r="NHY72" s="374">
        <f t="shared" ref="NHY72" si="4852">NHY60-NHY62-NHY70</f>
        <v>0</v>
      </c>
      <c r="NIA72" s="374">
        <f t="shared" ref="NIA72" si="4853">NIA60-NIA62-NIA70</f>
        <v>0</v>
      </c>
      <c r="NIC72" s="374">
        <f t="shared" ref="NIC72" si="4854">NIC60-NIC62-NIC70</f>
        <v>0</v>
      </c>
      <c r="NIE72" s="374">
        <f t="shared" ref="NIE72" si="4855">NIE60-NIE62-NIE70</f>
        <v>0</v>
      </c>
      <c r="NIG72" s="374">
        <f t="shared" ref="NIG72" si="4856">NIG60-NIG62-NIG70</f>
        <v>0</v>
      </c>
      <c r="NII72" s="374">
        <f t="shared" ref="NII72" si="4857">NII60-NII62-NII70</f>
        <v>0</v>
      </c>
      <c r="NIK72" s="374">
        <f t="shared" ref="NIK72" si="4858">NIK60-NIK62-NIK70</f>
        <v>0</v>
      </c>
      <c r="NIM72" s="374">
        <f t="shared" ref="NIM72" si="4859">NIM60-NIM62-NIM70</f>
        <v>0</v>
      </c>
      <c r="NIO72" s="374">
        <f t="shared" ref="NIO72" si="4860">NIO60-NIO62-NIO70</f>
        <v>0</v>
      </c>
      <c r="NIQ72" s="374">
        <f t="shared" ref="NIQ72" si="4861">NIQ60-NIQ62-NIQ70</f>
        <v>0</v>
      </c>
      <c r="NIS72" s="374">
        <f t="shared" ref="NIS72" si="4862">NIS60-NIS62-NIS70</f>
        <v>0</v>
      </c>
      <c r="NIU72" s="374">
        <f t="shared" ref="NIU72" si="4863">NIU60-NIU62-NIU70</f>
        <v>0</v>
      </c>
      <c r="NIW72" s="374">
        <f t="shared" ref="NIW72" si="4864">NIW60-NIW62-NIW70</f>
        <v>0</v>
      </c>
      <c r="NIY72" s="374">
        <f t="shared" ref="NIY72" si="4865">NIY60-NIY62-NIY70</f>
        <v>0</v>
      </c>
      <c r="NJA72" s="374">
        <f t="shared" ref="NJA72" si="4866">NJA60-NJA62-NJA70</f>
        <v>0</v>
      </c>
      <c r="NJC72" s="374">
        <f t="shared" ref="NJC72" si="4867">NJC60-NJC62-NJC70</f>
        <v>0</v>
      </c>
      <c r="NJE72" s="374">
        <f t="shared" ref="NJE72" si="4868">NJE60-NJE62-NJE70</f>
        <v>0</v>
      </c>
      <c r="NJG72" s="374">
        <f t="shared" ref="NJG72" si="4869">NJG60-NJG62-NJG70</f>
        <v>0</v>
      </c>
      <c r="NJI72" s="374">
        <f t="shared" ref="NJI72" si="4870">NJI60-NJI62-NJI70</f>
        <v>0</v>
      </c>
      <c r="NJK72" s="374">
        <f t="shared" ref="NJK72" si="4871">NJK60-NJK62-NJK70</f>
        <v>0</v>
      </c>
      <c r="NJM72" s="374">
        <f t="shared" ref="NJM72" si="4872">NJM60-NJM62-NJM70</f>
        <v>0</v>
      </c>
      <c r="NJO72" s="374">
        <f t="shared" ref="NJO72" si="4873">NJO60-NJO62-NJO70</f>
        <v>0</v>
      </c>
      <c r="NJQ72" s="374">
        <f t="shared" ref="NJQ72" si="4874">NJQ60-NJQ62-NJQ70</f>
        <v>0</v>
      </c>
      <c r="NJS72" s="374">
        <f t="shared" ref="NJS72" si="4875">NJS60-NJS62-NJS70</f>
        <v>0</v>
      </c>
      <c r="NJU72" s="374">
        <f t="shared" ref="NJU72" si="4876">NJU60-NJU62-NJU70</f>
        <v>0</v>
      </c>
      <c r="NJW72" s="374">
        <f t="shared" ref="NJW72" si="4877">NJW60-NJW62-NJW70</f>
        <v>0</v>
      </c>
      <c r="NJY72" s="374">
        <f t="shared" ref="NJY72" si="4878">NJY60-NJY62-NJY70</f>
        <v>0</v>
      </c>
      <c r="NKA72" s="374">
        <f t="shared" ref="NKA72" si="4879">NKA60-NKA62-NKA70</f>
        <v>0</v>
      </c>
      <c r="NKC72" s="374">
        <f t="shared" ref="NKC72" si="4880">NKC60-NKC62-NKC70</f>
        <v>0</v>
      </c>
      <c r="NKE72" s="374">
        <f t="shared" ref="NKE72" si="4881">NKE60-NKE62-NKE70</f>
        <v>0</v>
      </c>
      <c r="NKG72" s="374">
        <f t="shared" ref="NKG72" si="4882">NKG60-NKG62-NKG70</f>
        <v>0</v>
      </c>
      <c r="NKI72" s="374">
        <f t="shared" ref="NKI72" si="4883">NKI60-NKI62-NKI70</f>
        <v>0</v>
      </c>
      <c r="NKK72" s="374">
        <f t="shared" ref="NKK72" si="4884">NKK60-NKK62-NKK70</f>
        <v>0</v>
      </c>
      <c r="NKM72" s="374">
        <f t="shared" ref="NKM72" si="4885">NKM60-NKM62-NKM70</f>
        <v>0</v>
      </c>
      <c r="NKO72" s="374">
        <f t="shared" ref="NKO72" si="4886">NKO60-NKO62-NKO70</f>
        <v>0</v>
      </c>
      <c r="NKQ72" s="374">
        <f t="shared" ref="NKQ72" si="4887">NKQ60-NKQ62-NKQ70</f>
        <v>0</v>
      </c>
      <c r="NKS72" s="374">
        <f t="shared" ref="NKS72" si="4888">NKS60-NKS62-NKS70</f>
        <v>0</v>
      </c>
      <c r="NKU72" s="374">
        <f t="shared" ref="NKU72" si="4889">NKU60-NKU62-NKU70</f>
        <v>0</v>
      </c>
      <c r="NKW72" s="374">
        <f t="shared" ref="NKW72" si="4890">NKW60-NKW62-NKW70</f>
        <v>0</v>
      </c>
      <c r="NKY72" s="374">
        <f t="shared" ref="NKY72" si="4891">NKY60-NKY62-NKY70</f>
        <v>0</v>
      </c>
      <c r="NLA72" s="374">
        <f t="shared" ref="NLA72" si="4892">NLA60-NLA62-NLA70</f>
        <v>0</v>
      </c>
      <c r="NLC72" s="374">
        <f t="shared" ref="NLC72" si="4893">NLC60-NLC62-NLC70</f>
        <v>0</v>
      </c>
      <c r="NLE72" s="374">
        <f t="shared" ref="NLE72" si="4894">NLE60-NLE62-NLE70</f>
        <v>0</v>
      </c>
      <c r="NLG72" s="374">
        <f t="shared" ref="NLG72" si="4895">NLG60-NLG62-NLG70</f>
        <v>0</v>
      </c>
      <c r="NLI72" s="374">
        <f t="shared" ref="NLI72" si="4896">NLI60-NLI62-NLI70</f>
        <v>0</v>
      </c>
      <c r="NLK72" s="374">
        <f t="shared" ref="NLK72" si="4897">NLK60-NLK62-NLK70</f>
        <v>0</v>
      </c>
      <c r="NLM72" s="374">
        <f t="shared" ref="NLM72" si="4898">NLM60-NLM62-NLM70</f>
        <v>0</v>
      </c>
      <c r="NLO72" s="374">
        <f t="shared" ref="NLO72" si="4899">NLO60-NLO62-NLO70</f>
        <v>0</v>
      </c>
      <c r="NLQ72" s="374">
        <f t="shared" ref="NLQ72" si="4900">NLQ60-NLQ62-NLQ70</f>
        <v>0</v>
      </c>
      <c r="NLS72" s="374">
        <f t="shared" ref="NLS72" si="4901">NLS60-NLS62-NLS70</f>
        <v>0</v>
      </c>
      <c r="NLU72" s="374">
        <f t="shared" ref="NLU72" si="4902">NLU60-NLU62-NLU70</f>
        <v>0</v>
      </c>
      <c r="NLW72" s="374">
        <f t="shared" ref="NLW72" si="4903">NLW60-NLW62-NLW70</f>
        <v>0</v>
      </c>
      <c r="NLY72" s="374">
        <f t="shared" ref="NLY72" si="4904">NLY60-NLY62-NLY70</f>
        <v>0</v>
      </c>
      <c r="NMA72" s="374">
        <f t="shared" ref="NMA72" si="4905">NMA60-NMA62-NMA70</f>
        <v>0</v>
      </c>
      <c r="NMC72" s="374">
        <f t="shared" ref="NMC72" si="4906">NMC60-NMC62-NMC70</f>
        <v>0</v>
      </c>
      <c r="NME72" s="374">
        <f t="shared" ref="NME72" si="4907">NME60-NME62-NME70</f>
        <v>0</v>
      </c>
      <c r="NMG72" s="374">
        <f t="shared" ref="NMG72" si="4908">NMG60-NMG62-NMG70</f>
        <v>0</v>
      </c>
      <c r="NMI72" s="374">
        <f t="shared" ref="NMI72" si="4909">NMI60-NMI62-NMI70</f>
        <v>0</v>
      </c>
      <c r="NMK72" s="374">
        <f t="shared" ref="NMK72" si="4910">NMK60-NMK62-NMK70</f>
        <v>0</v>
      </c>
      <c r="NMM72" s="374">
        <f t="shared" ref="NMM72" si="4911">NMM60-NMM62-NMM70</f>
        <v>0</v>
      </c>
      <c r="NMO72" s="374">
        <f t="shared" ref="NMO72" si="4912">NMO60-NMO62-NMO70</f>
        <v>0</v>
      </c>
      <c r="NMQ72" s="374">
        <f t="shared" ref="NMQ72" si="4913">NMQ60-NMQ62-NMQ70</f>
        <v>0</v>
      </c>
      <c r="NMS72" s="374">
        <f t="shared" ref="NMS72" si="4914">NMS60-NMS62-NMS70</f>
        <v>0</v>
      </c>
      <c r="NMU72" s="374">
        <f t="shared" ref="NMU72" si="4915">NMU60-NMU62-NMU70</f>
        <v>0</v>
      </c>
      <c r="NMW72" s="374">
        <f t="shared" ref="NMW72" si="4916">NMW60-NMW62-NMW70</f>
        <v>0</v>
      </c>
      <c r="NMY72" s="374">
        <f t="shared" ref="NMY72" si="4917">NMY60-NMY62-NMY70</f>
        <v>0</v>
      </c>
      <c r="NNA72" s="374">
        <f t="shared" ref="NNA72" si="4918">NNA60-NNA62-NNA70</f>
        <v>0</v>
      </c>
      <c r="NNC72" s="374">
        <f t="shared" ref="NNC72" si="4919">NNC60-NNC62-NNC70</f>
        <v>0</v>
      </c>
      <c r="NNE72" s="374">
        <f t="shared" ref="NNE72" si="4920">NNE60-NNE62-NNE70</f>
        <v>0</v>
      </c>
      <c r="NNG72" s="374">
        <f t="shared" ref="NNG72" si="4921">NNG60-NNG62-NNG70</f>
        <v>0</v>
      </c>
      <c r="NNI72" s="374">
        <f t="shared" ref="NNI72" si="4922">NNI60-NNI62-NNI70</f>
        <v>0</v>
      </c>
      <c r="NNK72" s="374">
        <f t="shared" ref="NNK72" si="4923">NNK60-NNK62-NNK70</f>
        <v>0</v>
      </c>
      <c r="NNM72" s="374">
        <f t="shared" ref="NNM72" si="4924">NNM60-NNM62-NNM70</f>
        <v>0</v>
      </c>
      <c r="NNO72" s="374">
        <f t="shared" ref="NNO72" si="4925">NNO60-NNO62-NNO70</f>
        <v>0</v>
      </c>
      <c r="NNQ72" s="374">
        <f t="shared" ref="NNQ72" si="4926">NNQ60-NNQ62-NNQ70</f>
        <v>0</v>
      </c>
      <c r="NNS72" s="374">
        <f t="shared" ref="NNS72" si="4927">NNS60-NNS62-NNS70</f>
        <v>0</v>
      </c>
      <c r="NNU72" s="374">
        <f t="shared" ref="NNU72" si="4928">NNU60-NNU62-NNU70</f>
        <v>0</v>
      </c>
      <c r="NNW72" s="374">
        <f t="shared" ref="NNW72" si="4929">NNW60-NNW62-NNW70</f>
        <v>0</v>
      </c>
      <c r="NNY72" s="374">
        <f t="shared" ref="NNY72" si="4930">NNY60-NNY62-NNY70</f>
        <v>0</v>
      </c>
      <c r="NOA72" s="374">
        <f t="shared" ref="NOA72" si="4931">NOA60-NOA62-NOA70</f>
        <v>0</v>
      </c>
      <c r="NOC72" s="374">
        <f t="shared" ref="NOC72" si="4932">NOC60-NOC62-NOC70</f>
        <v>0</v>
      </c>
      <c r="NOE72" s="374">
        <f t="shared" ref="NOE72" si="4933">NOE60-NOE62-NOE70</f>
        <v>0</v>
      </c>
      <c r="NOG72" s="374">
        <f t="shared" ref="NOG72" si="4934">NOG60-NOG62-NOG70</f>
        <v>0</v>
      </c>
      <c r="NOI72" s="374">
        <f t="shared" ref="NOI72" si="4935">NOI60-NOI62-NOI70</f>
        <v>0</v>
      </c>
      <c r="NOK72" s="374">
        <f t="shared" ref="NOK72" si="4936">NOK60-NOK62-NOK70</f>
        <v>0</v>
      </c>
      <c r="NOM72" s="374">
        <f t="shared" ref="NOM72" si="4937">NOM60-NOM62-NOM70</f>
        <v>0</v>
      </c>
      <c r="NOO72" s="374">
        <f t="shared" ref="NOO72" si="4938">NOO60-NOO62-NOO70</f>
        <v>0</v>
      </c>
      <c r="NOQ72" s="374">
        <f t="shared" ref="NOQ72" si="4939">NOQ60-NOQ62-NOQ70</f>
        <v>0</v>
      </c>
      <c r="NOS72" s="374">
        <f t="shared" ref="NOS72" si="4940">NOS60-NOS62-NOS70</f>
        <v>0</v>
      </c>
      <c r="NOU72" s="374">
        <f t="shared" ref="NOU72" si="4941">NOU60-NOU62-NOU70</f>
        <v>0</v>
      </c>
      <c r="NOW72" s="374">
        <f t="shared" ref="NOW72" si="4942">NOW60-NOW62-NOW70</f>
        <v>0</v>
      </c>
      <c r="NOY72" s="374">
        <f t="shared" ref="NOY72" si="4943">NOY60-NOY62-NOY70</f>
        <v>0</v>
      </c>
      <c r="NPA72" s="374">
        <f t="shared" ref="NPA72" si="4944">NPA60-NPA62-NPA70</f>
        <v>0</v>
      </c>
      <c r="NPC72" s="374">
        <f t="shared" ref="NPC72" si="4945">NPC60-NPC62-NPC70</f>
        <v>0</v>
      </c>
      <c r="NPE72" s="374">
        <f t="shared" ref="NPE72" si="4946">NPE60-NPE62-NPE70</f>
        <v>0</v>
      </c>
      <c r="NPG72" s="374">
        <f t="shared" ref="NPG72" si="4947">NPG60-NPG62-NPG70</f>
        <v>0</v>
      </c>
      <c r="NPI72" s="374">
        <f t="shared" ref="NPI72" si="4948">NPI60-NPI62-NPI70</f>
        <v>0</v>
      </c>
      <c r="NPK72" s="374">
        <f t="shared" ref="NPK72" si="4949">NPK60-NPK62-NPK70</f>
        <v>0</v>
      </c>
      <c r="NPM72" s="374">
        <f t="shared" ref="NPM72" si="4950">NPM60-NPM62-NPM70</f>
        <v>0</v>
      </c>
      <c r="NPO72" s="374">
        <f t="shared" ref="NPO72" si="4951">NPO60-NPO62-NPO70</f>
        <v>0</v>
      </c>
      <c r="NPQ72" s="374">
        <f t="shared" ref="NPQ72" si="4952">NPQ60-NPQ62-NPQ70</f>
        <v>0</v>
      </c>
      <c r="NPS72" s="374">
        <f t="shared" ref="NPS72" si="4953">NPS60-NPS62-NPS70</f>
        <v>0</v>
      </c>
      <c r="NPU72" s="374">
        <f t="shared" ref="NPU72" si="4954">NPU60-NPU62-NPU70</f>
        <v>0</v>
      </c>
      <c r="NPW72" s="374">
        <f t="shared" ref="NPW72" si="4955">NPW60-NPW62-NPW70</f>
        <v>0</v>
      </c>
      <c r="NPY72" s="374">
        <f t="shared" ref="NPY72" si="4956">NPY60-NPY62-NPY70</f>
        <v>0</v>
      </c>
      <c r="NQA72" s="374">
        <f t="shared" ref="NQA72" si="4957">NQA60-NQA62-NQA70</f>
        <v>0</v>
      </c>
      <c r="NQC72" s="374">
        <f t="shared" ref="NQC72" si="4958">NQC60-NQC62-NQC70</f>
        <v>0</v>
      </c>
      <c r="NQE72" s="374">
        <f t="shared" ref="NQE72" si="4959">NQE60-NQE62-NQE70</f>
        <v>0</v>
      </c>
      <c r="NQG72" s="374">
        <f t="shared" ref="NQG72" si="4960">NQG60-NQG62-NQG70</f>
        <v>0</v>
      </c>
      <c r="NQI72" s="374">
        <f t="shared" ref="NQI72" si="4961">NQI60-NQI62-NQI70</f>
        <v>0</v>
      </c>
      <c r="NQK72" s="374">
        <f t="shared" ref="NQK72" si="4962">NQK60-NQK62-NQK70</f>
        <v>0</v>
      </c>
      <c r="NQM72" s="374">
        <f t="shared" ref="NQM72" si="4963">NQM60-NQM62-NQM70</f>
        <v>0</v>
      </c>
      <c r="NQO72" s="374">
        <f t="shared" ref="NQO72" si="4964">NQO60-NQO62-NQO70</f>
        <v>0</v>
      </c>
      <c r="NQQ72" s="374">
        <f t="shared" ref="NQQ72" si="4965">NQQ60-NQQ62-NQQ70</f>
        <v>0</v>
      </c>
      <c r="NQS72" s="374">
        <f t="shared" ref="NQS72" si="4966">NQS60-NQS62-NQS70</f>
        <v>0</v>
      </c>
      <c r="NQU72" s="374">
        <f t="shared" ref="NQU72" si="4967">NQU60-NQU62-NQU70</f>
        <v>0</v>
      </c>
      <c r="NQW72" s="374">
        <f t="shared" ref="NQW72" si="4968">NQW60-NQW62-NQW70</f>
        <v>0</v>
      </c>
      <c r="NQY72" s="374">
        <f t="shared" ref="NQY72" si="4969">NQY60-NQY62-NQY70</f>
        <v>0</v>
      </c>
      <c r="NRA72" s="374">
        <f t="shared" ref="NRA72" si="4970">NRA60-NRA62-NRA70</f>
        <v>0</v>
      </c>
      <c r="NRC72" s="374">
        <f t="shared" ref="NRC72" si="4971">NRC60-NRC62-NRC70</f>
        <v>0</v>
      </c>
      <c r="NRE72" s="374">
        <f t="shared" ref="NRE72" si="4972">NRE60-NRE62-NRE70</f>
        <v>0</v>
      </c>
      <c r="NRG72" s="374">
        <f t="shared" ref="NRG72" si="4973">NRG60-NRG62-NRG70</f>
        <v>0</v>
      </c>
      <c r="NRI72" s="374">
        <f t="shared" ref="NRI72" si="4974">NRI60-NRI62-NRI70</f>
        <v>0</v>
      </c>
      <c r="NRK72" s="374">
        <f t="shared" ref="NRK72" si="4975">NRK60-NRK62-NRK70</f>
        <v>0</v>
      </c>
      <c r="NRM72" s="374">
        <f t="shared" ref="NRM72" si="4976">NRM60-NRM62-NRM70</f>
        <v>0</v>
      </c>
      <c r="NRO72" s="374">
        <f t="shared" ref="NRO72" si="4977">NRO60-NRO62-NRO70</f>
        <v>0</v>
      </c>
      <c r="NRQ72" s="374">
        <f t="shared" ref="NRQ72" si="4978">NRQ60-NRQ62-NRQ70</f>
        <v>0</v>
      </c>
      <c r="NRS72" s="374">
        <f t="shared" ref="NRS72" si="4979">NRS60-NRS62-NRS70</f>
        <v>0</v>
      </c>
      <c r="NRU72" s="374">
        <f t="shared" ref="NRU72" si="4980">NRU60-NRU62-NRU70</f>
        <v>0</v>
      </c>
      <c r="NRW72" s="374">
        <f t="shared" ref="NRW72" si="4981">NRW60-NRW62-NRW70</f>
        <v>0</v>
      </c>
      <c r="NRY72" s="374">
        <f t="shared" ref="NRY72" si="4982">NRY60-NRY62-NRY70</f>
        <v>0</v>
      </c>
      <c r="NSA72" s="374">
        <f t="shared" ref="NSA72" si="4983">NSA60-NSA62-NSA70</f>
        <v>0</v>
      </c>
      <c r="NSC72" s="374">
        <f t="shared" ref="NSC72" si="4984">NSC60-NSC62-NSC70</f>
        <v>0</v>
      </c>
      <c r="NSE72" s="374">
        <f t="shared" ref="NSE72" si="4985">NSE60-NSE62-NSE70</f>
        <v>0</v>
      </c>
      <c r="NSG72" s="374">
        <f t="shared" ref="NSG72" si="4986">NSG60-NSG62-NSG70</f>
        <v>0</v>
      </c>
      <c r="NSI72" s="374">
        <f t="shared" ref="NSI72" si="4987">NSI60-NSI62-NSI70</f>
        <v>0</v>
      </c>
      <c r="NSK72" s="374">
        <f t="shared" ref="NSK72" si="4988">NSK60-NSK62-NSK70</f>
        <v>0</v>
      </c>
      <c r="NSM72" s="374">
        <f t="shared" ref="NSM72" si="4989">NSM60-NSM62-NSM70</f>
        <v>0</v>
      </c>
      <c r="NSO72" s="374">
        <f t="shared" ref="NSO72" si="4990">NSO60-NSO62-NSO70</f>
        <v>0</v>
      </c>
      <c r="NSQ72" s="374">
        <f t="shared" ref="NSQ72" si="4991">NSQ60-NSQ62-NSQ70</f>
        <v>0</v>
      </c>
      <c r="NSS72" s="374">
        <f t="shared" ref="NSS72" si="4992">NSS60-NSS62-NSS70</f>
        <v>0</v>
      </c>
      <c r="NSU72" s="374">
        <f t="shared" ref="NSU72" si="4993">NSU60-NSU62-NSU70</f>
        <v>0</v>
      </c>
      <c r="NSW72" s="374">
        <f t="shared" ref="NSW72" si="4994">NSW60-NSW62-NSW70</f>
        <v>0</v>
      </c>
      <c r="NSY72" s="374">
        <f t="shared" ref="NSY72" si="4995">NSY60-NSY62-NSY70</f>
        <v>0</v>
      </c>
      <c r="NTA72" s="374">
        <f t="shared" ref="NTA72" si="4996">NTA60-NTA62-NTA70</f>
        <v>0</v>
      </c>
      <c r="NTC72" s="374">
        <f t="shared" ref="NTC72" si="4997">NTC60-NTC62-NTC70</f>
        <v>0</v>
      </c>
      <c r="NTE72" s="374">
        <f t="shared" ref="NTE72" si="4998">NTE60-NTE62-NTE70</f>
        <v>0</v>
      </c>
      <c r="NTG72" s="374">
        <f t="shared" ref="NTG72" si="4999">NTG60-NTG62-NTG70</f>
        <v>0</v>
      </c>
      <c r="NTI72" s="374">
        <f t="shared" ref="NTI72" si="5000">NTI60-NTI62-NTI70</f>
        <v>0</v>
      </c>
      <c r="NTK72" s="374">
        <f t="shared" ref="NTK72" si="5001">NTK60-NTK62-NTK70</f>
        <v>0</v>
      </c>
      <c r="NTM72" s="374">
        <f t="shared" ref="NTM72" si="5002">NTM60-NTM62-NTM70</f>
        <v>0</v>
      </c>
      <c r="NTO72" s="374">
        <f t="shared" ref="NTO72" si="5003">NTO60-NTO62-NTO70</f>
        <v>0</v>
      </c>
      <c r="NTQ72" s="374">
        <f t="shared" ref="NTQ72" si="5004">NTQ60-NTQ62-NTQ70</f>
        <v>0</v>
      </c>
      <c r="NTS72" s="374">
        <f t="shared" ref="NTS72" si="5005">NTS60-NTS62-NTS70</f>
        <v>0</v>
      </c>
      <c r="NTU72" s="374">
        <f t="shared" ref="NTU72" si="5006">NTU60-NTU62-NTU70</f>
        <v>0</v>
      </c>
      <c r="NTW72" s="374">
        <f t="shared" ref="NTW72" si="5007">NTW60-NTW62-NTW70</f>
        <v>0</v>
      </c>
      <c r="NTY72" s="374">
        <f t="shared" ref="NTY72" si="5008">NTY60-NTY62-NTY70</f>
        <v>0</v>
      </c>
      <c r="NUA72" s="374">
        <f t="shared" ref="NUA72" si="5009">NUA60-NUA62-NUA70</f>
        <v>0</v>
      </c>
      <c r="NUC72" s="374">
        <f t="shared" ref="NUC72" si="5010">NUC60-NUC62-NUC70</f>
        <v>0</v>
      </c>
      <c r="NUE72" s="374">
        <f t="shared" ref="NUE72" si="5011">NUE60-NUE62-NUE70</f>
        <v>0</v>
      </c>
      <c r="NUG72" s="374">
        <f t="shared" ref="NUG72" si="5012">NUG60-NUG62-NUG70</f>
        <v>0</v>
      </c>
      <c r="NUI72" s="374">
        <f t="shared" ref="NUI72" si="5013">NUI60-NUI62-NUI70</f>
        <v>0</v>
      </c>
      <c r="NUK72" s="374">
        <f t="shared" ref="NUK72" si="5014">NUK60-NUK62-NUK70</f>
        <v>0</v>
      </c>
      <c r="NUM72" s="374">
        <f t="shared" ref="NUM72" si="5015">NUM60-NUM62-NUM70</f>
        <v>0</v>
      </c>
      <c r="NUO72" s="374">
        <f t="shared" ref="NUO72" si="5016">NUO60-NUO62-NUO70</f>
        <v>0</v>
      </c>
      <c r="NUQ72" s="374">
        <f t="shared" ref="NUQ72" si="5017">NUQ60-NUQ62-NUQ70</f>
        <v>0</v>
      </c>
      <c r="NUS72" s="374">
        <f t="shared" ref="NUS72" si="5018">NUS60-NUS62-NUS70</f>
        <v>0</v>
      </c>
      <c r="NUU72" s="374">
        <f t="shared" ref="NUU72" si="5019">NUU60-NUU62-NUU70</f>
        <v>0</v>
      </c>
      <c r="NUW72" s="374">
        <f t="shared" ref="NUW72" si="5020">NUW60-NUW62-NUW70</f>
        <v>0</v>
      </c>
      <c r="NUY72" s="374">
        <f t="shared" ref="NUY72" si="5021">NUY60-NUY62-NUY70</f>
        <v>0</v>
      </c>
      <c r="NVA72" s="374">
        <f t="shared" ref="NVA72" si="5022">NVA60-NVA62-NVA70</f>
        <v>0</v>
      </c>
      <c r="NVC72" s="374">
        <f t="shared" ref="NVC72" si="5023">NVC60-NVC62-NVC70</f>
        <v>0</v>
      </c>
      <c r="NVE72" s="374">
        <f t="shared" ref="NVE72" si="5024">NVE60-NVE62-NVE70</f>
        <v>0</v>
      </c>
      <c r="NVG72" s="374">
        <f t="shared" ref="NVG72" si="5025">NVG60-NVG62-NVG70</f>
        <v>0</v>
      </c>
      <c r="NVI72" s="374">
        <f t="shared" ref="NVI72" si="5026">NVI60-NVI62-NVI70</f>
        <v>0</v>
      </c>
      <c r="NVK72" s="374">
        <f t="shared" ref="NVK72" si="5027">NVK60-NVK62-NVK70</f>
        <v>0</v>
      </c>
      <c r="NVM72" s="374">
        <f t="shared" ref="NVM72" si="5028">NVM60-NVM62-NVM70</f>
        <v>0</v>
      </c>
      <c r="NVO72" s="374">
        <f t="shared" ref="NVO72" si="5029">NVO60-NVO62-NVO70</f>
        <v>0</v>
      </c>
      <c r="NVQ72" s="374">
        <f t="shared" ref="NVQ72" si="5030">NVQ60-NVQ62-NVQ70</f>
        <v>0</v>
      </c>
      <c r="NVS72" s="374">
        <f t="shared" ref="NVS72" si="5031">NVS60-NVS62-NVS70</f>
        <v>0</v>
      </c>
      <c r="NVU72" s="374">
        <f t="shared" ref="NVU72" si="5032">NVU60-NVU62-NVU70</f>
        <v>0</v>
      </c>
      <c r="NVW72" s="374">
        <f t="shared" ref="NVW72" si="5033">NVW60-NVW62-NVW70</f>
        <v>0</v>
      </c>
      <c r="NVY72" s="374">
        <f t="shared" ref="NVY72" si="5034">NVY60-NVY62-NVY70</f>
        <v>0</v>
      </c>
      <c r="NWA72" s="374">
        <f t="shared" ref="NWA72" si="5035">NWA60-NWA62-NWA70</f>
        <v>0</v>
      </c>
      <c r="NWC72" s="374">
        <f t="shared" ref="NWC72" si="5036">NWC60-NWC62-NWC70</f>
        <v>0</v>
      </c>
      <c r="NWE72" s="374">
        <f t="shared" ref="NWE72" si="5037">NWE60-NWE62-NWE70</f>
        <v>0</v>
      </c>
      <c r="NWG72" s="374">
        <f t="shared" ref="NWG72" si="5038">NWG60-NWG62-NWG70</f>
        <v>0</v>
      </c>
      <c r="NWI72" s="374">
        <f t="shared" ref="NWI72" si="5039">NWI60-NWI62-NWI70</f>
        <v>0</v>
      </c>
      <c r="NWK72" s="374">
        <f t="shared" ref="NWK72" si="5040">NWK60-NWK62-NWK70</f>
        <v>0</v>
      </c>
      <c r="NWM72" s="374">
        <f t="shared" ref="NWM72" si="5041">NWM60-NWM62-NWM70</f>
        <v>0</v>
      </c>
      <c r="NWO72" s="374">
        <f t="shared" ref="NWO72" si="5042">NWO60-NWO62-NWO70</f>
        <v>0</v>
      </c>
      <c r="NWQ72" s="374">
        <f t="shared" ref="NWQ72" si="5043">NWQ60-NWQ62-NWQ70</f>
        <v>0</v>
      </c>
      <c r="NWS72" s="374">
        <f t="shared" ref="NWS72" si="5044">NWS60-NWS62-NWS70</f>
        <v>0</v>
      </c>
      <c r="NWU72" s="374">
        <f t="shared" ref="NWU72" si="5045">NWU60-NWU62-NWU70</f>
        <v>0</v>
      </c>
      <c r="NWW72" s="374">
        <f t="shared" ref="NWW72" si="5046">NWW60-NWW62-NWW70</f>
        <v>0</v>
      </c>
      <c r="NWY72" s="374">
        <f t="shared" ref="NWY72" si="5047">NWY60-NWY62-NWY70</f>
        <v>0</v>
      </c>
      <c r="NXA72" s="374">
        <f t="shared" ref="NXA72" si="5048">NXA60-NXA62-NXA70</f>
        <v>0</v>
      </c>
      <c r="NXC72" s="374">
        <f t="shared" ref="NXC72" si="5049">NXC60-NXC62-NXC70</f>
        <v>0</v>
      </c>
      <c r="NXE72" s="374">
        <f t="shared" ref="NXE72" si="5050">NXE60-NXE62-NXE70</f>
        <v>0</v>
      </c>
      <c r="NXG72" s="374">
        <f t="shared" ref="NXG72" si="5051">NXG60-NXG62-NXG70</f>
        <v>0</v>
      </c>
      <c r="NXI72" s="374">
        <f t="shared" ref="NXI72" si="5052">NXI60-NXI62-NXI70</f>
        <v>0</v>
      </c>
      <c r="NXK72" s="374">
        <f t="shared" ref="NXK72" si="5053">NXK60-NXK62-NXK70</f>
        <v>0</v>
      </c>
      <c r="NXM72" s="374">
        <f t="shared" ref="NXM72" si="5054">NXM60-NXM62-NXM70</f>
        <v>0</v>
      </c>
      <c r="NXO72" s="374">
        <f t="shared" ref="NXO72" si="5055">NXO60-NXO62-NXO70</f>
        <v>0</v>
      </c>
      <c r="NXQ72" s="374">
        <f t="shared" ref="NXQ72" si="5056">NXQ60-NXQ62-NXQ70</f>
        <v>0</v>
      </c>
      <c r="NXS72" s="374">
        <f t="shared" ref="NXS72" si="5057">NXS60-NXS62-NXS70</f>
        <v>0</v>
      </c>
      <c r="NXU72" s="374">
        <f t="shared" ref="NXU72" si="5058">NXU60-NXU62-NXU70</f>
        <v>0</v>
      </c>
      <c r="NXW72" s="374">
        <f t="shared" ref="NXW72" si="5059">NXW60-NXW62-NXW70</f>
        <v>0</v>
      </c>
      <c r="NXY72" s="374">
        <f t="shared" ref="NXY72" si="5060">NXY60-NXY62-NXY70</f>
        <v>0</v>
      </c>
      <c r="NYA72" s="374">
        <f t="shared" ref="NYA72" si="5061">NYA60-NYA62-NYA70</f>
        <v>0</v>
      </c>
      <c r="NYC72" s="374">
        <f t="shared" ref="NYC72" si="5062">NYC60-NYC62-NYC70</f>
        <v>0</v>
      </c>
      <c r="NYE72" s="374">
        <f t="shared" ref="NYE72" si="5063">NYE60-NYE62-NYE70</f>
        <v>0</v>
      </c>
      <c r="NYG72" s="374">
        <f t="shared" ref="NYG72" si="5064">NYG60-NYG62-NYG70</f>
        <v>0</v>
      </c>
      <c r="NYI72" s="374">
        <f t="shared" ref="NYI72" si="5065">NYI60-NYI62-NYI70</f>
        <v>0</v>
      </c>
      <c r="NYK72" s="374">
        <f t="shared" ref="NYK72" si="5066">NYK60-NYK62-NYK70</f>
        <v>0</v>
      </c>
      <c r="NYM72" s="374">
        <f t="shared" ref="NYM72" si="5067">NYM60-NYM62-NYM70</f>
        <v>0</v>
      </c>
      <c r="NYO72" s="374">
        <f t="shared" ref="NYO72" si="5068">NYO60-NYO62-NYO70</f>
        <v>0</v>
      </c>
      <c r="NYQ72" s="374">
        <f t="shared" ref="NYQ72" si="5069">NYQ60-NYQ62-NYQ70</f>
        <v>0</v>
      </c>
      <c r="NYS72" s="374">
        <f t="shared" ref="NYS72" si="5070">NYS60-NYS62-NYS70</f>
        <v>0</v>
      </c>
      <c r="NYU72" s="374">
        <f t="shared" ref="NYU72" si="5071">NYU60-NYU62-NYU70</f>
        <v>0</v>
      </c>
      <c r="NYW72" s="374">
        <f t="shared" ref="NYW72" si="5072">NYW60-NYW62-NYW70</f>
        <v>0</v>
      </c>
      <c r="NYY72" s="374">
        <f t="shared" ref="NYY72" si="5073">NYY60-NYY62-NYY70</f>
        <v>0</v>
      </c>
      <c r="NZA72" s="374">
        <f t="shared" ref="NZA72" si="5074">NZA60-NZA62-NZA70</f>
        <v>0</v>
      </c>
      <c r="NZC72" s="374">
        <f t="shared" ref="NZC72" si="5075">NZC60-NZC62-NZC70</f>
        <v>0</v>
      </c>
      <c r="NZE72" s="374">
        <f t="shared" ref="NZE72" si="5076">NZE60-NZE62-NZE70</f>
        <v>0</v>
      </c>
      <c r="NZG72" s="374">
        <f t="shared" ref="NZG72" si="5077">NZG60-NZG62-NZG70</f>
        <v>0</v>
      </c>
      <c r="NZI72" s="374">
        <f t="shared" ref="NZI72" si="5078">NZI60-NZI62-NZI70</f>
        <v>0</v>
      </c>
      <c r="NZK72" s="374">
        <f t="shared" ref="NZK72" si="5079">NZK60-NZK62-NZK70</f>
        <v>0</v>
      </c>
      <c r="NZM72" s="374">
        <f t="shared" ref="NZM72" si="5080">NZM60-NZM62-NZM70</f>
        <v>0</v>
      </c>
      <c r="NZO72" s="374">
        <f t="shared" ref="NZO72" si="5081">NZO60-NZO62-NZO70</f>
        <v>0</v>
      </c>
      <c r="NZQ72" s="374">
        <f t="shared" ref="NZQ72" si="5082">NZQ60-NZQ62-NZQ70</f>
        <v>0</v>
      </c>
      <c r="NZS72" s="374">
        <f t="shared" ref="NZS72" si="5083">NZS60-NZS62-NZS70</f>
        <v>0</v>
      </c>
      <c r="NZU72" s="374">
        <f t="shared" ref="NZU72" si="5084">NZU60-NZU62-NZU70</f>
        <v>0</v>
      </c>
      <c r="NZW72" s="374">
        <f t="shared" ref="NZW72" si="5085">NZW60-NZW62-NZW70</f>
        <v>0</v>
      </c>
      <c r="NZY72" s="374">
        <f t="shared" ref="NZY72" si="5086">NZY60-NZY62-NZY70</f>
        <v>0</v>
      </c>
      <c r="OAA72" s="374">
        <f t="shared" ref="OAA72" si="5087">OAA60-OAA62-OAA70</f>
        <v>0</v>
      </c>
      <c r="OAC72" s="374">
        <f t="shared" ref="OAC72" si="5088">OAC60-OAC62-OAC70</f>
        <v>0</v>
      </c>
      <c r="OAE72" s="374">
        <f t="shared" ref="OAE72" si="5089">OAE60-OAE62-OAE70</f>
        <v>0</v>
      </c>
      <c r="OAG72" s="374">
        <f t="shared" ref="OAG72" si="5090">OAG60-OAG62-OAG70</f>
        <v>0</v>
      </c>
      <c r="OAI72" s="374">
        <f t="shared" ref="OAI72" si="5091">OAI60-OAI62-OAI70</f>
        <v>0</v>
      </c>
      <c r="OAK72" s="374">
        <f t="shared" ref="OAK72" si="5092">OAK60-OAK62-OAK70</f>
        <v>0</v>
      </c>
      <c r="OAM72" s="374">
        <f t="shared" ref="OAM72" si="5093">OAM60-OAM62-OAM70</f>
        <v>0</v>
      </c>
      <c r="OAO72" s="374">
        <f t="shared" ref="OAO72" si="5094">OAO60-OAO62-OAO70</f>
        <v>0</v>
      </c>
      <c r="OAQ72" s="374">
        <f t="shared" ref="OAQ72" si="5095">OAQ60-OAQ62-OAQ70</f>
        <v>0</v>
      </c>
      <c r="OAS72" s="374">
        <f t="shared" ref="OAS72" si="5096">OAS60-OAS62-OAS70</f>
        <v>0</v>
      </c>
      <c r="OAU72" s="374">
        <f t="shared" ref="OAU72" si="5097">OAU60-OAU62-OAU70</f>
        <v>0</v>
      </c>
      <c r="OAW72" s="374">
        <f t="shared" ref="OAW72" si="5098">OAW60-OAW62-OAW70</f>
        <v>0</v>
      </c>
      <c r="OAY72" s="374">
        <f t="shared" ref="OAY72" si="5099">OAY60-OAY62-OAY70</f>
        <v>0</v>
      </c>
      <c r="OBA72" s="374">
        <f t="shared" ref="OBA72" si="5100">OBA60-OBA62-OBA70</f>
        <v>0</v>
      </c>
      <c r="OBC72" s="374">
        <f t="shared" ref="OBC72" si="5101">OBC60-OBC62-OBC70</f>
        <v>0</v>
      </c>
      <c r="OBE72" s="374">
        <f t="shared" ref="OBE72" si="5102">OBE60-OBE62-OBE70</f>
        <v>0</v>
      </c>
      <c r="OBG72" s="374">
        <f t="shared" ref="OBG72" si="5103">OBG60-OBG62-OBG70</f>
        <v>0</v>
      </c>
      <c r="OBI72" s="374">
        <f t="shared" ref="OBI72" si="5104">OBI60-OBI62-OBI70</f>
        <v>0</v>
      </c>
      <c r="OBK72" s="374">
        <f t="shared" ref="OBK72" si="5105">OBK60-OBK62-OBK70</f>
        <v>0</v>
      </c>
      <c r="OBM72" s="374">
        <f t="shared" ref="OBM72" si="5106">OBM60-OBM62-OBM70</f>
        <v>0</v>
      </c>
      <c r="OBO72" s="374">
        <f t="shared" ref="OBO72" si="5107">OBO60-OBO62-OBO70</f>
        <v>0</v>
      </c>
      <c r="OBQ72" s="374">
        <f t="shared" ref="OBQ72" si="5108">OBQ60-OBQ62-OBQ70</f>
        <v>0</v>
      </c>
      <c r="OBS72" s="374">
        <f t="shared" ref="OBS72" si="5109">OBS60-OBS62-OBS70</f>
        <v>0</v>
      </c>
      <c r="OBU72" s="374">
        <f t="shared" ref="OBU72" si="5110">OBU60-OBU62-OBU70</f>
        <v>0</v>
      </c>
      <c r="OBW72" s="374">
        <f t="shared" ref="OBW72" si="5111">OBW60-OBW62-OBW70</f>
        <v>0</v>
      </c>
      <c r="OBY72" s="374">
        <f t="shared" ref="OBY72" si="5112">OBY60-OBY62-OBY70</f>
        <v>0</v>
      </c>
      <c r="OCA72" s="374">
        <f t="shared" ref="OCA72" si="5113">OCA60-OCA62-OCA70</f>
        <v>0</v>
      </c>
      <c r="OCC72" s="374">
        <f t="shared" ref="OCC72" si="5114">OCC60-OCC62-OCC70</f>
        <v>0</v>
      </c>
      <c r="OCE72" s="374">
        <f t="shared" ref="OCE72" si="5115">OCE60-OCE62-OCE70</f>
        <v>0</v>
      </c>
      <c r="OCG72" s="374">
        <f t="shared" ref="OCG72" si="5116">OCG60-OCG62-OCG70</f>
        <v>0</v>
      </c>
      <c r="OCI72" s="374">
        <f t="shared" ref="OCI72" si="5117">OCI60-OCI62-OCI70</f>
        <v>0</v>
      </c>
      <c r="OCK72" s="374">
        <f t="shared" ref="OCK72" si="5118">OCK60-OCK62-OCK70</f>
        <v>0</v>
      </c>
      <c r="OCM72" s="374">
        <f t="shared" ref="OCM72" si="5119">OCM60-OCM62-OCM70</f>
        <v>0</v>
      </c>
      <c r="OCO72" s="374">
        <f t="shared" ref="OCO72" si="5120">OCO60-OCO62-OCO70</f>
        <v>0</v>
      </c>
      <c r="OCQ72" s="374">
        <f t="shared" ref="OCQ72" si="5121">OCQ60-OCQ62-OCQ70</f>
        <v>0</v>
      </c>
      <c r="OCS72" s="374">
        <f t="shared" ref="OCS72" si="5122">OCS60-OCS62-OCS70</f>
        <v>0</v>
      </c>
      <c r="OCU72" s="374">
        <f t="shared" ref="OCU72" si="5123">OCU60-OCU62-OCU70</f>
        <v>0</v>
      </c>
      <c r="OCW72" s="374">
        <f t="shared" ref="OCW72" si="5124">OCW60-OCW62-OCW70</f>
        <v>0</v>
      </c>
      <c r="OCY72" s="374">
        <f t="shared" ref="OCY72" si="5125">OCY60-OCY62-OCY70</f>
        <v>0</v>
      </c>
      <c r="ODA72" s="374">
        <f t="shared" ref="ODA72" si="5126">ODA60-ODA62-ODA70</f>
        <v>0</v>
      </c>
      <c r="ODC72" s="374">
        <f t="shared" ref="ODC72" si="5127">ODC60-ODC62-ODC70</f>
        <v>0</v>
      </c>
      <c r="ODE72" s="374">
        <f t="shared" ref="ODE72" si="5128">ODE60-ODE62-ODE70</f>
        <v>0</v>
      </c>
      <c r="ODG72" s="374">
        <f t="shared" ref="ODG72" si="5129">ODG60-ODG62-ODG70</f>
        <v>0</v>
      </c>
      <c r="ODI72" s="374">
        <f t="shared" ref="ODI72" si="5130">ODI60-ODI62-ODI70</f>
        <v>0</v>
      </c>
      <c r="ODK72" s="374">
        <f t="shared" ref="ODK72" si="5131">ODK60-ODK62-ODK70</f>
        <v>0</v>
      </c>
      <c r="ODM72" s="374">
        <f t="shared" ref="ODM72" si="5132">ODM60-ODM62-ODM70</f>
        <v>0</v>
      </c>
      <c r="ODO72" s="374">
        <f t="shared" ref="ODO72" si="5133">ODO60-ODO62-ODO70</f>
        <v>0</v>
      </c>
      <c r="ODQ72" s="374">
        <f t="shared" ref="ODQ72" si="5134">ODQ60-ODQ62-ODQ70</f>
        <v>0</v>
      </c>
      <c r="ODS72" s="374">
        <f t="shared" ref="ODS72" si="5135">ODS60-ODS62-ODS70</f>
        <v>0</v>
      </c>
      <c r="ODU72" s="374">
        <f t="shared" ref="ODU72" si="5136">ODU60-ODU62-ODU70</f>
        <v>0</v>
      </c>
      <c r="ODW72" s="374">
        <f t="shared" ref="ODW72" si="5137">ODW60-ODW62-ODW70</f>
        <v>0</v>
      </c>
      <c r="ODY72" s="374">
        <f t="shared" ref="ODY72" si="5138">ODY60-ODY62-ODY70</f>
        <v>0</v>
      </c>
      <c r="OEA72" s="374">
        <f t="shared" ref="OEA72" si="5139">OEA60-OEA62-OEA70</f>
        <v>0</v>
      </c>
      <c r="OEC72" s="374">
        <f t="shared" ref="OEC72" si="5140">OEC60-OEC62-OEC70</f>
        <v>0</v>
      </c>
      <c r="OEE72" s="374">
        <f t="shared" ref="OEE72" si="5141">OEE60-OEE62-OEE70</f>
        <v>0</v>
      </c>
      <c r="OEG72" s="374">
        <f t="shared" ref="OEG72" si="5142">OEG60-OEG62-OEG70</f>
        <v>0</v>
      </c>
      <c r="OEI72" s="374">
        <f t="shared" ref="OEI72" si="5143">OEI60-OEI62-OEI70</f>
        <v>0</v>
      </c>
      <c r="OEK72" s="374">
        <f t="shared" ref="OEK72" si="5144">OEK60-OEK62-OEK70</f>
        <v>0</v>
      </c>
      <c r="OEM72" s="374">
        <f t="shared" ref="OEM72" si="5145">OEM60-OEM62-OEM70</f>
        <v>0</v>
      </c>
      <c r="OEO72" s="374">
        <f t="shared" ref="OEO72" si="5146">OEO60-OEO62-OEO70</f>
        <v>0</v>
      </c>
      <c r="OEQ72" s="374">
        <f t="shared" ref="OEQ72" si="5147">OEQ60-OEQ62-OEQ70</f>
        <v>0</v>
      </c>
      <c r="OES72" s="374">
        <f t="shared" ref="OES72" si="5148">OES60-OES62-OES70</f>
        <v>0</v>
      </c>
      <c r="OEU72" s="374">
        <f t="shared" ref="OEU72" si="5149">OEU60-OEU62-OEU70</f>
        <v>0</v>
      </c>
      <c r="OEW72" s="374">
        <f t="shared" ref="OEW72" si="5150">OEW60-OEW62-OEW70</f>
        <v>0</v>
      </c>
      <c r="OEY72" s="374">
        <f t="shared" ref="OEY72" si="5151">OEY60-OEY62-OEY70</f>
        <v>0</v>
      </c>
      <c r="OFA72" s="374">
        <f t="shared" ref="OFA72" si="5152">OFA60-OFA62-OFA70</f>
        <v>0</v>
      </c>
      <c r="OFC72" s="374">
        <f t="shared" ref="OFC72" si="5153">OFC60-OFC62-OFC70</f>
        <v>0</v>
      </c>
      <c r="OFE72" s="374">
        <f t="shared" ref="OFE72" si="5154">OFE60-OFE62-OFE70</f>
        <v>0</v>
      </c>
      <c r="OFG72" s="374">
        <f t="shared" ref="OFG72" si="5155">OFG60-OFG62-OFG70</f>
        <v>0</v>
      </c>
      <c r="OFI72" s="374">
        <f t="shared" ref="OFI72" si="5156">OFI60-OFI62-OFI70</f>
        <v>0</v>
      </c>
      <c r="OFK72" s="374">
        <f t="shared" ref="OFK72" si="5157">OFK60-OFK62-OFK70</f>
        <v>0</v>
      </c>
      <c r="OFM72" s="374">
        <f t="shared" ref="OFM72" si="5158">OFM60-OFM62-OFM70</f>
        <v>0</v>
      </c>
      <c r="OFO72" s="374">
        <f t="shared" ref="OFO72" si="5159">OFO60-OFO62-OFO70</f>
        <v>0</v>
      </c>
      <c r="OFQ72" s="374">
        <f t="shared" ref="OFQ72" si="5160">OFQ60-OFQ62-OFQ70</f>
        <v>0</v>
      </c>
      <c r="OFS72" s="374">
        <f t="shared" ref="OFS72" si="5161">OFS60-OFS62-OFS70</f>
        <v>0</v>
      </c>
      <c r="OFU72" s="374">
        <f t="shared" ref="OFU72" si="5162">OFU60-OFU62-OFU70</f>
        <v>0</v>
      </c>
      <c r="OFW72" s="374">
        <f t="shared" ref="OFW72" si="5163">OFW60-OFW62-OFW70</f>
        <v>0</v>
      </c>
      <c r="OFY72" s="374">
        <f t="shared" ref="OFY72" si="5164">OFY60-OFY62-OFY70</f>
        <v>0</v>
      </c>
      <c r="OGA72" s="374">
        <f t="shared" ref="OGA72" si="5165">OGA60-OGA62-OGA70</f>
        <v>0</v>
      </c>
      <c r="OGC72" s="374">
        <f t="shared" ref="OGC72" si="5166">OGC60-OGC62-OGC70</f>
        <v>0</v>
      </c>
      <c r="OGE72" s="374">
        <f t="shared" ref="OGE72" si="5167">OGE60-OGE62-OGE70</f>
        <v>0</v>
      </c>
      <c r="OGG72" s="374">
        <f t="shared" ref="OGG72" si="5168">OGG60-OGG62-OGG70</f>
        <v>0</v>
      </c>
      <c r="OGI72" s="374">
        <f t="shared" ref="OGI72" si="5169">OGI60-OGI62-OGI70</f>
        <v>0</v>
      </c>
      <c r="OGK72" s="374">
        <f t="shared" ref="OGK72" si="5170">OGK60-OGK62-OGK70</f>
        <v>0</v>
      </c>
      <c r="OGM72" s="374">
        <f t="shared" ref="OGM72" si="5171">OGM60-OGM62-OGM70</f>
        <v>0</v>
      </c>
      <c r="OGO72" s="374">
        <f t="shared" ref="OGO72" si="5172">OGO60-OGO62-OGO70</f>
        <v>0</v>
      </c>
      <c r="OGQ72" s="374">
        <f t="shared" ref="OGQ72" si="5173">OGQ60-OGQ62-OGQ70</f>
        <v>0</v>
      </c>
      <c r="OGS72" s="374">
        <f t="shared" ref="OGS72" si="5174">OGS60-OGS62-OGS70</f>
        <v>0</v>
      </c>
      <c r="OGU72" s="374">
        <f t="shared" ref="OGU72" si="5175">OGU60-OGU62-OGU70</f>
        <v>0</v>
      </c>
      <c r="OGW72" s="374">
        <f t="shared" ref="OGW72" si="5176">OGW60-OGW62-OGW70</f>
        <v>0</v>
      </c>
      <c r="OGY72" s="374">
        <f t="shared" ref="OGY72" si="5177">OGY60-OGY62-OGY70</f>
        <v>0</v>
      </c>
      <c r="OHA72" s="374">
        <f t="shared" ref="OHA72" si="5178">OHA60-OHA62-OHA70</f>
        <v>0</v>
      </c>
      <c r="OHC72" s="374">
        <f t="shared" ref="OHC72" si="5179">OHC60-OHC62-OHC70</f>
        <v>0</v>
      </c>
      <c r="OHE72" s="374">
        <f t="shared" ref="OHE72" si="5180">OHE60-OHE62-OHE70</f>
        <v>0</v>
      </c>
      <c r="OHG72" s="374">
        <f t="shared" ref="OHG72" si="5181">OHG60-OHG62-OHG70</f>
        <v>0</v>
      </c>
      <c r="OHI72" s="374">
        <f t="shared" ref="OHI72" si="5182">OHI60-OHI62-OHI70</f>
        <v>0</v>
      </c>
      <c r="OHK72" s="374">
        <f t="shared" ref="OHK72" si="5183">OHK60-OHK62-OHK70</f>
        <v>0</v>
      </c>
      <c r="OHM72" s="374">
        <f t="shared" ref="OHM72" si="5184">OHM60-OHM62-OHM70</f>
        <v>0</v>
      </c>
      <c r="OHO72" s="374">
        <f t="shared" ref="OHO72" si="5185">OHO60-OHO62-OHO70</f>
        <v>0</v>
      </c>
      <c r="OHQ72" s="374">
        <f t="shared" ref="OHQ72" si="5186">OHQ60-OHQ62-OHQ70</f>
        <v>0</v>
      </c>
      <c r="OHS72" s="374">
        <f t="shared" ref="OHS72" si="5187">OHS60-OHS62-OHS70</f>
        <v>0</v>
      </c>
      <c r="OHU72" s="374">
        <f t="shared" ref="OHU72" si="5188">OHU60-OHU62-OHU70</f>
        <v>0</v>
      </c>
      <c r="OHW72" s="374">
        <f t="shared" ref="OHW72" si="5189">OHW60-OHW62-OHW70</f>
        <v>0</v>
      </c>
      <c r="OHY72" s="374">
        <f t="shared" ref="OHY72" si="5190">OHY60-OHY62-OHY70</f>
        <v>0</v>
      </c>
      <c r="OIA72" s="374">
        <f t="shared" ref="OIA72" si="5191">OIA60-OIA62-OIA70</f>
        <v>0</v>
      </c>
      <c r="OIC72" s="374">
        <f t="shared" ref="OIC72" si="5192">OIC60-OIC62-OIC70</f>
        <v>0</v>
      </c>
      <c r="OIE72" s="374">
        <f t="shared" ref="OIE72" si="5193">OIE60-OIE62-OIE70</f>
        <v>0</v>
      </c>
      <c r="OIG72" s="374">
        <f t="shared" ref="OIG72" si="5194">OIG60-OIG62-OIG70</f>
        <v>0</v>
      </c>
      <c r="OII72" s="374">
        <f t="shared" ref="OII72" si="5195">OII60-OII62-OII70</f>
        <v>0</v>
      </c>
      <c r="OIK72" s="374">
        <f t="shared" ref="OIK72" si="5196">OIK60-OIK62-OIK70</f>
        <v>0</v>
      </c>
      <c r="OIM72" s="374">
        <f t="shared" ref="OIM72" si="5197">OIM60-OIM62-OIM70</f>
        <v>0</v>
      </c>
      <c r="OIO72" s="374">
        <f t="shared" ref="OIO72" si="5198">OIO60-OIO62-OIO70</f>
        <v>0</v>
      </c>
      <c r="OIQ72" s="374">
        <f t="shared" ref="OIQ72" si="5199">OIQ60-OIQ62-OIQ70</f>
        <v>0</v>
      </c>
      <c r="OIS72" s="374">
        <f t="shared" ref="OIS72" si="5200">OIS60-OIS62-OIS70</f>
        <v>0</v>
      </c>
      <c r="OIU72" s="374">
        <f t="shared" ref="OIU72" si="5201">OIU60-OIU62-OIU70</f>
        <v>0</v>
      </c>
      <c r="OIW72" s="374">
        <f t="shared" ref="OIW72" si="5202">OIW60-OIW62-OIW70</f>
        <v>0</v>
      </c>
      <c r="OIY72" s="374">
        <f t="shared" ref="OIY72" si="5203">OIY60-OIY62-OIY70</f>
        <v>0</v>
      </c>
      <c r="OJA72" s="374">
        <f t="shared" ref="OJA72" si="5204">OJA60-OJA62-OJA70</f>
        <v>0</v>
      </c>
      <c r="OJC72" s="374">
        <f t="shared" ref="OJC72" si="5205">OJC60-OJC62-OJC70</f>
        <v>0</v>
      </c>
      <c r="OJE72" s="374">
        <f t="shared" ref="OJE72" si="5206">OJE60-OJE62-OJE70</f>
        <v>0</v>
      </c>
      <c r="OJG72" s="374">
        <f t="shared" ref="OJG72" si="5207">OJG60-OJG62-OJG70</f>
        <v>0</v>
      </c>
      <c r="OJI72" s="374">
        <f t="shared" ref="OJI72" si="5208">OJI60-OJI62-OJI70</f>
        <v>0</v>
      </c>
      <c r="OJK72" s="374">
        <f t="shared" ref="OJK72" si="5209">OJK60-OJK62-OJK70</f>
        <v>0</v>
      </c>
      <c r="OJM72" s="374">
        <f t="shared" ref="OJM72" si="5210">OJM60-OJM62-OJM70</f>
        <v>0</v>
      </c>
      <c r="OJO72" s="374">
        <f t="shared" ref="OJO72" si="5211">OJO60-OJO62-OJO70</f>
        <v>0</v>
      </c>
      <c r="OJQ72" s="374">
        <f t="shared" ref="OJQ72" si="5212">OJQ60-OJQ62-OJQ70</f>
        <v>0</v>
      </c>
      <c r="OJS72" s="374">
        <f t="shared" ref="OJS72" si="5213">OJS60-OJS62-OJS70</f>
        <v>0</v>
      </c>
      <c r="OJU72" s="374">
        <f t="shared" ref="OJU72" si="5214">OJU60-OJU62-OJU70</f>
        <v>0</v>
      </c>
      <c r="OJW72" s="374">
        <f t="shared" ref="OJW72" si="5215">OJW60-OJW62-OJW70</f>
        <v>0</v>
      </c>
      <c r="OJY72" s="374">
        <f t="shared" ref="OJY72" si="5216">OJY60-OJY62-OJY70</f>
        <v>0</v>
      </c>
      <c r="OKA72" s="374">
        <f t="shared" ref="OKA72" si="5217">OKA60-OKA62-OKA70</f>
        <v>0</v>
      </c>
      <c r="OKC72" s="374">
        <f t="shared" ref="OKC72" si="5218">OKC60-OKC62-OKC70</f>
        <v>0</v>
      </c>
      <c r="OKE72" s="374">
        <f t="shared" ref="OKE72" si="5219">OKE60-OKE62-OKE70</f>
        <v>0</v>
      </c>
      <c r="OKG72" s="374">
        <f t="shared" ref="OKG72" si="5220">OKG60-OKG62-OKG70</f>
        <v>0</v>
      </c>
      <c r="OKI72" s="374">
        <f t="shared" ref="OKI72" si="5221">OKI60-OKI62-OKI70</f>
        <v>0</v>
      </c>
      <c r="OKK72" s="374">
        <f t="shared" ref="OKK72" si="5222">OKK60-OKK62-OKK70</f>
        <v>0</v>
      </c>
      <c r="OKM72" s="374">
        <f t="shared" ref="OKM72" si="5223">OKM60-OKM62-OKM70</f>
        <v>0</v>
      </c>
      <c r="OKO72" s="374">
        <f t="shared" ref="OKO72" si="5224">OKO60-OKO62-OKO70</f>
        <v>0</v>
      </c>
      <c r="OKQ72" s="374">
        <f t="shared" ref="OKQ72" si="5225">OKQ60-OKQ62-OKQ70</f>
        <v>0</v>
      </c>
      <c r="OKS72" s="374">
        <f t="shared" ref="OKS72" si="5226">OKS60-OKS62-OKS70</f>
        <v>0</v>
      </c>
      <c r="OKU72" s="374">
        <f t="shared" ref="OKU72" si="5227">OKU60-OKU62-OKU70</f>
        <v>0</v>
      </c>
      <c r="OKW72" s="374">
        <f t="shared" ref="OKW72" si="5228">OKW60-OKW62-OKW70</f>
        <v>0</v>
      </c>
      <c r="OKY72" s="374">
        <f t="shared" ref="OKY72" si="5229">OKY60-OKY62-OKY70</f>
        <v>0</v>
      </c>
      <c r="OLA72" s="374">
        <f t="shared" ref="OLA72" si="5230">OLA60-OLA62-OLA70</f>
        <v>0</v>
      </c>
      <c r="OLC72" s="374">
        <f t="shared" ref="OLC72" si="5231">OLC60-OLC62-OLC70</f>
        <v>0</v>
      </c>
      <c r="OLE72" s="374">
        <f t="shared" ref="OLE72" si="5232">OLE60-OLE62-OLE70</f>
        <v>0</v>
      </c>
      <c r="OLG72" s="374">
        <f t="shared" ref="OLG72" si="5233">OLG60-OLG62-OLG70</f>
        <v>0</v>
      </c>
      <c r="OLI72" s="374">
        <f t="shared" ref="OLI72" si="5234">OLI60-OLI62-OLI70</f>
        <v>0</v>
      </c>
      <c r="OLK72" s="374">
        <f t="shared" ref="OLK72" si="5235">OLK60-OLK62-OLK70</f>
        <v>0</v>
      </c>
      <c r="OLM72" s="374">
        <f t="shared" ref="OLM72" si="5236">OLM60-OLM62-OLM70</f>
        <v>0</v>
      </c>
      <c r="OLO72" s="374">
        <f t="shared" ref="OLO72" si="5237">OLO60-OLO62-OLO70</f>
        <v>0</v>
      </c>
      <c r="OLQ72" s="374">
        <f t="shared" ref="OLQ72" si="5238">OLQ60-OLQ62-OLQ70</f>
        <v>0</v>
      </c>
      <c r="OLS72" s="374">
        <f t="shared" ref="OLS72" si="5239">OLS60-OLS62-OLS70</f>
        <v>0</v>
      </c>
      <c r="OLU72" s="374">
        <f t="shared" ref="OLU72" si="5240">OLU60-OLU62-OLU70</f>
        <v>0</v>
      </c>
      <c r="OLW72" s="374">
        <f t="shared" ref="OLW72" si="5241">OLW60-OLW62-OLW70</f>
        <v>0</v>
      </c>
      <c r="OLY72" s="374">
        <f t="shared" ref="OLY72" si="5242">OLY60-OLY62-OLY70</f>
        <v>0</v>
      </c>
      <c r="OMA72" s="374">
        <f t="shared" ref="OMA72" si="5243">OMA60-OMA62-OMA70</f>
        <v>0</v>
      </c>
      <c r="OMC72" s="374">
        <f t="shared" ref="OMC72" si="5244">OMC60-OMC62-OMC70</f>
        <v>0</v>
      </c>
      <c r="OME72" s="374">
        <f t="shared" ref="OME72" si="5245">OME60-OME62-OME70</f>
        <v>0</v>
      </c>
      <c r="OMG72" s="374">
        <f t="shared" ref="OMG72" si="5246">OMG60-OMG62-OMG70</f>
        <v>0</v>
      </c>
      <c r="OMI72" s="374">
        <f t="shared" ref="OMI72" si="5247">OMI60-OMI62-OMI70</f>
        <v>0</v>
      </c>
      <c r="OMK72" s="374">
        <f t="shared" ref="OMK72" si="5248">OMK60-OMK62-OMK70</f>
        <v>0</v>
      </c>
      <c r="OMM72" s="374">
        <f t="shared" ref="OMM72" si="5249">OMM60-OMM62-OMM70</f>
        <v>0</v>
      </c>
      <c r="OMO72" s="374">
        <f t="shared" ref="OMO72" si="5250">OMO60-OMO62-OMO70</f>
        <v>0</v>
      </c>
      <c r="OMQ72" s="374">
        <f t="shared" ref="OMQ72" si="5251">OMQ60-OMQ62-OMQ70</f>
        <v>0</v>
      </c>
      <c r="OMS72" s="374">
        <f t="shared" ref="OMS72" si="5252">OMS60-OMS62-OMS70</f>
        <v>0</v>
      </c>
      <c r="OMU72" s="374">
        <f t="shared" ref="OMU72" si="5253">OMU60-OMU62-OMU70</f>
        <v>0</v>
      </c>
      <c r="OMW72" s="374">
        <f t="shared" ref="OMW72" si="5254">OMW60-OMW62-OMW70</f>
        <v>0</v>
      </c>
      <c r="OMY72" s="374">
        <f t="shared" ref="OMY72" si="5255">OMY60-OMY62-OMY70</f>
        <v>0</v>
      </c>
      <c r="ONA72" s="374">
        <f t="shared" ref="ONA72" si="5256">ONA60-ONA62-ONA70</f>
        <v>0</v>
      </c>
      <c r="ONC72" s="374">
        <f t="shared" ref="ONC72" si="5257">ONC60-ONC62-ONC70</f>
        <v>0</v>
      </c>
      <c r="ONE72" s="374">
        <f t="shared" ref="ONE72" si="5258">ONE60-ONE62-ONE70</f>
        <v>0</v>
      </c>
      <c r="ONG72" s="374">
        <f t="shared" ref="ONG72" si="5259">ONG60-ONG62-ONG70</f>
        <v>0</v>
      </c>
      <c r="ONI72" s="374">
        <f t="shared" ref="ONI72" si="5260">ONI60-ONI62-ONI70</f>
        <v>0</v>
      </c>
      <c r="ONK72" s="374">
        <f t="shared" ref="ONK72" si="5261">ONK60-ONK62-ONK70</f>
        <v>0</v>
      </c>
      <c r="ONM72" s="374">
        <f t="shared" ref="ONM72" si="5262">ONM60-ONM62-ONM70</f>
        <v>0</v>
      </c>
      <c r="ONO72" s="374">
        <f t="shared" ref="ONO72" si="5263">ONO60-ONO62-ONO70</f>
        <v>0</v>
      </c>
      <c r="ONQ72" s="374">
        <f t="shared" ref="ONQ72" si="5264">ONQ60-ONQ62-ONQ70</f>
        <v>0</v>
      </c>
      <c r="ONS72" s="374">
        <f t="shared" ref="ONS72" si="5265">ONS60-ONS62-ONS70</f>
        <v>0</v>
      </c>
      <c r="ONU72" s="374">
        <f t="shared" ref="ONU72" si="5266">ONU60-ONU62-ONU70</f>
        <v>0</v>
      </c>
      <c r="ONW72" s="374">
        <f t="shared" ref="ONW72" si="5267">ONW60-ONW62-ONW70</f>
        <v>0</v>
      </c>
      <c r="ONY72" s="374">
        <f t="shared" ref="ONY72" si="5268">ONY60-ONY62-ONY70</f>
        <v>0</v>
      </c>
      <c r="OOA72" s="374">
        <f t="shared" ref="OOA72" si="5269">OOA60-OOA62-OOA70</f>
        <v>0</v>
      </c>
      <c r="OOC72" s="374">
        <f t="shared" ref="OOC72" si="5270">OOC60-OOC62-OOC70</f>
        <v>0</v>
      </c>
      <c r="OOE72" s="374">
        <f t="shared" ref="OOE72" si="5271">OOE60-OOE62-OOE70</f>
        <v>0</v>
      </c>
      <c r="OOG72" s="374">
        <f t="shared" ref="OOG72" si="5272">OOG60-OOG62-OOG70</f>
        <v>0</v>
      </c>
      <c r="OOI72" s="374">
        <f t="shared" ref="OOI72" si="5273">OOI60-OOI62-OOI70</f>
        <v>0</v>
      </c>
      <c r="OOK72" s="374">
        <f t="shared" ref="OOK72" si="5274">OOK60-OOK62-OOK70</f>
        <v>0</v>
      </c>
      <c r="OOM72" s="374">
        <f t="shared" ref="OOM72" si="5275">OOM60-OOM62-OOM70</f>
        <v>0</v>
      </c>
      <c r="OOO72" s="374">
        <f t="shared" ref="OOO72" si="5276">OOO60-OOO62-OOO70</f>
        <v>0</v>
      </c>
      <c r="OOQ72" s="374">
        <f t="shared" ref="OOQ72" si="5277">OOQ60-OOQ62-OOQ70</f>
        <v>0</v>
      </c>
      <c r="OOS72" s="374">
        <f t="shared" ref="OOS72" si="5278">OOS60-OOS62-OOS70</f>
        <v>0</v>
      </c>
      <c r="OOU72" s="374">
        <f t="shared" ref="OOU72" si="5279">OOU60-OOU62-OOU70</f>
        <v>0</v>
      </c>
      <c r="OOW72" s="374">
        <f t="shared" ref="OOW72" si="5280">OOW60-OOW62-OOW70</f>
        <v>0</v>
      </c>
      <c r="OOY72" s="374">
        <f t="shared" ref="OOY72" si="5281">OOY60-OOY62-OOY70</f>
        <v>0</v>
      </c>
      <c r="OPA72" s="374">
        <f t="shared" ref="OPA72" si="5282">OPA60-OPA62-OPA70</f>
        <v>0</v>
      </c>
      <c r="OPC72" s="374">
        <f t="shared" ref="OPC72" si="5283">OPC60-OPC62-OPC70</f>
        <v>0</v>
      </c>
      <c r="OPE72" s="374">
        <f t="shared" ref="OPE72" si="5284">OPE60-OPE62-OPE70</f>
        <v>0</v>
      </c>
      <c r="OPG72" s="374">
        <f t="shared" ref="OPG72" si="5285">OPG60-OPG62-OPG70</f>
        <v>0</v>
      </c>
      <c r="OPI72" s="374">
        <f t="shared" ref="OPI72" si="5286">OPI60-OPI62-OPI70</f>
        <v>0</v>
      </c>
      <c r="OPK72" s="374">
        <f t="shared" ref="OPK72" si="5287">OPK60-OPK62-OPK70</f>
        <v>0</v>
      </c>
      <c r="OPM72" s="374">
        <f t="shared" ref="OPM72" si="5288">OPM60-OPM62-OPM70</f>
        <v>0</v>
      </c>
      <c r="OPO72" s="374">
        <f t="shared" ref="OPO72" si="5289">OPO60-OPO62-OPO70</f>
        <v>0</v>
      </c>
      <c r="OPQ72" s="374">
        <f t="shared" ref="OPQ72" si="5290">OPQ60-OPQ62-OPQ70</f>
        <v>0</v>
      </c>
      <c r="OPS72" s="374">
        <f t="shared" ref="OPS72" si="5291">OPS60-OPS62-OPS70</f>
        <v>0</v>
      </c>
      <c r="OPU72" s="374">
        <f t="shared" ref="OPU72" si="5292">OPU60-OPU62-OPU70</f>
        <v>0</v>
      </c>
      <c r="OPW72" s="374">
        <f t="shared" ref="OPW72" si="5293">OPW60-OPW62-OPW70</f>
        <v>0</v>
      </c>
      <c r="OPY72" s="374">
        <f t="shared" ref="OPY72" si="5294">OPY60-OPY62-OPY70</f>
        <v>0</v>
      </c>
      <c r="OQA72" s="374">
        <f t="shared" ref="OQA72" si="5295">OQA60-OQA62-OQA70</f>
        <v>0</v>
      </c>
      <c r="OQC72" s="374">
        <f t="shared" ref="OQC72" si="5296">OQC60-OQC62-OQC70</f>
        <v>0</v>
      </c>
      <c r="OQE72" s="374">
        <f t="shared" ref="OQE72" si="5297">OQE60-OQE62-OQE70</f>
        <v>0</v>
      </c>
      <c r="OQG72" s="374">
        <f t="shared" ref="OQG72" si="5298">OQG60-OQG62-OQG70</f>
        <v>0</v>
      </c>
      <c r="OQI72" s="374">
        <f t="shared" ref="OQI72" si="5299">OQI60-OQI62-OQI70</f>
        <v>0</v>
      </c>
      <c r="OQK72" s="374">
        <f t="shared" ref="OQK72" si="5300">OQK60-OQK62-OQK70</f>
        <v>0</v>
      </c>
      <c r="OQM72" s="374">
        <f t="shared" ref="OQM72" si="5301">OQM60-OQM62-OQM70</f>
        <v>0</v>
      </c>
      <c r="OQO72" s="374">
        <f t="shared" ref="OQO72" si="5302">OQO60-OQO62-OQO70</f>
        <v>0</v>
      </c>
      <c r="OQQ72" s="374">
        <f t="shared" ref="OQQ72" si="5303">OQQ60-OQQ62-OQQ70</f>
        <v>0</v>
      </c>
      <c r="OQS72" s="374">
        <f t="shared" ref="OQS72" si="5304">OQS60-OQS62-OQS70</f>
        <v>0</v>
      </c>
      <c r="OQU72" s="374">
        <f t="shared" ref="OQU72" si="5305">OQU60-OQU62-OQU70</f>
        <v>0</v>
      </c>
      <c r="OQW72" s="374">
        <f t="shared" ref="OQW72" si="5306">OQW60-OQW62-OQW70</f>
        <v>0</v>
      </c>
      <c r="OQY72" s="374">
        <f t="shared" ref="OQY72" si="5307">OQY60-OQY62-OQY70</f>
        <v>0</v>
      </c>
      <c r="ORA72" s="374">
        <f t="shared" ref="ORA72" si="5308">ORA60-ORA62-ORA70</f>
        <v>0</v>
      </c>
      <c r="ORC72" s="374">
        <f t="shared" ref="ORC72" si="5309">ORC60-ORC62-ORC70</f>
        <v>0</v>
      </c>
      <c r="ORE72" s="374">
        <f t="shared" ref="ORE72" si="5310">ORE60-ORE62-ORE70</f>
        <v>0</v>
      </c>
      <c r="ORG72" s="374">
        <f t="shared" ref="ORG72" si="5311">ORG60-ORG62-ORG70</f>
        <v>0</v>
      </c>
      <c r="ORI72" s="374">
        <f t="shared" ref="ORI72" si="5312">ORI60-ORI62-ORI70</f>
        <v>0</v>
      </c>
      <c r="ORK72" s="374">
        <f t="shared" ref="ORK72" si="5313">ORK60-ORK62-ORK70</f>
        <v>0</v>
      </c>
      <c r="ORM72" s="374">
        <f t="shared" ref="ORM72" si="5314">ORM60-ORM62-ORM70</f>
        <v>0</v>
      </c>
      <c r="ORO72" s="374">
        <f t="shared" ref="ORO72" si="5315">ORO60-ORO62-ORO70</f>
        <v>0</v>
      </c>
      <c r="ORQ72" s="374">
        <f t="shared" ref="ORQ72" si="5316">ORQ60-ORQ62-ORQ70</f>
        <v>0</v>
      </c>
      <c r="ORS72" s="374">
        <f t="shared" ref="ORS72" si="5317">ORS60-ORS62-ORS70</f>
        <v>0</v>
      </c>
      <c r="ORU72" s="374">
        <f t="shared" ref="ORU72" si="5318">ORU60-ORU62-ORU70</f>
        <v>0</v>
      </c>
      <c r="ORW72" s="374">
        <f t="shared" ref="ORW72" si="5319">ORW60-ORW62-ORW70</f>
        <v>0</v>
      </c>
      <c r="ORY72" s="374">
        <f t="shared" ref="ORY72" si="5320">ORY60-ORY62-ORY70</f>
        <v>0</v>
      </c>
      <c r="OSA72" s="374">
        <f t="shared" ref="OSA72" si="5321">OSA60-OSA62-OSA70</f>
        <v>0</v>
      </c>
      <c r="OSC72" s="374">
        <f t="shared" ref="OSC72" si="5322">OSC60-OSC62-OSC70</f>
        <v>0</v>
      </c>
      <c r="OSE72" s="374">
        <f t="shared" ref="OSE72" si="5323">OSE60-OSE62-OSE70</f>
        <v>0</v>
      </c>
      <c r="OSG72" s="374">
        <f t="shared" ref="OSG72" si="5324">OSG60-OSG62-OSG70</f>
        <v>0</v>
      </c>
      <c r="OSI72" s="374">
        <f t="shared" ref="OSI72" si="5325">OSI60-OSI62-OSI70</f>
        <v>0</v>
      </c>
      <c r="OSK72" s="374">
        <f t="shared" ref="OSK72" si="5326">OSK60-OSK62-OSK70</f>
        <v>0</v>
      </c>
      <c r="OSM72" s="374">
        <f t="shared" ref="OSM72" si="5327">OSM60-OSM62-OSM70</f>
        <v>0</v>
      </c>
      <c r="OSO72" s="374">
        <f t="shared" ref="OSO72" si="5328">OSO60-OSO62-OSO70</f>
        <v>0</v>
      </c>
      <c r="OSQ72" s="374">
        <f t="shared" ref="OSQ72" si="5329">OSQ60-OSQ62-OSQ70</f>
        <v>0</v>
      </c>
      <c r="OSS72" s="374">
        <f t="shared" ref="OSS72" si="5330">OSS60-OSS62-OSS70</f>
        <v>0</v>
      </c>
      <c r="OSU72" s="374">
        <f t="shared" ref="OSU72" si="5331">OSU60-OSU62-OSU70</f>
        <v>0</v>
      </c>
      <c r="OSW72" s="374">
        <f t="shared" ref="OSW72" si="5332">OSW60-OSW62-OSW70</f>
        <v>0</v>
      </c>
      <c r="OSY72" s="374">
        <f t="shared" ref="OSY72" si="5333">OSY60-OSY62-OSY70</f>
        <v>0</v>
      </c>
      <c r="OTA72" s="374">
        <f t="shared" ref="OTA72" si="5334">OTA60-OTA62-OTA70</f>
        <v>0</v>
      </c>
      <c r="OTC72" s="374">
        <f t="shared" ref="OTC72" si="5335">OTC60-OTC62-OTC70</f>
        <v>0</v>
      </c>
      <c r="OTE72" s="374">
        <f t="shared" ref="OTE72" si="5336">OTE60-OTE62-OTE70</f>
        <v>0</v>
      </c>
      <c r="OTG72" s="374">
        <f t="shared" ref="OTG72" si="5337">OTG60-OTG62-OTG70</f>
        <v>0</v>
      </c>
      <c r="OTI72" s="374">
        <f t="shared" ref="OTI72" si="5338">OTI60-OTI62-OTI70</f>
        <v>0</v>
      </c>
      <c r="OTK72" s="374">
        <f t="shared" ref="OTK72" si="5339">OTK60-OTK62-OTK70</f>
        <v>0</v>
      </c>
      <c r="OTM72" s="374">
        <f t="shared" ref="OTM72" si="5340">OTM60-OTM62-OTM70</f>
        <v>0</v>
      </c>
      <c r="OTO72" s="374">
        <f t="shared" ref="OTO72" si="5341">OTO60-OTO62-OTO70</f>
        <v>0</v>
      </c>
      <c r="OTQ72" s="374">
        <f t="shared" ref="OTQ72" si="5342">OTQ60-OTQ62-OTQ70</f>
        <v>0</v>
      </c>
      <c r="OTS72" s="374">
        <f t="shared" ref="OTS72" si="5343">OTS60-OTS62-OTS70</f>
        <v>0</v>
      </c>
      <c r="OTU72" s="374">
        <f t="shared" ref="OTU72" si="5344">OTU60-OTU62-OTU70</f>
        <v>0</v>
      </c>
      <c r="OTW72" s="374">
        <f t="shared" ref="OTW72" si="5345">OTW60-OTW62-OTW70</f>
        <v>0</v>
      </c>
      <c r="OTY72" s="374">
        <f t="shared" ref="OTY72" si="5346">OTY60-OTY62-OTY70</f>
        <v>0</v>
      </c>
      <c r="OUA72" s="374">
        <f t="shared" ref="OUA72" si="5347">OUA60-OUA62-OUA70</f>
        <v>0</v>
      </c>
      <c r="OUC72" s="374">
        <f t="shared" ref="OUC72" si="5348">OUC60-OUC62-OUC70</f>
        <v>0</v>
      </c>
      <c r="OUE72" s="374">
        <f t="shared" ref="OUE72" si="5349">OUE60-OUE62-OUE70</f>
        <v>0</v>
      </c>
      <c r="OUG72" s="374">
        <f t="shared" ref="OUG72" si="5350">OUG60-OUG62-OUG70</f>
        <v>0</v>
      </c>
      <c r="OUI72" s="374">
        <f t="shared" ref="OUI72" si="5351">OUI60-OUI62-OUI70</f>
        <v>0</v>
      </c>
      <c r="OUK72" s="374">
        <f t="shared" ref="OUK72" si="5352">OUK60-OUK62-OUK70</f>
        <v>0</v>
      </c>
      <c r="OUM72" s="374">
        <f t="shared" ref="OUM72" si="5353">OUM60-OUM62-OUM70</f>
        <v>0</v>
      </c>
      <c r="OUO72" s="374">
        <f t="shared" ref="OUO72" si="5354">OUO60-OUO62-OUO70</f>
        <v>0</v>
      </c>
      <c r="OUQ72" s="374">
        <f t="shared" ref="OUQ72" si="5355">OUQ60-OUQ62-OUQ70</f>
        <v>0</v>
      </c>
      <c r="OUS72" s="374">
        <f t="shared" ref="OUS72" si="5356">OUS60-OUS62-OUS70</f>
        <v>0</v>
      </c>
      <c r="OUU72" s="374">
        <f t="shared" ref="OUU72" si="5357">OUU60-OUU62-OUU70</f>
        <v>0</v>
      </c>
      <c r="OUW72" s="374">
        <f t="shared" ref="OUW72" si="5358">OUW60-OUW62-OUW70</f>
        <v>0</v>
      </c>
      <c r="OUY72" s="374">
        <f t="shared" ref="OUY72" si="5359">OUY60-OUY62-OUY70</f>
        <v>0</v>
      </c>
      <c r="OVA72" s="374">
        <f t="shared" ref="OVA72" si="5360">OVA60-OVA62-OVA70</f>
        <v>0</v>
      </c>
      <c r="OVC72" s="374">
        <f t="shared" ref="OVC72" si="5361">OVC60-OVC62-OVC70</f>
        <v>0</v>
      </c>
      <c r="OVE72" s="374">
        <f t="shared" ref="OVE72" si="5362">OVE60-OVE62-OVE70</f>
        <v>0</v>
      </c>
      <c r="OVG72" s="374">
        <f t="shared" ref="OVG72" si="5363">OVG60-OVG62-OVG70</f>
        <v>0</v>
      </c>
      <c r="OVI72" s="374">
        <f t="shared" ref="OVI72" si="5364">OVI60-OVI62-OVI70</f>
        <v>0</v>
      </c>
      <c r="OVK72" s="374">
        <f t="shared" ref="OVK72" si="5365">OVK60-OVK62-OVK70</f>
        <v>0</v>
      </c>
      <c r="OVM72" s="374">
        <f t="shared" ref="OVM72" si="5366">OVM60-OVM62-OVM70</f>
        <v>0</v>
      </c>
      <c r="OVO72" s="374">
        <f t="shared" ref="OVO72" si="5367">OVO60-OVO62-OVO70</f>
        <v>0</v>
      </c>
      <c r="OVQ72" s="374">
        <f t="shared" ref="OVQ72" si="5368">OVQ60-OVQ62-OVQ70</f>
        <v>0</v>
      </c>
      <c r="OVS72" s="374">
        <f t="shared" ref="OVS72" si="5369">OVS60-OVS62-OVS70</f>
        <v>0</v>
      </c>
      <c r="OVU72" s="374">
        <f t="shared" ref="OVU72" si="5370">OVU60-OVU62-OVU70</f>
        <v>0</v>
      </c>
      <c r="OVW72" s="374">
        <f t="shared" ref="OVW72" si="5371">OVW60-OVW62-OVW70</f>
        <v>0</v>
      </c>
      <c r="OVY72" s="374">
        <f t="shared" ref="OVY72" si="5372">OVY60-OVY62-OVY70</f>
        <v>0</v>
      </c>
      <c r="OWA72" s="374">
        <f t="shared" ref="OWA72" si="5373">OWA60-OWA62-OWA70</f>
        <v>0</v>
      </c>
      <c r="OWC72" s="374">
        <f t="shared" ref="OWC72" si="5374">OWC60-OWC62-OWC70</f>
        <v>0</v>
      </c>
      <c r="OWE72" s="374">
        <f t="shared" ref="OWE72" si="5375">OWE60-OWE62-OWE70</f>
        <v>0</v>
      </c>
      <c r="OWG72" s="374">
        <f t="shared" ref="OWG72" si="5376">OWG60-OWG62-OWG70</f>
        <v>0</v>
      </c>
      <c r="OWI72" s="374">
        <f t="shared" ref="OWI72" si="5377">OWI60-OWI62-OWI70</f>
        <v>0</v>
      </c>
      <c r="OWK72" s="374">
        <f t="shared" ref="OWK72" si="5378">OWK60-OWK62-OWK70</f>
        <v>0</v>
      </c>
      <c r="OWM72" s="374">
        <f t="shared" ref="OWM72" si="5379">OWM60-OWM62-OWM70</f>
        <v>0</v>
      </c>
      <c r="OWO72" s="374">
        <f t="shared" ref="OWO72" si="5380">OWO60-OWO62-OWO70</f>
        <v>0</v>
      </c>
      <c r="OWQ72" s="374">
        <f t="shared" ref="OWQ72" si="5381">OWQ60-OWQ62-OWQ70</f>
        <v>0</v>
      </c>
      <c r="OWS72" s="374">
        <f t="shared" ref="OWS72" si="5382">OWS60-OWS62-OWS70</f>
        <v>0</v>
      </c>
      <c r="OWU72" s="374">
        <f t="shared" ref="OWU72" si="5383">OWU60-OWU62-OWU70</f>
        <v>0</v>
      </c>
      <c r="OWW72" s="374">
        <f t="shared" ref="OWW72" si="5384">OWW60-OWW62-OWW70</f>
        <v>0</v>
      </c>
      <c r="OWY72" s="374">
        <f t="shared" ref="OWY72" si="5385">OWY60-OWY62-OWY70</f>
        <v>0</v>
      </c>
      <c r="OXA72" s="374">
        <f t="shared" ref="OXA72" si="5386">OXA60-OXA62-OXA70</f>
        <v>0</v>
      </c>
      <c r="OXC72" s="374">
        <f t="shared" ref="OXC72" si="5387">OXC60-OXC62-OXC70</f>
        <v>0</v>
      </c>
      <c r="OXE72" s="374">
        <f t="shared" ref="OXE72" si="5388">OXE60-OXE62-OXE70</f>
        <v>0</v>
      </c>
      <c r="OXG72" s="374">
        <f t="shared" ref="OXG72" si="5389">OXG60-OXG62-OXG70</f>
        <v>0</v>
      </c>
      <c r="OXI72" s="374">
        <f t="shared" ref="OXI72" si="5390">OXI60-OXI62-OXI70</f>
        <v>0</v>
      </c>
      <c r="OXK72" s="374">
        <f t="shared" ref="OXK72" si="5391">OXK60-OXK62-OXK70</f>
        <v>0</v>
      </c>
      <c r="OXM72" s="374">
        <f t="shared" ref="OXM72" si="5392">OXM60-OXM62-OXM70</f>
        <v>0</v>
      </c>
      <c r="OXO72" s="374">
        <f t="shared" ref="OXO72" si="5393">OXO60-OXO62-OXO70</f>
        <v>0</v>
      </c>
      <c r="OXQ72" s="374">
        <f t="shared" ref="OXQ72" si="5394">OXQ60-OXQ62-OXQ70</f>
        <v>0</v>
      </c>
      <c r="OXS72" s="374">
        <f t="shared" ref="OXS72" si="5395">OXS60-OXS62-OXS70</f>
        <v>0</v>
      </c>
      <c r="OXU72" s="374">
        <f t="shared" ref="OXU72" si="5396">OXU60-OXU62-OXU70</f>
        <v>0</v>
      </c>
      <c r="OXW72" s="374">
        <f t="shared" ref="OXW72" si="5397">OXW60-OXW62-OXW70</f>
        <v>0</v>
      </c>
      <c r="OXY72" s="374">
        <f t="shared" ref="OXY72" si="5398">OXY60-OXY62-OXY70</f>
        <v>0</v>
      </c>
      <c r="OYA72" s="374">
        <f t="shared" ref="OYA72" si="5399">OYA60-OYA62-OYA70</f>
        <v>0</v>
      </c>
      <c r="OYC72" s="374">
        <f t="shared" ref="OYC72" si="5400">OYC60-OYC62-OYC70</f>
        <v>0</v>
      </c>
      <c r="OYE72" s="374">
        <f t="shared" ref="OYE72" si="5401">OYE60-OYE62-OYE70</f>
        <v>0</v>
      </c>
      <c r="OYG72" s="374">
        <f t="shared" ref="OYG72" si="5402">OYG60-OYG62-OYG70</f>
        <v>0</v>
      </c>
      <c r="OYI72" s="374">
        <f t="shared" ref="OYI72" si="5403">OYI60-OYI62-OYI70</f>
        <v>0</v>
      </c>
      <c r="OYK72" s="374">
        <f t="shared" ref="OYK72" si="5404">OYK60-OYK62-OYK70</f>
        <v>0</v>
      </c>
      <c r="OYM72" s="374">
        <f t="shared" ref="OYM72" si="5405">OYM60-OYM62-OYM70</f>
        <v>0</v>
      </c>
      <c r="OYO72" s="374">
        <f t="shared" ref="OYO72" si="5406">OYO60-OYO62-OYO70</f>
        <v>0</v>
      </c>
      <c r="OYQ72" s="374">
        <f t="shared" ref="OYQ72" si="5407">OYQ60-OYQ62-OYQ70</f>
        <v>0</v>
      </c>
      <c r="OYS72" s="374">
        <f t="shared" ref="OYS72" si="5408">OYS60-OYS62-OYS70</f>
        <v>0</v>
      </c>
      <c r="OYU72" s="374">
        <f t="shared" ref="OYU72" si="5409">OYU60-OYU62-OYU70</f>
        <v>0</v>
      </c>
      <c r="OYW72" s="374">
        <f t="shared" ref="OYW72" si="5410">OYW60-OYW62-OYW70</f>
        <v>0</v>
      </c>
      <c r="OYY72" s="374">
        <f t="shared" ref="OYY72" si="5411">OYY60-OYY62-OYY70</f>
        <v>0</v>
      </c>
      <c r="OZA72" s="374">
        <f t="shared" ref="OZA72" si="5412">OZA60-OZA62-OZA70</f>
        <v>0</v>
      </c>
      <c r="OZC72" s="374">
        <f t="shared" ref="OZC72" si="5413">OZC60-OZC62-OZC70</f>
        <v>0</v>
      </c>
      <c r="OZE72" s="374">
        <f t="shared" ref="OZE72" si="5414">OZE60-OZE62-OZE70</f>
        <v>0</v>
      </c>
      <c r="OZG72" s="374">
        <f t="shared" ref="OZG72" si="5415">OZG60-OZG62-OZG70</f>
        <v>0</v>
      </c>
      <c r="OZI72" s="374">
        <f t="shared" ref="OZI72" si="5416">OZI60-OZI62-OZI70</f>
        <v>0</v>
      </c>
      <c r="OZK72" s="374">
        <f t="shared" ref="OZK72" si="5417">OZK60-OZK62-OZK70</f>
        <v>0</v>
      </c>
      <c r="OZM72" s="374">
        <f t="shared" ref="OZM72" si="5418">OZM60-OZM62-OZM70</f>
        <v>0</v>
      </c>
      <c r="OZO72" s="374">
        <f t="shared" ref="OZO72" si="5419">OZO60-OZO62-OZO70</f>
        <v>0</v>
      </c>
      <c r="OZQ72" s="374">
        <f t="shared" ref="OZQ72" si="5420">OZQ60-OZQ62-OZQ70</f>
        <v>0</v>
      </c>
      <c r="OZS72" s="374">
        <f t="shared" ref="OZS72" si="5421">OZS60-OZS62-OZS70</f>
        <v>0</v>
      </c>
      <c r="OZU72" s="374">
        <f t="shared" ref="OZU72" si="5422">OZU60-OZU62-OZU70</f>
        <v>0</v>
      </c>
      <c r="OZW72" s="374">
        <f t="shared" ref="OZW72" si="5423">OZW60-OZW62-OZW70</f>
        <v>0</v>
      </c>
      <c r="OZY72" s="374">
        <f t="shared" ref="OZY72" si="5424">OZY60-OZY62-OZY70</f>
        <v>0</v>
      </c>
      <c r="PAA72" s="374">
        <f t="shared" ref="PAA72" si="5425">PAA60-PAA62-PAA70</f>
        <v>0</v>
      </c>
      <c r="PAC72" s="374">
        <f t="shared" ref="PAC72" si="5426">PAC60-PAC62-PAC70</f>
        <v>0</v>
      </c>
      <c r="PAE72" s="374">
        <f t="shared" ref="PAE72" si="5427">PAE60-PAE62-PAE70</f>
        <v>0</v>
      </c>
      <c r="PAG72" s="374">
        <f t="shared" ref="PAG72" si="5428">PAG60-PAG62-PAG70</f>
        <v>0</v>
      </c>
      <c r="PAI72" s="374">
        <f t="shared" ref="PAI72" si="5429">PAI60-PAI62-PAI70</f>
        <v>0</v>
      </c>
      <c r="PAK72" s="374">
        <f t="shared" ref="PAK72" si="5430">PAK60-PAK62-PAK70</f>
        <v>0</v>
      </c>
      <c r="PAM72" s="374">
        <f t="shared" ref="PAM72" si="5431">PAM60-PAM62-PAM70</f>
        <v>0</v>
      </c>
      <c r="PAO72" s="374">
        <f t="shared" ref="PAO72" si="5432">PAO60-PAO62-PAO70</f>
        <v>0</v>
      </c>
      <c r="PAQ72" s="374">
        <f t="shared" ref="PAQ72" si="5433">PAQ60-PAQ62-PAQ70</f>
        <v>0</v>
      </c>
      <c r="PAS72" s="374">
        <f t="shared" ref="PAS72" si="5434">PAS60-PAS62-PAS70</f>
        <v>0</v>
      </c>
      <c r="PAU72" s="374">
        <f t="shared" ref="PAU72" si="5435">PAU60-PAU62-PAU70</f>
        <v>0</v>
      </c>
      <c r="PAW72" s="374">
        <f t="shared" ref="PAW72" si="5436">PAW60-PAW62-PAW70</f>
        <v>0</v>
      </c>
      <c r="PAY72" s="374">
        <f t="shared" ref="PAY72" si="5437">PAY60-PAY62-PAY70</f>
        <v>0</v>
      </c>
      <c r="PBA72" s="374">
        <f t="shared" ref="PBA72" si="5438">PBA60-PBA62-PBA70</f>
        <v>0</v>
      </c>
      <c r="PBC72" s="374">
        <f t="shared" ref="PBC72" si="5439">PBC60-PBC62-PBC70</f>
        <v>0</v>
      </c>
      <c r="PBE72" s="374">
        <f t="shared" ref="PBE72" si="5440">PBE60-PBE62-PBE70</f>
        <v>0</v>
      </c>
      <c r="PBG72" s="374">
        <f t="shared" ref="PBG72" si="5441">PBG60-PBG62-PBG70</f>
        <v>0</v>
      </c>
      <c r="PBI72" s="374">
        <f t="shared" ref="PBI72" si="5442">PBI60-PBI62-PBI70</f>
        <v>0</v>
      </c>
      <c r="PBK72" s="374">
        <f t="shared" ref="PBK72" si="5443">PBK60-PBK62-PBK70</f>
        <v>0</v>
      </c>
      <c r="PBM72" s="374">
        <f t="shared" ref="PBM72" si="5444">PBM60-PBM62-PBM70</f>
        <v>0</v>
      </c>
      <c r="PBO72" s="374">
        <f t="shared" ref="PBO72" si="5445">PBO60-PBO62-PBO70</f>
        <v>0</v>
      </c>
      <c r="PBQ72" s="374">
        <f t="shared" ref="PBQ72" si="5446">PBQ60-PBQ62-PBQ70</f>
        <v>0</v>
      </c>
      <c r="PBS72" s="374">
        <f t="shared" ref="PBS72" si="5447">PBS60-PBS62-PBS70</f>
        <v>0</v>
      </c>
      <c r="PBU72" s="374">
        <f t="shared" ref="PBU72" si="5448">PBU60-PBU62-PBU70</f>
        <v>0</v>
      </c>
      <c r="PBW72" s="374">
        <f t="shared" ref="PBW72" si="5449">PBW60-PBW62-PBW70</f>
        <v>0</v>
      </c>
      <c r="PBY72" s="374">
        <f t="shared" ref="PBY72" si="5450">PBY60-PBY62-PBY70</f>
        <v>0</v>
      </c>
      <c r="PCA72" s="374">
        <f t="shared" ref="PCA72" si="5451">PCA60-PCA62-PCA70</f>
        <v>0</v>
      </c>
      <c r="PCC72" s="374">
        <f t="shared" ref="PCC72" si="5452">PCC60-PCC62-PCC70</f>
        <v>0</v>
      </c>
      <c r="PCE72" s="374">
        <f t="shared" ref="PCE72" si="5453">PCE60-PCE62-PCE70</f>
        <v>0</v>
      </c>
      <c r="PCG72" s="374">
        <f t="shared" ref="PCG72" si="5454">PCG60-PCG62-PCG70</f>
        <v>0</v>
      </c>
      <c r="PCI72" s="374">
        <f t="shared" ref="PCI72" si="5455">PCI60-PCI62-PCI70</f>
        <v>0</v>
      </c>
      <c r="PCK72" s="374">
        <f t="shared" ref="PCK72" si="5456">PCK60-PCK62-PCK70</f>
        <v>0</v>
      </c>
      <c r="PCM72" s="374">
        <f t="shared" ref="PCM72" si="5457">PCM60-PCM62-PCM70</f>
        <v>0</v>
      </c>
      <c r="PCO72" s="374">
        <f t="shared" ref="PCO72" si="5458">PCO60-PCO62-PCO70</f>
        <v>0</v>
      </c>
      <c r="PCQ72" s="374">
        <f t="shared" ref="PCQ72" si="5459">PCQ60-PCQ62-PCQ70</f>
        <v>0</v>
      </c>
      <c r="PCS72" s="374">
        <f t="shared" ref="PCS72" si="5460">PCS60-PCS62-PCS70</f>
        <v>0</v>
      </c>
      <c r="PCU72" s="374">
        <f t="shared" ref="PCU72" si="5461">PCU60-PCU62-PCU70</f>
        <v>0</v>
      </c>
      <c r="PCW72" s="374">
        <f t="shared" ref="PCW72" si="5462">PCW60-PCW62-PCW70</f>
        <v>0</v>
      </c>
      <c r="PCY72" s="374">
        <f t="shared" ref="PCY72" si="5463">PCY60-PCY62-PCY70</f>
        <v>0</v>
      </c>
      <c r="PDA72" s="374">
        <f t="shared" ref="PDA72" si="5464">PDA60-PDA62-PDA70</f>
        <v>0</v>
      </c>
      <c r="PDC72" s="374">
        <f t="shared" ref="PDC72" si="5465">PDC60-PDC62-PDC70</f>
        <v>0</v>
      </c>
      <c r="PDE72" s="374">
        <f t="shared" ref="PDE72" si="5466">PDE60-PDE62-PDE70</f>
        <v>0</v>
      </c>
      <c r="PDG72" s="374">
        <f t="shared" ref="PDG72" si="5467">PDG60-PDG62-PDG70</f>
        <v>0</v>
      </c>
      <c r="PDI72" s="374">
        <f t="shared" ref="PDI72" si="5468">PDI60-PDI62-PDI70</f>
        <v>0</v>
      </c>
      <c r="PDK72" s="374">
        <f t="shared" ref="PDK72" si="5469">PDK60-PDK62-PDK70</f>
        <v>0</v>
      </c>
      <c r="PDM72" s="374">
        <f t="shared" ref="PDM72" si="5470">PDM60-PDM62-PDM70</f>
        <v>0</v>
      </c>
      <c r="PDO72" s="374">
        <f t="shared" ref="PDO72" si="5471">PDO60-PDO62-PDO70</f>
        <v>0</v>
      </c>
      <c r="PDQ72" s="374">
        <f t="shared" ref="PDQ72" si="5472">PDQ60-PDQ62-PDQ70</f>
        <v>0</v>
      </c>
      <c r="PDS72" s="374">
        <f t="shared" ref="PDS72" si="5473">PDS60-PDS62-PDS70</f>
        <v>0</v>
      </c>
      <c r="PDU72" s="374">
        <f t="shared" ref="PDU72" si="5474">PDU60-PDU62-PDU70</f>
        <v>0</v>
      </c>
      <c r="PDW72" s="374">
        <f t="shared" ref="PDW72" si="5475">PDW60-PDW62-PDW70</f>
        <v>0</v>
      </c>
      <c r="PDY72" s="374">
        <f t="shared" ref="PDY72" si="5476">PDY60-PDY62-PDY70</f>
        <v>0</v>
      </c>
      <c r="PEA72" s="374">
        <f t="shared" ref="PEA72" si="5477">PEA60-PEA62-PEA70</f>
        <v>0</v>
      </c>
      <c r="PEC72" s="374">
        <f t="shared" ref="PEC72" si="5478">PEC60-PEC62-PEC70</f>
        <v>0</v>
      </c>
      <c r="PEE72" s="374">
        <f t="shared" ref="PEE72" si="5479">PEE60-PEE62-PEE70</f>
        <v>0</v>
      </c>
      <c r="PEG72" s="374">
        <f t="shared" ref="PEG72" si="5480">PEG60-PEG62-PEG70</f>
        <v>0</v>
      </c>
      <c r="PEI72" s="374">
        <f t="shared" ref="PEI72" si="5481">PEI60-PEI62-PEI70</f>
        <v>0</v>
      </c>
      <c r="PEK72" s="374">
        <f t="shared" ref="PEK72" si="5482">PEK60-PEK62-PEK70</f>
        <v>0</v>
      </c>
      <c r="PEM72" s="374">
        <f t="shared" ref="PEM72" si="5483">PEM60-PEM62-PEM70</f>
        <v>0</v>
      </c>
      <c r="PEO72" s="374">
        <f t="shared" ref="PEO72" si="5484">PEO60-PEO62-PEO70</f>
        <v>0</v>
      </c>
      <c r="PEQ72" s="374">
        <f t="shared" ref="PEQ72" si="5485">PEQ60-PEQ62-PEQ70</f>
        <v>0</v>
      </c>
      <c r="PES72" s="374">
        <f t="shared" ref="PES72" si="5486">PES60-PES62-PES70</f>
        <v>0</v>
      </c>
      <c r="PEU72" s="374">
        <f t="shared" ref="PEU72" si="5487">PEU60-PEU62-PEU70</f>
        <v>0</v>
      </c>
      <c r="PEW72" s="374">
        <f t="shared" ref="PEW72" si="5488">PEW60-PEW62-PEW70</f>
        <v>0</v>
      </c>
      <c r="PEY72" s="374">
        <f t="shared" ref="PEY72" si="5489">PEY60-PEY62-PEY70</f>
        <v>0</v>
      </c>
      <c r="PFA72" s="374">
        <f t="shared" ref="PFA72" si="5490">PFA60-PFA62-PFA70</f>
        <v>0</v>
      </c>
      <c r="PFC72" s="374">
        <f t="shared" ref="PFC72" si="5491">PFC60-PFC62-PFC70</f>
        <v>0</v>
      </c>
      <c r="PFE72" s="374">
        <f t="shared" ref="PFE72" si="5492">PFE60-PFE62-PFE70</f>
        <v>0</v>
      </c>
      <c r="PFG72" s="374">
        <f t="shared" ref="PFG72" si="5493">PFG60-PFG62-PFG70</f>
        <v>0</v>
      </c>
      <c r="PFI72" s="374">
        <f t="shared" ref="PFI72" si="5494">PFI60-PFI62-PFI70</f>
        <v>0</v>
      </c>
      <c r="PFK72" s="374">
        <f t="shared" ref="PFK72" si="5495">PFK60-PFK62-PFK70</f>
        <v>0</v>
      </c>
      <c r="PFM72" s="374">
        <f t="shared" ref="PFM72" si="5496">PFM60-PFM62-PFM70</f>
        <v>0</v>
      </c>
      <c r="PFO72" s="374">
        <f t="shared" ref="PFO72" si="5497">PFO60-PFO62-PFO70</f>
        <v>0</v>
      </c>
      <c r="PFQ72" s="374">
        <f t="shared" ref="PFQ72" si="5498">PFQ60-PFQ62-PFQ70</f>
        <v>0</v>
      </c>
      <c r="PFS72" s="374">
        <f t="shared" ref="PFS72" si="5499">PFS60-PFS62-PFS70</f>
        <v>0</v>
      </c>
      <c r="PFU72" s="374">
        <f t="shared" ref="PFU72" si="5500">PFU60-PFU62-PFU70</f>
        <v>0</v>
      </c>
      <c r="PFW72" s="374">
        <f t="shared" ref="PFW72" si="5501">PFW60-PFW62-PFW70</f>
        <v>0</v>
      </c>
      <c r="PFY72" s="374">
        <f t="shared" ref="PFY72" si="5502">PFY60-PFY62-PFY70</f>
        <v>0</v>
      </c>
      <c r="PGA72" s="374">
        <f t="shared" ref="PGA72" si="5503">PGA60-PGA62-PGA70</f>
        <v>0</v>
      </c>
      <c r="PGC72" s="374">
        <f t="shared" ref="PGC72" si="5504">PGC60-PGC62-PGC70</f>
        <v>0</v>
      </c>
      <c r="PGE72" s="374">
        <f t="shared" ref="PGE72" si="5505">PGE60-PGE62-PGE70</f>
        <v>0</v>
      </c>
      <c r="PGG72" s="374">
        <f t="shared" ref="PGG72" si="5506">PGG60-PGG62-PGG70</f>
        <v>0</v>
      </c>
      <c r="PGI72" s="374">
        <f t="shared" ref="PGI72" si="5507">PGI60-PGI62-PGI70</f>
        <v>0</v>
      </c>
      <c r="PGK72" s="374">
        <f t="shared" ref="PGK72" si="5508">PGK60-PGK62-PGK70</f>
        <v>0</v>
      </c>
      <c r="PGM72" s="374">
        <f t="shared" ref="PGM72" si="5509">PGM60-PGM62-PGM70</f>
        <v>0</v>
      </c>
      <c r="PGO72" s="374">
        <f t="shared" ref="PGO72" si="5510">PGO60-PGO62-PGO70</f>
        <v>0</v>
      </c>
      <c r="PGQ72" s="374">
        <f t="shared" ref="PGQ72" si="5511">PGQ60-PGQ62-PGQ70</f>
        <v>0</v>
      </c>
      <c r="PGS72" s="374">
        <f t="shared" ref="PGS72" si="5512">PGS60-PGS62-PGS70</f>
        <v>0</v>
      </c>
      <c r="PGU72" s="374">
        <f t="shared" ref="PGU72" si="5513">PGU60-PGU62-PGU70</f>
        <v>0</v>
      </c>
      <c r="PGW72" s="374">
        <f t="shared" ref="PGW72" si="5514">PGW60-PGW62-PGW70</f>
        <v>0</v>
      </c>
      <c r="PGY72" s="374">
        <f t="shared" ref="PGY72" si="5515">PGY60-PGY62-PGY70</f>
        <v>0</v>
      </c>
      <c r="PHA72" s="374">
        <f t="shared" ref="PHA72" si="5516">PHA60-PHA62-PHA70</f>
        <v>0</v>
      </c>
      <c r="PHC72" s="374">
        <f t="shared" ref="PHC72" si="5517">PHC60-PHC62-PHC70</f>
        <v>0</v>
      </c>
      <c r="PHE72" s="374">
        <f t="shared" ref="PHE72" si="5518">PHE60-PHE62-PHE70</f>
        <v>0</v>
      </c>
      <c r="PHG72" s="374">
        <f t="shared" ref="PHG72" si="5519">PHG60-PHG62-PHG70</f>
        <v>0</v>
      </c>
      <c r="PHI72" s="374">
        <f t="shared" ref="PHI72" si="5520">PHI60-PHI62-PHI70</f>
        <v>0</v>
      </c>
      <c r="PHK72" s="374">
        <f t="shared" ref="PHK72" si="5521">PHK60-PHK62-PHK70</f>
        <v>0</v>
      </c>
      <c r="PHM72" s="374">
        <f t="shared" ref="PHM72" si="5522">PHM60-PHM62-PHM70</f>
        <v>0</v>
      </c>
      <c r="PHO72" s="374">
        <f t="shared" ref="PHO72" si="5523">PHO60-PHO62-PHO70</f>
        <v>0</v>
      </c>
      <c r="PHQ72" s="374">
        <f t="shared" ref="PHQ72" si="5524">PHQ60-PHQ62-PHQ70</f>
        <v>0</v>
      </c>
      <c r="PHS72" s="374">
        <f t="shared" ref="PHS72" si="5525">PHS60-PHS62-PHS70</f>
        <v>0</v>
      </c>
      <c r="PHU72" s="374">
        <f t="shared" ref="PHU72" si="5526">PHU60-PHU62-PHU70</f>
        <v>0</v>
      </c>
      <c r="PHW72" s="374">
        <f t="shared" ref="PHW72" si="5527">PHW60-PHW62-PHW70</f>
        <v>0</v>
      </c>
      <c r="PHY72" s="374">
        <f t="shared" ref="PHY72" si="5528">PHY60-PHY62-PHY70</f>
        <v>0</v>
      </c>
      <c r="PIA72" s="374">
        <f t="shared" ref="PIA72" si="5529">PIA60-PIA62-PIA70</f>
        <v>0</v>
      </c>
      <c r="PIC72" s="374">
        <f t="shared" ref="PIC72" si="5530">PIC60-PIC62-PIC70</f>
        <v>0</v>
      </c>
      <c r="PIE72" s="374">
        <f t="shared" ref="PIE72" si="5531">PIE60-PIE62-PIE70</f>
        <v>0</v>
      </c>
      <c r="PIG72" s="374">
        <f t="shared" ref="PIG72" si="5532">PIG60-PIG62-PIG70</f>
        <v>0</v>
      </c>
      <c r="PII72" s="374">
        <f t="shared" ref="PII72" si="5533">PII60-PII62-PII70</f>
        <v>0</v>
      </c>
      <c r="PIK72" s="374">
        <f t="shared" ref="PIK72" si="5534">PIK60-PIK62-PIK70</f>
        <v>0</v>
      </c>
      <c r="PIM72" s="374">
        <f t="shared" ref="PIM72" si="5535">PIM60-PIM62-PIM70</f>
        <v>0</v>
      </c>
      <c r="PIO72" s="374">
        <f t="shared" ref="PIO72" si="5536">PIO60-PIO62-PIO70</f>
        <v>0</v>
      </c>
      <c r="PIQ72" s="374">
        <f t="shared" ref="PIQ72" si="5537">PIQ60-PIQ62-PIQ70</f>
        <v>0</v>
      </c>
      <c r="PIS72" s="374">
        <f t="shared" ref="PIS72" si="5538">PIS60-PIS62-PIS70</f>
        <v>0</v>
      </c>
      <c r="PIU72" s="374">
        <f t="shared" ref="PIU72" si="5539">PIU60-PIU62-PIU70</f>
        <v>0</v>
      </c>
      <c r="PIW72" s="374">
        <f t="shared" ref="PIW72" si="5540">PIW60-PIW62-PIW70</f>
        <v>0</v>
      </c>
      <c r="PIY72" s="374">
        <f t="shared" ref="PIY72" si="5541">PIY60-PIY62-PIY70</f>
        <v>0</v>
      </c>
      <c r="PJA72" s="374">
        <f t="shared" ref="PJA72" si="5542">PJA60-PJA62-PJA70</f>
        <v>0</v>
      </c>
      <c r="PJC72" s="374">
        <f t="shared" ref="PJC72" si="5543">PJC60-PJC62-PJC70</f>
        <v>0</v>
      </c>
      <c r="PJE72" s="374">
        <f t="shared" ref="PJE72" si="5544">PJE60-PJE62-PJE70</f>
        <v>0</v>
      </c>
      <c r="PJG72" s="374">
        <f t="shared" ref="PJG72" si="5545">PJG60-PJG62-PJG70</f>
        <v>0</v>
      </c>
      <c r="PJI72" s="374">
        <f t="shared" ref="PJI72" si="5546">PJI60-PJI62-PJI70</f>
        <v>0</v>
      </c>
      <c r="PJK72" s="374">
        <f t="shared" ref="PJK72" si="5547">PJK60-PJK62-PJK70</f>
        <v>0</v>
      </c>
      <c r="PJM72" s="374">
        <f t="shared" ref="PJM72" si="5548">PJM60-PJM62-PJM70</f>
        <v>0</v>
      </c>
      <c r="PJO72" s="374">
        <f t="shared" ref="PJO72" si="5549">PJO60-PJO62-PJO70</f>
        <v>0</v>
      </c>
      <c r="PJQ72" s="374">
        <f t="shared" ref="PJQ72" si="5550">PJQ60-PJQ62-PJQ70</f>
        <v>0</v>
      </c>
      <c r="PJS72" s="374">
        <f t="shared" ref="PJS72" si="5551">PJS60-PJS62-PJS70</f>
        <v>0</v>
      </c>
      <c r="PJU72" s="374">
        <f t="shared" ref="PJU72" si="5552">PJU60-PJU62-PJU70</f>
        <v>0</v>
      </c>
      <c r="PJW72" s="374">
        <f t="shared" ref="PJW72" si="5553">PJW60-PJW62-PJW70</f>
        <v>0</v>
      </c>
      <c r="PJY72" s="374">
        <f t="shared" ref="PJY72" si="5554">PJY60-PJY62-PJY70</f>
        <v>0</v>
      </c>
      <c r="PKA72" s="374">
        <f t="shared" ref="PKA72" si="5555">PKA60-PKA62-PKA70</f>
        <v>0</v>
      </c>
      <c r="PKC72" s="374">
        <f t="shared" ref="PKC72" si="5556">PKC60-PKC62-PKC70</f>
        <v>0</v>
      </c>
      <c r="PKE72" s="374">
        <f t="shared" ref="PKE72" si="5557">PKE60-PKE62-PKE70</f>
        <v>0</v>
      </c>
      <c r="PKG72" s="374">
        <f t="shared" ref="PKG72" si="5558">PKG60-PKG62-PKG70</f>
        <v>0</v>
      </c>
      <c r="PKI72" s="374">
        <f t="shared" ref="PKI72" si="5559">PKI60-PKI62-PKI70</f>
        <v>0</v>
      </c>
      <c r="PKK72" s="374">
        <f t="shared" ref="PKK72" si="5560">PKK60-PKK62-PKK70</f>
        <v>0</v>
      </c>
      <c r="PKM72" s="374">
        <f t="shared" ref="PKM72" si="5561">PKM60-PKM62-PKM70</f>
        <v>0</v>
      </c>
      <c r="PKO72" s="374">
        <f t="shared" ref="PKO72" si="5562">PKO60-PKO62-PKO70</f>
        <v>0</v>
      </c>
      <c r="PKQ72" s="374">
        <f t="shared" ref="PKQ72" si="5563">PKQ60-PKQ62-PKQ70</f>
        <v>0</v>
      </c>
      <c r="PKS72" s="374">
        <f t="shared" ref="PKS72" si="5564">PKS60-PKS62-PKS70</f>
        <v>0</v>
      </c>
      <c r="PKU72" s="374">
        <f t="shared" ref="PKU72" si="5565">PKU60-PKU62-PKU70</f>
        <v>0</v>
      </c>
      <c r="PKW72" s="374">
        <f t="shared" ref="PKW72" si="5566">PKW60-PKW62-PKW70</f>
        <v>0</v>
      </c>
      <c r="PKY72" s="374">
        <f t="shared" ref="PKY72" si="5567">PKY60-PKY62-PKY70</f>
        <v>0</v>
      </c>
      <c r="PLA72" s="374">
        <f t="shared" ref="PLA72" si="5568">PLA60-PLA62-PLA70</f>
        <v>0</v>
      </c>
      <c r="PLC72" s="374">
        <f t="shared" ref="PLC72" si="5569">PLC60-PLC62-PLC70</f>
        <v>0</v>
      </c>
      <c r="PLE72" s="374">
        <f t="shared" ref="PLE72" si="5570">PLE60-PLE62-PLE70</f>
        <v>0</v>
      </c>
      <c r="PLG72" s="374">
        <f t="shared" ref="PLG72" si="5571">PLG60-PLG62-PLG70</f>
        <v>0</v>
      </c>
      <c r="PLI72" s="374">
        <f t="shared" ref="PLI72" si="5572">PLI60-PLI62-PLI70</f>
        <v>0</v>
      </c>
      <c r="PLK72" s="374">
        <f t="shared" ref="PLK72" si="5573">PLK60-PLK62-PLK70</f>
        <v>0</v>
      </c>
      <c r="PLM72" s="374">
        <f t="shared" ref="PLM72" si="5574">PLM60-PLM62-PLM70</f>
        <v>0</v>
      </c>
      <c r="PLO72" s="374">
        <f t="shared" ref="PLO72" si="5575">PLO60-PLO62-PLO70</f>
        <v>0</v>
      </c>
      <c r="PLQ72" s="374">
        <f t="shared" ref="PLQ72" si="5576">PLQ60-PLQ62-PLQ70</f>
        <v>0</v>
      </c>
      <c r="PLS72" s="374">
        <f t="shared" ref="PLS72" si="5577">PLS60-PLS62-PLS70</f>
        <v>0</v>
      </c>
      <c r="PLU72" s="374">
        <f t="shared" ref="PLU72" si="5578">PLU60-PLU62-PLU70</f>
        <v>0</v>
      </c>
      <c r="PLW72" s="374">
        <f t="shared" ref="PLW72" si="5579">PLW60-PLW62-PLW70</f>
        <v>0</v>
      </c>
      <c r="PLY72" s="374">
        <f t="shared" ref="PLY72" si="5580">PLY60-PLY62-PLY70</f>
        <v>0</v>
      </c>
      <c r="PMA72" s="374">
        <f t="shared" ref="PMA72" si="5581">PMA60-PMA62-PMA70</f>
        <v>0</v>
      </c>
      <c r="PMC72" s="374">
        <f t="shared" ref="PMC72" si="5582">PMC60-PMC62-PMC70</f>
        <v>0</v>
      </c>
      <c r="PME72" s="374">
        <f t="shared" ref="PME72" si="5583">PME60-PME62-PME70</f>
        <v>0</v>
      </c>
      <c r="PMG72" s="374">
        <f t="shared" ref="PMG72" si="5584">PMG60-PMG62-PMG70</f>
        <v>0</v>
      </c>
      <c r="PMI72" s="374">
        <f t="shared" ref="PMI72" si="5585">PMI60-PMI62-PMI70</f>
        <v>0</v>
      </c>
      <c r="PMK72" s="374">
        <f t="shared" ref="PMK72" si="5586">PMK60-PMK62-PMK70</f>
        <v>0</v>
      </c>
      <c r="PMM72" s="374">
        <f t="shared" ref="PMM72" si="5587">PMM60-PMM62-PMM70</f>
        <v>0</v>
      </c>
      <c r="PMO72" s="374">
        <f t="shared" ref="PMO72" si="5588">PMO60-PMO62-PMO70</f>
        <v>0</v>
      </c>
      <c r="PMQ72" s="374">
        <f t="shared" ref="PMQ72" si="5589">PMQ60-PMQ62-PMQ70</f>
        <v>0</v>
      </c>
      <c r="PMS72" s="374">
        <f t="shared" ref="PMS72" si="5590">PMS60-PMS62-PMS70</f>
        <v>0</v>
      </c>
      <c r="PMU72" s="374">
        <f t="shared" ref="PMU72" si="5591">PMU60-PMU62-PMU70</f>
        <v>0</v>
      </c>
      <c r="PMW72" s="374">
        <f t="shared" ref="PMW72" si="5592">PMW60-PMW62-PMW70</f>
        <v>0</v>
      </c>
      <c r="PMY72" s="374">
        <f t="shared" ref="PMY72" si="5593">PMY60-PMY62-PMY70</f>
        <v>0</v>
      </c>
      <c r="PNA72" s="374">
        <f t="shared" ref="PNA72" si="5594">PNA60-PNA62-PNA70</f>
        <v>0</v>
      </c>
      <c r="PNC72" s="374">
        <f t="shared" ref="PNC72" si="5595">PNC60-PNC62-PNC70</f>
        <v>0</v>
      </c>
      <c r="PNE72" s="374">
        <f t="shared" ref="PNE72" si="5596">PNE60-PNE62-PNE70</f>
        <v>0</v>
      </c>
      <c r="PNG72" s="374">
        <f t="shared" ref="PNG72" si="5597">PNG60-PNG62-PNG70</f>
        <v>0</v>
      </c>
      <c r="PNI72" s="374">
        <f t="shared" ref="PNI72" si="5598">PNI60-PNI62-PNI70</f>
        <v>0</v>
      </c>
      <c r="PNK72" s="374">
        <f t="shared" ref="PNK72" si="5599">PNK60-PNK62-PNK70</f>
        <v>0</v>
      </c>
      <c r="PNM72" s="374">
        <f t="shared" ref="PNM72" si="5600">PNM60-PNM62-PNM70</f>
        <v>0</v>
      </c>
      <c r="PNO72" s="374">
        <f t="shared" ref="PNO72" si="5601">PNO60-PNO62-PNO70</f>
        <v>0</v>
      </c>
      <c r="PNQ72" s="374">
        <f t="shared" ref="PNQ72" si="5602">PNQ60-PNQ62-PNQ70</f>
        <v>0</v>
      </c>
      <c r="PNS72" s="374">
        <f t="shared" ref="PNS72" si="5603">PNS60-PNS62-PNS70</f>
        <v>0</v>
      </c>
      <c r="PNU72" s="374">
        <f t="shared" ref="PNU72" si="5604">PNU60-PNU62-PNU70</f>
        <v>0</v>
      </c>
      <c r="PNW72" s="374">
        <f t="shared" ref="PNW72" si="5605">PNW60-PNW62-PNW70</f>
        <v>0</v>
      </c>
      <c r="PNY72" s="374">
        <f t="shared" ref="PNY72" si="5606">PNY60-PNY62-PNY70</f>
        <v>0</v>
      </c>
      <c r="POA72" s="374">
        <f t="shared" ref="POA72" si="5607">POA60-POA62-POA70</f>
        <v>0</v>
      </c>
      <c r="POC72" s="374">
        <f t="shared" ref="POC72" si="5608">POC60-POC62-POC70</f>
        <v>0</v>
      </c>
      <c r="POE72" s="374">
        <f t="shared" ref="POE72" si="5609">POE60-POE62-POE70</f>
        <v>0</v>
      </c>
      <c r="POG72" s="374">
        <f t="shared" ref="POG72" si="5610">POG60-POG62-POG70</f>
        <v>0</v>
      </c>
      <c r="POI72" s="374">
        <f t="shared" ref="POI72" si="5611">POI60-POI62-POI70</f>
        <v>0</v>
      </c>
      <c r="POK72" s="374">
        <f t="shared" ref="POK72" si="5612">POK60-POK62-POK70</f>
        <v>0</v>
      </c>
      <c r="POM72" s="374">
        <f t="shared" ref="POM72" si="5613">POM60-POM62-POM70</f>
        <v>0</v>
      </c>
      <c r="POO72" s="374">
        <f t="shared" ref="POO72" si="5614">POO60-POO62-POO70</f>
        <v>0</v>
      </c>
      <c r="POQ72" s="374">
        <f t="shared" ref="POQ72" si="5615">POQ60-POQ62-POQ70</f>
        <v>0</v>
      </c>
      <c r="POS72" s="374">
        <f t="shared" ref="POS72" si="5616">POS60-POS62-POS70</f>
        <v>0</v>
      </c>
      <c r="POU72" s="374">
        <f t="shared" ref="POU72" si="5617">POU60-POU62-POU70</f>
        <v>0</v>
      </c>
      <c r="POW72" s="374">
        <f t="shared" ref="POW72" si="5618">POW60-POW62-POW70</f>
        <v>0</v>
      </c>
      <c r="POY72" s="374">
        <f t="shared" ref="POY72" si="5619">POY60-POY62-POY70</f>
        <v>0</v>
      </c>
      <c r="PPA72" s="374">
        <f t="shared" ref="PPA72" si="5620">PPA60-PPA62-PPA70</f>
        <v>0</v>
      </c>
      <c r="PPC72" s="374">
        <f t="shared" ref="PPC72" si="5621">PPC60-PPC62-PPC70</f>
        <v>0</v>
      </c>
      <c r="PPE72" s="374">
        <f t="shared" ref="PPE72" si="5622">PPE60-PPE62-PPE70</f>
        <v>0</v>
      </c>
      <c r="PPG72" s="374">
        <f t="shared" ref="PPG72" si="5623">PPG60-PPG62-PPG70</f>
        <v>0</v>
      </c>
      <c r="PPI72" s="374">
        <f t="shared" ref="PPI72" si="5624">PPI60-PPI62-PPI70</f>
        <v>0</v>
      </c>
      <c r="PPK72" s="374">
        <f t="shared" ref="PPK72" si="5625">PPK60-PPK62-PPK70</f>
        <v>0</v>
      </c>
      <c r="PPM72" s="374">
        <f t="shared" ref="PPM72" si="5626">PPM60-PPM62-PPM70</f>
        <v>0</v>
      </c>
      <c r="PPO72" s="374">
        <f t="shared" ref="PPO72" si="5627">PPO60-PPO62-PPO70</f>
        <v>0</v>
      </c>
      <c r="PPQ72" s="374">
        <f t="shared" ref="PPQ72" si="5628">PPQ60-PPQ62-PPQ70</f>
        <v>0</v>
      </c>
      <c r="PPS72" s="374">
        <f t="shared" ref="PPS72" si="5629">PPS60-PPS62-PPS70</f>
        <v>0</v>
      </c>
      <c r="PPU72" s="374">
        <f t="shared" ref="PPU72" si="5630">PPU60-PPU62-PPU70</f>
        <v>0</v>
      </c>
      <c r="PPW72" s="374">
        <f t="shared" ref="PPW72" si="5631">PPW60-PPW62-PPW70</f>
        <v>0</v>
      </c>
      <c r="PPY72" s="374">
        <f t="shared" ref="PPY72" si="5632">PPY60-PPY62-PPY70</f>
        <v>0</v>
      </c>
      <c r="PQA72" s="374">
        <f t="shared" ref="PQA72" si="5633">PQA60-PQA62-PQA70</f>
        <v>0</v>
      </c>
      <c r="PQC72" s="374">
        <f t="shared" ref="PQC72" si="5634">PQC60-PQC62-PQC70</f>
        <v>0</v>
      </c>
      <c r="PQE72" s="374">
        <f t="shared" ref="PQE72" si="5635">PQE60-PQE62-PQE70</f>
        <v>0</v>
      </c>
      <c r="PQG72" s="374">
        <f t="shared" ref="PQG72" si="5636">PQG60-PQG62-PQG70</f>
        <v>0</v>
      </c>
      <c r="PQI72" s="374">
        <f t="shared" ref="PQI72" si="5637">PQI60-PQI62-PQI70</f>
        <v>0</v>
      </c>
      <c r="PQK72" s="374">
        <f t="shared" ref="PQK72" si="5638">PQK60-PQK62-PQK70</f>
        <v>0</v>
      </c>
      <c r="PQM72" s="374">
        <f t="shared" ref="PQM72" si="5639">PQM60-PQM62-PQM70</f>
        <v>0</v>
      </c>
      <c r="PQO72" s="374">
        <f t="shared" ref="PQO72" si="5640">PQO60-PQO62-PQO70</f>
        <v>0</v>
      </c>
      <c r="PQQ72" s="374">
        <f t="shared" ref="PQQ72" si="5641">PQQ60-PQQ62-PQQ70</f>
        <v>0</v>
      </c>
      <c r="PQS72" s="374">
        <f t="shared" ref="PQS72" si="5642">PQS60-PQS62-PQS70</f>
        <v>0</v>
      </c>
      <c r="PQU72" s="374">
        <f t="shared" ref="PQU72" si="5643">PQU60-PQU62-PQU70</f>
        <v>0</v>
      </c>
      <c r="PQW72" s="374">
        <f t="shared" ref="PQW72" si="5644">PQW60-PQW62-PQW70</f>
        <v>0</v>
      </c>
      <c r="PQY72" s="374">
        <f t="shared" ref="PQY72" si="5645">PQY60-PQY62-PQY70</f>
        <v>0</v>
      </c>
      <c r="PRA72" s="374">
        <f t="shared" ref="PRA72" si="5646">PRA60-PRA62-PRA70</f>
        <v>0</v>
      </c>
      <c r="PRC72" s="374">
        <f t="shared" ref="PRC72" si="5647">PRC60-PRC62-PRC70</f>
        <v>0</v>
      </c>
      <c r="PRE72" s="374">
        <f t="shared" ref="PRE72" si="5648">PRE60-PRE62-PRE70</f>
        <v>0</v>
      </c>
      <c r="PRG72" s="374">
        <f t="shared" ref="PRG72" si="5649">PRG60-PRG62-PRG70</f>
        <v>0</v>
      </c>
      <c r="PRI72" s="374">
        <f t="shared" ref="PRI72" si="5650">PRI60-PRI62-PRI70</f>
        <v>0</v>
      </c>
      <c r="PRK72" s="374">
        <f t="shared" ref="PRK72" si="5651">PRK60-PRK62-PRK70</f>
        <v>0</v>
      </c>
      <c r="PRM72" s="374">
        <f t="shared" ref="PRM72" si="5652">PRM60-PRM62-PRM70</f>
        <v>0</v>
      </c>
      <c r="PRO72" s="374">
        <f t="shared" ref="PRO72" si="5653">PRO60-PRO62-PRO70</f>
        <v>0</v>
      </c>
      <c r="PRQ72" s="374">
        <f t="shared" ref="PRQ72" si="5654">PRQ60-PRQ62-PRQ70</f>
        <v>0</v>
      </c>
      <c r="PRS72" s="374">
        <f t="shared" ref="PRS72" si="5655">PRS60-PRS62-PRS70</f>
        <v>0</v>
      </c>
      <c r="PRU72" s="374">
        <f t="shared" ref="PRU72" si="5656">PRU60-PRU62-PRU70</f>
        <v>0</v>
      </c>
      <c r="PRW72" s="374">
        <f t="shared" ref="PRW72" si="5657">PRW60-PRW62-PRW70</f>
        <v>0</v>
      </c>
      <c r="PRY72" s="374">
        <f t="shared" ref="PRY72" si="5658">PRY60-PRY62-PRY70</f>
        <v>0</v>
      </c>
      <c r="PSA72" s="374">
        <f t="shared" ref="PSA72" si="5659">PSA60-PSA62-PSA70</f>
        <v>0</v>
      </c>
      <c r="PSC72" s="374">
        <f t="shared" ref="PSC72" si="5660">PSC60-PSC62-PSC70</f>
        <v>0</v>
      </c>
      <c r="PSE72" s="374">
        <f t="shared" ref="PSE72" si="5661">PSE60-PSE62-PSE70</f>
        <v>0</v>
      </c>
      <c r="PSG72" s="374">
        <f t="shared" ref="PSG72" si="5662">PSG60-PSG62-PSG70</f>
        <v>0</v>
      </c>
      <c r="PSI72" s="374">
        <f t="shared" ref="PSI72" si="5663">PSI60-PSI62-PSI70</f>
        <v>0</v>
      </c>
      <c r="PSK72" s="374">
        <f t="shared" ref="PSK72" si="5664">PSK60-PSK62-PSK70</f>
        <v>0</v>
      </c>
      <c r="PSM72" s="374">
        <f t="shared" ref="PSM72" si="5665">PSM60-PSM62-PSM70</f>
        <v>0</v>
      </c>
      <c r="PSO72" s="374">
        <f t="shared" ref="PSO72" si="5666">PSO60-PSO62-PSO70</f>
        <v>0</v>
      </c>
      <c r="PSQ72" s="374">
        <f t="shared" ref="PSQ72" si="5667">PSQ60-PSQ62-PSQ70</f>
        <v>0</v>
      </c>
      <c r="PSS72" s="374">
        <f t="shared" ref="PSS72" si="5668">PSS60-PSS62-PSS70</f>
        <v>0</v>
      </c>
      <c r="PSU72" s="374">
        <f t="shared" ref="PSU72" si="5669">PSU60-PSU62-PSU70</f>
        <v>0</v>
      </c>
      <c r="PSW72" s="374">
        <f t="shared" ref="PSW72" si="5670">PSW60-PSW62-PSW70</f>
        <v>0</v>
      </c>
      <c r="PSY72" s="374">
        <f t="shared" ref="PSY72" si="5671">PSY60-PSY62-PSY70</f>
        <v>0</v>
      </c>
      <c r="PTA72" s="374">
        <f t="shared" ref="PTA72" si="5672">PTA60-PTA62-PTA70</f>
        <v>0</v>
      </c>
      <c r="PTC72" s="374">
        <f t="shared" ref="PTC72" si="5673">PTC60-PTC62-PTC70</f>
        <v>0</v>
      </c>
      <c r="PTE72" s="374">
        <f t="shared" ref="PTE72" si="5674">PTE60-PTE62-PTE70</f>
        <v>0</v>
      </c>
      <c r="PTG72" s="374">
        <f t="shared" ref="PTG72" si="5675">PTG60-PTG62-PTG70</f>
        <v>0</v>
      </c>
      <c r="PTI72" s="374">
        <f t="shared" ref="PTI72" si="5676">PTI60-PTI62-PTI70</f>
        <v>0</v>
      </c>
      <c r="PTK72" s="374">
        <f t="shared" ref="PTK72" si="5677">PTK60-PTK62-PTK70</f>
        <v>0</v>
      </c>
      <c r="PTM72" s="374">
        <f t="shared" ref="PTM72" si="5678">PTM60-PTM62-PTM70</f>
        <v>0</v>
      </c>
      <c r="PTO72" s="374">
        <f t="shared" ref="PTO72" si="5679">PTO60-PTO62-PTO70</f>
        <v>0</v>
      </c>
      <c r="PTQ72" s="374">
        <f t="shared" ref="PTQ72" si="5680">PTQ60-PTQ62-PTQ70</f>
        <v>0</v>
      </c>
      <c r="PTS72" s="374">
        <f t="shared" ref="PTS72" si="5681">PTS60-PTS62-PTS70</f>
        <v>0</v>
      </c>
      <c r="PTU72" s="374">
        <f t="shared" ref="PTU72" si="5682">PTU60-PTU62-PTU70</f>
        <v>0</v>
      </c>
      <c r="PTW72" s="374">
        <f t="shared" ref="PTW72" si="5683">PTW60-PTW62-PTW70</f>
        <v>0</v>
      </c>
      <c r="PTY72" s="374">
        <f t="shared" ref="PTY72" si="5684">PTY60-PTY62-PTY70</f>
        <v>0</v>
      </c>
      <c r="PUA72" s="374">
        <f t="shared" ref="PUA72" si="5685">PUA60-PUA62-PUA70</f>
        <v>0</v>
      </c>
      <c r="PUC72" s="374">
        <f t="shared" ref="PUC72" si="5686">PUC60-PUC62-PUC70</f>
        <v>0</v>
      </c>
      <c r="PUE72" s="374">
        <f t="shared" ref="PUE72" si="5687">PUE60-PUE62-PUE70</f>
        <v>0</v>
      </c>
      <c r="PUG72" s="374">
        <f t="shared" ref="PUG72" si="5688">PUG60-PUG62-PUG70</f>
        <v>0</v>
      </c>
      <c r="PUI72" s="374">
        <f t="shared" ref="PUI72" si="5689">PUI60-PUI62-PUI70</f>
        <v>0</v>
      </c>
      <c r="PUK72" s="374">
        <f t="shared" ref="PUK72" si="5690">PUK60-PUK62-PUK70</f>
        <v>0</v>
      </c>
      <c r="PUM72" s="374">
        <f t="shared" ref="PUM72" si="5691">PUM60-PUM62-PUM70</f>
        <v>0</v>
      </c>
      <c r="PUO72" s="374">
        <f t="shared" ref="PUO72" si="5692">PUO60-PUO62-PUO70</f>
        <v>0</v>
      </c>
      <c r="PUQ72" s="374">
        <f t="shared" ref="PUQ72" si="5693">PUQ60-PUQ62-PUQ70</f>
        <v>0</v>
      </c>
      <c r="PUS72" s="374">
        <f t="shared" ref="PUS72" si="5694">PUS60-PUS62-PUS70</f>
        <v>0</v>
      </c>
      <c r="PUU72" s="374">
        <f t="shared" ref="PUU72" si="5695">PUU60-PUU62-PUU70</f>
        <v>0</v>
      </c>
      <c r="PUW72" s="374">
        <f t="shared" ref="PUW72" si="5696">PUW60-PUW62-PUW70</f>
        <v>0</v>
      </c>
      <c r="PUY72" s="374">
        <f t="shared" ref="PUY72" si="5697">PUY60-PUY62-PUY70</f>
        <v>0</v>
      </c>
      <c r="PVA72" s="374">
        <f t="shared" ref="PVA72" si="5698">PVA60-PVA62-PVA70</f>
        <v>0</v>
      </c>
      <c r="PVC72" s="374">
        <f t="shared" ref="PVC72" si="5699">PVC60-PVC62-PVC70</f>
        <v>0</v>
      </c>
      <c r="PVE72" s="374">
        <f t="shared" ref="PVE72" si="5700">PVE60-PVE62-PVE70</f>
        <v>0</v>
      </c>
      <c r="PVG72" s="374">
        <f t="shared" ref="PVG72" si="5701">PVG60-PVG62-PVG70</f>
        <v>0</v>
      </c>
      <c r="PVI72" s="374">
        <f t="shared" ref="PVI72" si="5702">PVI60-PVI62-PVI70</f>
        <v>0</v>
      </c>
      <c r="PVK72" s="374">
        <f t="shared" ref="PVK72" si="5703">PVK60-PVK62-PVK70</f>
        <v>0</v>
      </c>
      <c r="PVM72" s="374">
        <f t="shared" ref="PVM72" si="5704">PVM60-PVM62-PVM70</f>
        <v>0</v>
      </c>
      <c r="PVO72" s="374">
        <f t="shared" ref="PVO72" si="5705">PVO60-PVO62-PVO70</f>
        <v>0</v>
      </c>
      <c r="PVQ72" s="374">
        <f t="shared" ref="PVQ72" si="5706">PVQ60-PVQ62-PVQ70</f>
        <v>0</v>
      </c>
      <c r="PVS72" s="374">
        <f t="shared" ref="PVS72" si="5707">PVS60-PVS62-PVS70</f>
        <v>0</v>
      </c>
      <c r="PVU72" s="374">
        <f t="shared" ref="PVU72" si="5708">PVU60-PVU62-PVU70</f>
        <v>0</v>
      </c>
      <c r="PVW72" s="374">
        <f t="shared" ref="PVW72" si="5709">PVW60-PVW62-PVW70</f>
        <v>0</v>
      </c>
      <c r="PVY72" s="374">
        <f t="shared" ref="PVY72" si="5710">PVY60-PVY62-PVY70</f>
        <v>0</v>
      </c>
      <c r="PWA72" s="374">
        <f t="shared" ref="PWA72" si="5711">PWA60-PWA62-PWA70</f>
        <v>0</v>
      </c>
      <c r="PWC72" s="374">
        <f t="shared" ref="PWC72" si="5712">PWC60-PWC62-PWC70</f>
        <v>0</v>
      </c>
      <c r="PWE72" s="374">
        <f t="shared" ref="PWE72" si="5713">PWE60-PWE62-PWE70</f>
        <v>0</v>
      </c>
      <c r="PWG72" s="374">
        <f t="shared" ref="PWG72" si="5714">PWG60-PWG62-PWG70</f>
        <v>0</v>
      </c>
      <c r="PWI72" s="374">
        <f t="shared" ref="PWI72" si="5715">PWI60-PWI62-PWI70</f>
        <v>0</v>
      </c>
      <c r="PWK72" s="374">
        <f t="shared" ref="PWK72" si="5716">PWK60-PWK62-PWK70</f>
        <v>0</v>
      </c>
      <c r="PWM72" s="374">
        <f t="shared" ref="PWM72" si="5717">PWM60-PWM62-PWM70</f>
        <v>0</v>
      </c>
      <c r="PWO72" s="374">
        <f t="shared" ref="PWO72" si="5718">PWO60-PWO62-PWO70</f>
        <v>0</v>
      </c>
      <c r="PWQ72" s="374">
        <f t="shared" ref="PWQ72" si="5719">PWQ60-PWQ62-PWQ70</f>
        <v>0</v>
      </c>
      <c r="PWS72" s="374">
        <f t="shared" ref="PWS72" si="5720">PWS60-PWS62-PWS70</f>
        <v>0</v>
      </c>
      <c r="PWU72" s="374">
        <f t="shared" ref="PWU72" si="5721">PWU60-PWU62-PWU70</f>
        <v>0</v>
      </c>
      <c r="PWW72" s="374">
        <f t="shared" ref="PWW72" si="5722">PWW60-PWW62-PWW70</f>
        <v>0</v>
      </c>
      <c r="PWY72" s="374">
        <f t="shared" ref="PWY72" si="5723">PWY60-PWY62-PWY70</f>
        <v>0</v>
      </c>
      <c r="PXA72" s="374">
        <f t="shared" ref="PXA72" si="5724">PXA60-PXA62-PXA70</f>
        <v>0</v>
      </c>
      <c r="PXC72" s="374">
        <f t="shared" ref="PXC72" si="5725">PXC60-PXC62-PXC70</f>
        <v>0</v>
      </c>
      <c r="PXE72" s="374">
        <f t="shared" ref="PXE72" si="5726">PXE60-PXE62-PXE70</f>
        <v>0</v>
      </c>
      <c r="PXG72" s="374">
        <f t="shared" ref="PXG72" si="5727">PXG60-PXG62-PXG70</f>
        <v>0</v>
      </c>
      <c r="PXI72" s="374">
        <f t="shared" ref="PXI72" si="5728">PXI60-PXI62-PXI70</f>
        <v>0</v>
      </c>
      <c r="PXK72" s="374">
        <f t="shared" ref="PXK72" si="5729">PXK60-PXK62-PXK70</f>
        <v>0</v>
      </c>
      <c r="PXM72" s="374">
        <f t="shared" ref="PXM72" si="5730">PXM60-PXM62-PXM70</f>
        <v>0</v>
      </c>
      <c r="PXO72" s="374">
        <f t="shared" ref="PXO72" si="5731">PXO60-PXO62-PXO70</f>
        <v>0</v>
      </c>
      <c r="PXQ72" s="374">
        <f t="shared" ref="PXQ72" si="5732">PXQ60-PXQ62-PXQ70</f>
        <v>0</v>
      </c>
      <c r="PXS72" s="374">
        <f t="shared" ref="PXS72" si="5733">PXS60-PXS62-PXS70</f>
        <v>0</v>
      </c>
      <c r="PXU72" s="374">
        <f t="shared" ref="PXU72" si="5734">PXU60-PXU62-PXU70</f>
        <v>0</v>
      </c>
      <c r="PXW72" s="374">
        <f t="shared" ref="PXW72" si="5735">PXW60-PXW62-PXW70</f>
        <v>0</v>
      </c>
      <c r="PXY72" s="374">
        <f t="shared" ref="PXY72" si="5736">PXY60-PXY62-PXY70</f>
        <v>0</v>
      </c>
      <c r="PYA72" s="374">
        <f t="shared" ref="PYA72" si="5737">PYA60-PYA62-PYA70</f>
        <v>0</v>
      </c>
      <c r="PYC72" s="374">
        <f t="shared" ref="PYC72" si="5738">PYC60-PYC62-PYC70</f>
        <v>0</v>
      </c>
      <c r="PYE72" s="374">
        <f t="shared" ref="PYE72" si="5739">PYE60-PYE62-PYE70</f>
        <v>0</v>
      </c>
      <c r="PYG72" s="374">
        <f t="shared" ref="PYG72" si="5740">PYG60-PYG62-PYG70</f>
        <v>0</v>
      </c>
      <c r="PYI72" s="374">
        <f t="shared" ref="PYI72" si="5741">PYI60-PYI62-PYI70</f>
        <v>0</v>
      </c>
      <c r="PYK72" s="374">
        <f t="shared" ref="PYK72" si="5742">PYK60-PYK62-PYK70</f>
        <v>0</v>
      </c>
      <c r="PYM72" s="374">
        <f t="shared" ref="PYM72" si="5743">PYM60-PYM62-PYM70</f>
        <v>0</v>
      </c>
      <c r="PYO72" s="374">
        <f t="shared" ref="PYO72" si="5744">PYO60-PYO62-PYO70</f>
        <v>0</v>
      </c>
      <c r="PYQ72" s="374">
        <f t="shared" ref="PYQ72" si="5745">PYQ60-PYQ62-PYQ70</f>
        <v>0</v>
      </c>
      <c r="PYS72" s="374">
        <f t="shared" ref="PYS72" si="5746">PYS60-PYS62-PYS70</f>
        <v>0</v>
      </c>
      <c r="PYU72" s="374">
        <f t="shared" ref="PYU72" si="5747">PYU60-PYU62-PYU70</f>
        <v>0</v>
      </c>
      <c r="PYW72" s="374">
        <f t="shared" ref="PYW72" si="5748">PYW60-PYW62-PYW70</f>
        <v>0</v>
      </c>
      <c r="PYY72" s="374">
        <f t="shared" ref="PYY72" si="5749">PYY60-PYY62-PYY70</f>
        <v>0</v>
      </c>
      <c r="PZA72" s="374">
        <f t="shared" ref="PZA72" si="5750">PZA60-PZA62-PZA70</f>
        <v>0</v>
      </c>
      <c r="PZC72" s="374">
        <f t="shared" ref="PZC72" si="5751">PZC60-PZC62-PZC70</f>
        <v>0</v>
      </c>
      <c r="PZE72" s="374">
        <f t="shared" ref="PZE72" si="5752">PZE60-PZE62-PZE70</f>
        <v>0</v>
      </c>
      <c r="PZG72" s="374">
        <f t="shared" ref="PZG72" si="5753">PZG60-PZG62-PZG70</f>
        <v>0</v>
      </c>
      <c r="PZI72" s="374">
        <f t="shared" ref="PZI72" si="5754">PZI60-PZI62-PZI70</f>
        <v>0</v>
      </c>
      <c r="PZK72" s="374">
        <f t="shared" ref="PZK72" si="5755">PZK60-PZK62-PZK70</f>
        <v>0</v>
      </c>
      <c r="PZM72" s="374">
        <f t="shared" ref="PZM72" si="5756">PZM60-PZM62-PZM70</f>
        <v>0</v>
      </c>
      <c r="PZO72" s="374">
        <f t="shared" ref="PZO72" si="5757">PZO60-PZO62-PZO70</f>
        <v>0</v>
      </c>
      <c r="PZQ72" s="374">
        <f t="shared" ref="PZQ72" si="5758">PZQ60-PZQ62-PZQ70</f>
        <v>0</v>
      </c>
      <c r="PZS72" s="374">
        <f t="shared" ref="PZS72" si="5759">PZS60-PZS62-PZS70</f>
        <v>0</v>
      </c>
      <c r="PZU72" s="374">
        <f t="shared" ref="PZU72" si="5760">PZU60-PZU62-PZU70</f>
        <v>0</v>
      </c>
      <c r="PZW72" s="374">
        <f t="shared" ref="PZW72" si="5761">PZW60-PZW62-PZW70</f>
        <v>0</v>
      </c>
      <c r="PZY72" s="374">
        <f t="shared" ref="PZY72" si="5762">PZY60-PZY62-PZY70</f>
        <v>0</v>
      </c>
      <c r="QAA72" s="374">
        <f t="shared" ref="QAA72" si="5763">QAA60-QAA62-QAA70</f>
        <v>0</v>
      </c>
      <c r="QAC72" s="374">
        <f t="shared" ref="QAC72" si="5764">QAC60-QAC62-QAC70</f>
        <v>0</v>
      </c>
      <c r="QAE72" s="374">
        <f t="shared" ref="QAE72" si="5765">QAE60-QAE62-QAE70</f>
        <v>0</v>
      </c>
      <c r="QAG72" s="374">
        <f t="shared" ref="QAG72" si="5766">QAG60-QAG62-QAG70</f>
        <v>0</v>
      </c>
      <c r="QAI72" s="374">
        <f t="shared" ref="QAI72" si="5767">QAI60-QAI62-QAI70</f>
        <v>0</v>
      </c>
      <c r="QAK72" s="374">
        <f t="shared" ref="QAK72" si="5768">QAK60-QAK62-QAK70</f>
        <v>0</v>
      </c>
      <c r="QAM72" s="374">
        <f t="shared" ref="QAM72" si="5769">QAM60-QAM62-QAM70</f>
        <v>0</v>
      </c>
      <c r="QAO72" s="374">
        <f t="shared" ref="QAO72" si="5770">QAO60-QAO62-QAO70</f>
        <v>0</v>
      </c>
      <c r="QAQ72" s="374">
        <f t="shared" ref="QAQ72" si="5771">QAQ60-QAQ62-QAQ70</f>
        <v>0</v>
      </c>
      <c r="QAS72" s="374">
        <f t="shared" ref="QAS72" si="5772">QAS60-QAS62-QAS70</f>
        <v>0</v>
      </c>
      <c r="QAU72" s="374">
        <f t="shared" ref="QAU72" si="5773">QAU60-QAU62-QAU70</f>
        <v>0</v>
      </c>
      <c r="QAW72" s="374">
        <f t="shared" ref="QAW72" si="5774">QAW60-QAW62-QAW70</f>
        <v>0</v>
      </c>
      <c r="QAY72" s="374">
        <f t="shared" ref="QAY72" si="5775">QAY60-QAY62-QAY70</f>
        <v>0</v>
      </c>
      <c r="QBA72" s="374">
        <f t="shared" ref="QBA72" si="5776">QBA60-QBA62-QBA70</f>
        <v>0</v>
      </c>
      <c r="QBC72" s="374">
        <f t="shared" ref="QBC72" si="5777">QBC60-QBC62-QBC70</f>
        <v>0</v>
      </c>
      <c r="QBE72" s="374">
        <f t="shared" ref="QBE72" si="5778">QBE60-QBE62-QBE70</f>
        <v>0</v>
      </c>
      <c r="QBG72" s="374">
        <f t="shared" ref="QBG72" si="5779">QBG60-QBG62-QBG70</f>
        <v>0</v>
      </c>
      <c r="QBI72" s="374">
        <f t="shared" ref="QBI72" si="5780">QBI60-QBI62-QBI70</f>
        <v>0</v>
      </c>
      <c r="QBK72" s="374">
        <f t="shared" ref="QBK72" si="5781">QBK60-QBK62-QBK70</f>
        <v>0</v>
      </c>
      <c r="QBM72" s="374">
        <f t="shared" ref="QBM72" si="5782">QBM60-QBM62-QBM70</f>
        <v>0</v>
      </c>
      <c r="QBO72" s="374">
        <f t="shared" ref="QBO72" si="5783">QBO60-QBO62-QBO70</f>
        <v>0</v>
      </c>
      <c r="QBQ72" s="374">
        <f t="shared" ref="QBQ72" si="5784">QBQ60-QBQ62-QBQ70</f>
        <v>0</v>
      </c>
      <c r="QBS72" s="374">
        <f t="shared" ref="QBS72" si="5785">QBS60-QBS62-QBS70</f>
        <v>0</v>
      </c>
      <c r="QBU72" s="374">
        <f t="shared" ref="QBU72" si="5786">QBU60-QBU62-QBU70</f>
        <v>0</v>
      </c>
      <c r="QBW72" s="374">
        <f t="shared" ref="QBW72" si="5787">QBW60-QBW62-QBW70</f>
        <v>0</v>
      </c>
      <c r="QBY72" s="374">
        <f t="shared" ref="QBY72" si="5788">QBY60-QBY62-QBY70</f>
        <v>0</v>
      </c>
      <c r="QCA72" s="374">
        <f t="shared" ref="QCA72" si="5789">QCA60-QCA62-QCA70</f>
        <v>0</v>
      </c>
      <c r="QCC72" s="374">
        <f t="shared" ref="QCC72" si="5790">QCC60-QCC62-QCC70</f>
        <v>0</v>
      </c>
      <c r="QCE72" s="374">
        <f t="shared" ref="QCE72" si="5791">QCE60-QCE62-QCE70</f>
        <v>0</v>
      </c>
      <c r="QCG72" s="374">
        <f t="shared" ref="QCG72" si="5792">QCG60-QCG62-QCG70</f>
        <v>0</v>
      </c>
      <c r="QCI72" s="374">
        <f t="shared" ref="QCI72" si="5793">QCI60-QCI62-QCI70</f>
        <v>0</v>
      </c>
      <c r="QCK72" s="374">
        <f t="shared" ref="QCK72" si="5794">QCK60-QCK62-QCK70</f>
        <v>0</v>
      </c>
      <c r="QCM72" s="374">
        <f t="shared" ref="QCM72" si="5795">QCM60-QCM62-QCM70</f>
        <v>0</v>
      </c>
      <c r="QCO72" s="374">
        <f t="shared" ref="QCO72" si="5796">QCO60-QCO62-QCO70</f>
        <v>0</v>
      </c>
      <c r="QCQ72" s="374">
        <f t="shared" ref="QCQ72" si="5797">QCQ60-QCQ62-QCQ70</f>
        <v>0</v>
      </c>
      <c r="QCS72" s="374">
        <f t="shared" ref="QCS72" si="5798">QCS60-QCS62-QCS70</f>
        <v>0</v>
      </c>
      <c r="QCU72" s="374">
        <f t="shared" ref="QCU72" si="5799">QCU60-QCU62-QCU70</f>
        <v>0</v>
      </c>
      <c r="QCW72" s="374">
        <f t="shared" ref="QCW72" si="5800">QCW60-QCW62-QCW70</f>
        <v>0</v>
      </c>
      <c r="QCY72" s="374">
        <f t="shared" ref="QCY72" si="5801">QCY60-QCY62-QCY70</f>
        <v>0</v>
      </c>
      <c r="QDA72" s="374">
        <f t="shared" ref="QDA72" si="5802">QDA60-QDA62-QDA70</f>
        <v>0</v>
      </c>
      <c r="QDC72" s="374">
        <f t="shared" ref="QDC72" si="5803">QDC60-QDC62-QDC70</f>
        <v>0</v>
      </c>
      <c r="QDE72" s="374">
        <f t="shared" ref="QDE72" si="5804">QDE60-QDE62-QDE70</f>
        <v>0</v>
      </c>
      <c r="QDG72" s="374">
        <f t="shared" ref="QDG72" si="5805">QDG60-QDG62-QDG70</f>
        <v>0</v>
      </c>
      <c r="QDI72" s="374">
        <f t="shared" ref="QDI72" si="5806">QDI60-QDI62-QDI70</f>
        <v>0</v>
      </c>
      <c r="QDK72" s="374">
        <f t="shared" ref="QDK72" si="5807">QDK60-QDK62-QDK70</f>
        <v>0</v>
      </c>
      <c r="QDM72" s="374">
        <f t="shared" ref="QDM72" si="5808">QDM60-QDM62-QDM70</f>
        <v>0</v>
      </c>
      <c r="QDO72" s="374">
        <f t="shared" ref="QDO72" si="5809">QDO60-QDO62-QDO70</f>
        <v>0</v>
      </c>
      <c r="QDQ72" s="374">
        <f t="shared" ref="QDQ72" si="5810">QDQ60-QDQ62-QDQ70</f>
        <v>0</v>
      </c>
      <c r="QDS72" s="374">
        <f t="shared" ref="QDS72" si="5811">QDS60-QDS62-QDS70</f>
        <v>0</v>
      </c>
      <c r="QDU72" s="374">
        <f t="shared" ref="QDU72" si="5812">QDU60-QDU62-QDU70</f>
        <v>0</v>
      </c>
      <c r="QDW72" s="374">
        <f t="shared" ref="QDW72" si="5813">QDW60-QDW62-QDW70</f>
        <v>0</v>
      </c>
      <c r="QDY72" s="374">
        <f t="shared" ref="QDY72" si="5814">QDY60-QDY62-QDY70</f>
        <v>0</v>
      </c>
      <c r="QEA72" s="374">
        <f t="shared" ref="QEA72" si="5815">QEA60-QEA62-QEA70</f>
        <v>0</v>
      </c>
      <c r="QEC72" s="374">
        <f t="shared" ref="QEC72" si="5816">QEC60-QEC62-QEC70</f>
        <v>0</v>
      </c>
      <c r="QEE72" s="374">
        <f t="shared" ref="QEE72" si="5817">QEE60-QEE62-QEE70</f>
        <v>0</v>
      </c>
      <c r="QEG72" s="374">
        <f t="shared" ref="QEG72" si="5818">QEG60-QEG62-QEG70</f>
        <v>0</v>
      </c>
      <c r="QEI72" s="374">
        <f t="shared" ref="QEI72" si="5819">QEI60-QEI62-QEI70</f>
        <v>0</v>
      </c>
      <c r="QEK72" s="374">
        <f t="shared" ref="QEK72" si="5820">QEK60-QEK62-QEK70</f>
        <v>0</v>
      </c>
      <c r="QEM72" s="374">
        <f t="shared" ref="QEM72" si="5821">QEM60-QEM62-QEM70</f>
        <v>0</v>
      </c>
      <c r="QEO72" s="374">
        <f t="shared" ref="QEO72" si="5822">QEO60-QEO62-QEO70</f>
        <v>0</v>
      </c>
      <c r="QEQ72" s="374">
        <f t="shared" ref="QEQ72" si="5823">QEQ60-QEQ62-QEQ70</f>
        <v>0</v>
      </c>
      <c r="QES72" s="374">
        <f t="shared" ref="QES72" si="5824">QES60-QES62-QES70</f>
        <v>0</v>
      </c>
      <c r="QEU72" s="374">
        <f t="shared" ref="QEU72" si="5825">QEU60-QEU62-QEU70</f>
        <v>0</v>
      </c>
      <c r="QEW72" s="374">
        <f t="shared" ref="QEW72" si="5826">QEW60-QEW62-QEW70</f>
        <v>0</v>
      </c>
      <c r="QEY72" s="374">
        <f t="shared" ref="QEY72" si="5827">QEY60-QEY62-QEY70</f>
        <v>0</v>
      </c>
      <c r="QFA72" s="374">
        <f t="shared" ref="QFA72" si="5828">QFA60-QFA62-QFA70</f>
        <v>0</v>
      </c>
      <c r="QFC72" s="374">
        <f t="shared" ref="QFC72" si="5829">QFC60-QFC62-QFC70</f>
        <v>0</v>
      </c>
      <c r="QFE72" s="374">
        <f t="shared" ref="QFE72" si="5830">QFE60-QFE62-QFE70</f>
        <v>0</v>
      </c>
      <c r="QFG72" s="374">
        <f t="shared" ref="QFG72" si="5831">QFG60-QFG62-QFG70</f>
        <v>0</v>
      </c>
      <c r="QFI72" s="374">
        <f t="shared" ref="QFI72" si="5832">QFI60-QFI62-QFI70</f>
        <v>0</v>
      </c>
      <c r="QFK72" s="374">
        <f t="shared" ref="QFK72" si="5833">QFK60-QFK62-QFK70</f>
        <v>0</v>
      </c>
      <c r="QFM72" s="374">
        <f t="shared" ref="QFM72" si="5834">QFM60-QFM62-QFM70</f>
        <v>0</v>
      </c>
      <c r="QFO72" s="374">
        <f t="shared" ref="QFO72" si="5835">QFO60-QFO62-QFO70</f>
        <v>0</v>
      </c>
      <c r="QFQ72" s="374">
        <f t="shared" ref="QFQ72" si="5836">QFQ60-QFQ62-QFQ70</f>
        <v>0</v>
      </c>
      <c r="QFS72" s="374">
        <f t="shared" ref="QFS72" si="5837">QFS60-QFS62-QFS70</f>
        <v>0</v>
      </c>
      <c r="QFU72" s="374">
        <f t="shared" ref="QFU72" si="5838">QFU60-QFU62-QFU70</f>
        <v>0</v>
      </c>
      <c r="QFW72" s="374">
        <f t="shared" ref="QFW72" si="5839">QFW60-QFW62-QFW70</f>
        <v>0</v>
      </c>
      <c r="QFY72" s="374">
        <f t="shared" ref="QFY72" si="5840">QFY60-QFY62-QFY70</f>
        <v>0</v>
      </c>
      <c r="QGA72" s="374">
        <f t="shared" ref="QGA72" si="5841">QGA60-QGA62-QGA70</f>
        <v>0</v>
      </c>
      <c r="QGC72" s="374">
        <f t="shared" ref="QGC72" si="5842">QGC60-QGC62-QGC70</f>
        <v>0</v>
      </c>
      <c r="QGE72" s="374">
        <f t="shared" ref="QGE72" si="5843">QGE60-QGE62-QGE70</f>
        <v>0</v>
      </c>
      <c r="QGG72" s="374">
        <f t="shared" ref="QGG72" si="5844">QGG60-QGG62-QGG70</f>
        <v>0</v>
      </c>
      <c r="QGI72" s="374">
        <f t="shared" ref="QGI72" si="5845">QGI60-QGI62-QGI70</f>
        <v>0</v>
      </c>
      <c r="QGK72" s="374">
        <f t="shared" ref="QGK72" si="5846">QGK60-QGK62-QGK70</f>
        <v>0</v>
      </c>
      <c r="QGM72" s="374">
        <f t="shared" ref="QGM72" si="5847">QGM60-QGM62-QGM70</f>
        <v>0</v>
      </c>
      <c r="QGO72" s="374">
        <f t="shared" ref="QGO72" si="5848">QGO60-QGO62-QGO70</f>
        <v>0</v>
      </c>
      <c r="QGQ72" s="374">
        <f t="shared" ref="QGQ72" si="5849">QGQ60-QGQ62-QGQ70</f>
        <v>0</v>
      </c>
      <c r="QGS72" s="374">
        <f t="shared" ref="QGS72" si="5850">QGS60-QGS62-QGS70</f>
        <v>0</v>
      </c>
      <c r="QGU72" s="374">
        <f t="shared" ref="QGU72" si="5851">QGU60-QGU62-QGU70</f>
        <v>0</v>
      </c>
      <c r="QGW72" s="374">
        <f t="shared" ref="QGW72" si="5852">QGW60-QGW62-QGW70</f>
        <v>0</v>
      </c>
      <c r="QGY72" s="374">
        <f t="shared" ref="QGY72" si="5853">QGY60-QGY62-QGY70</f>
        <v>0</v>
      </c>
      <c r="QHA72" s="374">
        <f t="shared" ref="QHA72" si="5854">QHA60-QHA62-QHA70</f>
        <v>0</v>
      </c>
      <c r="QHC72" s="374">
        <f t="shared" ref="QHC72" si="5855">QHC60-QHC62-QHC70</f>
        <v>0</v>
      </c>
      <c r="QHE72" s="374">
        <f t="shared" ref="QHE72" si="5856">QHE60-QHE62-QHE70</f>
        <v>0</v>
      </c>
      <c r="QHG72" s="374">
        <f t="shared" ref="QHG72" si="5857">QHG60-QHG62-QHG70</f>
        <v>0</v>
      </c>
      <c r="QHI72" s="374">
        <f t="shared" ref="QHI72" si="5858">QHI60-QHI62-QHI70</f>
        <v>0</v>
      </c>
      <c r="QHK72" s="374">
        <f t="shared" ref="QHK72" si="5859">QHK60-QHK62-QHK70</f>
        <v>0</v>
      </c>
      <c r="QHM72" s="374">
        <f t="shared" ref="QHM72" si="5860">QHM60-QHM62-QHM70</f>
        <v>0</v>
      </c>
      <c r="QHO72" s="374">
        <f t="shared" ref="QHO72" si="5861">QHO60-QHO62-QHO70</f>
        <v>0</v>
      </c>
      <c r="QHQ72" s="374">
        <f t="shared" ref="QHQ72" si="5862">QHQ60-QHQ62-QHQ70</f>
        <v>0</v>
      </c>
      <c r="QHS72" s="374">
        <f t="shared" ref="QHS72" si="5863">QHS60-QHS62-QHS70</f>
        <v>0</v>
      </c>
      <c r="QHU72" s="374">
        <f t="shared" ref="QHU72" si="5864">QHU60-QHU62-QHU70</f>
        <v>0</v>
      </c>
      <c r="QHW72" s="374">
        <f t="shared" ref="QHW72" si="5865">QHW60-QHW62-QHW70</f>
        <v>0</v>
      </c>
      <c r="QHY72" s="374">
        <f t="shared" ref="QHY72" si="5866">QHY60-QHY62-QHY70</f>
        <v>0</v>
      </c>
      <c r="QIA72" s="374">
        <f t="shared" ref="QIA72" si="5867">QIA60-QIA62-QIA70</f>
        <v>0</v>
      </c>
      <c r="QIC72" s="374">
        <f t="shared" ref="QIC72" si="5868">QIC60-QIC62-QIC70</f>
        <v>0</v>
      </c>
      <c r="QIE72" s="374">
        <f t="shared" ref="QIE72" si="5869">QIE60-QIE62-QIE70</f>
        <v>0</v>
      </c>
      <c r="QIG72" s="374">
        <f t="shared" ref="QIG72" si="5870">QIG60-QIG62-QIG70</f>
        <v>0</v>
      </c>
      <c r="QII72" s="374">
        <f t="shared" ref="QII72" si="5871">QII60-QII62-QII70</f>
        <v>0</v>
      </c>
      <c r="QIK72" s="374">
        <f t="shared" ref="QIK72" si="5872">QIK60-QIK62-QIK70</f>
        <v>0</v>
      </c>
      <c r="QIM72" s="374">
        <f t="shared" ref="QIM72" si="5873">QIM60-QIM62-QIM70</f>
        <v>0</v>
      </c>
      <c r="QIO72" s="374">
        <f t="shared" ref="QIO72" si="5874">QIO60-QIO62-QIO70</f>
        <v>0</v>
      </c>
      <c r="QIQ72" s="374">
        <f t="shared" ref="QIQ72" si="5875">QIQ60-QIQ62-QIQ70</f>
        <v>0</v>
      </c>
      <c r="QIS72" s="374">
        <f t="shared" ref="QIS72" si="5876">QIS60-QIS62-QIS70</f>
        <v>0</v>
      </c>
      <c r="QIU72" s="374">
        <f t="shared" ref="QIU72" si="5877">QIU60-QIU62-QIU70</f>
        <v>0</v>
      </c>
      <c r="QIW72" s="374">
        <f t="shared" ref="QIW72" si="5878">QIW60-QIW62-QIW70</f>
        <v>0</v>
      </c>
      <c r="QIY72" s="374">
        <f t="shared" ref="QIY72" si="5879">QIY60-QIY62-QIY70</f>
        <v>0</v>
      </c>
      <c r="QJA72" s="374">
        <f t="shared" ref="QJA72" si="5880">QJA60-QJA62-QJA70</f>
        <v>0</v>
      </c>
      <c r="QJC72" s="374">
        <f t="shared" ref="QJC72" si="5881">QJC60-QJC62-QJC70</f>
        <v>0</v>
      </c>
      <c r="QJE72" s="374">
        <f t="shared" ref="QJE72" si="5882">QJE60-QJE62-QJE70</f>
        <v>0</v>
      </c>
      <c r="QJG72" s="374">
        <f t="shared" ref="QJG72" si="5883">QJG60-QJG62-QJG70</f>
        <v>0</v>
      </c>
      <c r="QJI72" s="374">
        <f t="shared" ref="QJI72" si="5884">QJI60-QJI62-QJI70</f>
        <v>0</v>
      </c>
      <c r="QJK72" s="374">
        <f t="shared" ref="QJK72" si="5885">QJK60-QJK62-QJK70</f>
        <v>0</v>
      </c>
      <c r="QJM72" s="374">
        <f t="shared" ref="QJM72" si="5886">QJM60-QJM62-QJM70</f>
        <v>0</v>
      </c>
      <c r="QJO72" s="374">
        <f t="shared" ref="QJO72" si="5887">QJO60-QJO62-QJO70</f>
        <v>0</v>
      </c>
      <c r="QJQ72" s="374">
        <f t="shared" ref="QJQ72" si="5888">QJQ60-QJQ62-QJQ70</f>
        <v>0</v>
      </c>
      <c r="QJS72" s="374">
        <f t="shared" ref="QJS72" si="5889">QJS60-QJS62-QJS70</f>
        <v>0</v>
      </c>
      <c r="QJU72" s="374">
        <f t="shared" ref="QJU72" si="5890">QJU60-QJU62-QJU70</f>
        <v>0</v>
      </c>
      <c r="QJW72" s="374">
        <f t="shared" ref="QJW72" si="5891">QJW60-QJW62-QJW70</f>
        <v>0</v>
      </c>
      <c r="QJY72" s="374">
        <f t="shared" ref="QJY72" si="5892">QJY60-QJY62-QJY70</f>
        <v>0</v>
      </c>
      <c r="QKA72" s="374">
        <f t="shared" ref="QKA72" si="5893">QKA60-QKA62-QKA70</f>
        <v>0</v>
      </c>
      <c r="QKC72" s="374">
        <f t="shared" ref="QKC72" si="5894">QKC60-QKC62-QKC70</f>
        <v>0</v>
      </c>
      <c r="QKE72" s="374">
        <f t="shared" ref="QKE72" si="5895">QKE60-QKE62-QKE70</f>
        <v>0</v>
      </c>
      <c r="QKG72" s="374">
        <f t="shared" ref="QKG72" si="5896">QKG60-QKG62-QKG70</f>
        <v>0</v>
      </c>
      <c r="QKI72" s="374">
        <f t="shared" ref="QKI72" si="5897">QKI60-QKI62-QKI70</f>
        <v>0</v>
      </c>
      <c r="QKK72" s="374">
        <f t="shared" ref="QKK72" si="5898">QKK60-QKK62-QKK70</f>
        <v>0</v>
      </c>
      <c r="QKM72" s="374">
        <f t="shared" ref="QKM72" si="5899">QKM60-QKM62-QKM70</f>
        <v>0</v>
      </c>
      <c r="QKO72" s="374">
        <f t="shared" ref="QKO72" si="5900">QKO60-QKO62-QKO70</f>
        <v>0</v>
      </c>
      <c r="QKQ72" s="374">
        <f t="shared" ref="QKQ72" si="5901">QKQ60-QKQ62-QKQ70</f>
        <v>0</v>
      </c>
      <c r="QKS72" s="374">
        <f t="shared" ref="QKS72" si="5902">QKS60-QKS62-QKS70</f>
        <v>0</v>
      </c>
      <c r="QKU72" s="374">
        <f t="shared" ref="QKU72" si="5903">QKU60-QKU62-QKU70</f>
        <v>0</v>
      </c>
      <c r="QKW72" s="374">
        <f t="shared" ref="QKW72" si="5904">QKW60-QKW62-QKW70</f>
        <v>0</v>
      </c>
      <c r="QKY72" s="374">
        <f t="shared" ref="QKY72" si="5905">QKY60-QKY62-QKY70</f>
        <v>0</v>
      </c>
      <c r="QLA72" s="374">
        <f t="shared" ref="QLA72" si="5906">QLA60-QLA62-QLA70</f>
        <v>0</v>
      </c>
      <c r="QLC72" s="374">
        <f t="shared" ref="QLC72" si="5907">QLC60-QLC62-QLC70</f>
        <v>0</v>
      </c>
      <c r="QLE72" s="374">
        <f t="shared" ref="QLE72" si="5908">QLE60-QLE62-QLE70</f>
        <v>0</v>
      </c>
      <c r="QLG72" s="374">
        <f t="shared" ref="QLG72" si="5909">QLG60-QLG62-QLG70</f>
        <v>0</v>
      </c>
      <c r="QLI72" s="374">
        <f t="shared" ref="QLI72" si="5910">QLI60-QLI62-QLI70</f>
        <v>0</v>
      </c>
      <c r="QLK72" s="374">
        <f t="shared" ref="QLK72" si="5911">QLK60-QLK62-QLK70</f>
        <v>0</v>
      </c>
      <c r="QLM72" s="374">
        <f t="shared" ref="QLM72" si="5912">QLM60-QLM62-QLM70</f>
        <v>0</v>
      </c>
      <c r="QLO72" s="374">
        <f t="shared" ref="QLO72" si="5913">QLO60-QLO62-QLO70</f>
        <v>0</v>
      </c>
      <c r="QLQ72" s="374">
        <f t="shared" ref="QLQ72" si="5914">QLQ60-QLQ62-QLQ70</f>
        <v>0</v>
      </c>
      <c r="QLS72" s="374">
        <f t="shared" ref="QLS72" si="5915">QLS60-QLS62-QLS70</f>
        <v>0</v>
      </c>
      <c r="QLU72" s="374">
        <f t="shared" ref="QLU72" si="5916">QLU60-QLU62-QLU70</f>
        <v>0</v>
      </c>
      <c r="QLW72" s="374">
        <f t="shared" ref="QLW72" si="5917">QLW60-QLW62-QLW70</f>
        <v>0</v>
      </c>
      <c r="QLY72" s="374">
        <f t="shared" ref="QLY72" si="5918">QLY60-QLY62-QLY70</f>
        <v>0</v>
      </c>
      <c r="QMA72" s="374">
        <f t="shared" ref="QMA72" si="5919">QMA60-QMA62-QMA70</f>
        <v>0</v>
      </c>
      <c r="QMC72" s="374">
        <f t="shared" ref="QMC72" si="5920">QMC60-QMC62-QMC70</f>
        <v>0</v>
      </c>
      <c r="QME72" s="374">
        <f t="shared" ref="QME72" si="5921">QME60-QME62-QME70</f>
        <v>0</v>
      </c>
      <c r="QMG72" s="374">
        <f t="shared" ref="QMG72" si="5922">QMG60-QMG62-QMG70</f>
        <v>0</v>
      </c>
      <c r="QMI72" s="374">
        <f t="shared" ref="QMI72" si="5923">QMI60-QMI62-QMI70</f>
        <v>0</v>
      </c>
      <c r="QMK72" s="374">
        <f t="shared" ref="QMK72" si="5924">QMK60-QMK62-QMK70</f>
        <v>0</v>
      </c>
      <c r="QMM72" s="374">
        <f t="shared" ref="QMM72" si="5925">QMM60-QMM62-QMM70</f>
        <v>0</v>
      </c>
      <c r="QMO72" s="374">
        <f t="shared" ref="QMO72" si="5926">QMO60-QMO62-QMO70</f>
        <v>0</v>
      </c>
      <c r="QMQ72" s="374">
        <f t="shared" ref="QMQ72" si="5927">QMQ60-QMQ62-QMQ70</f>
        <v>0</v>
      </c>
      <c r="QMS72" s="374">
        <f t="shared" ref="QMS72" si="5928">QMS60-QMS62-QMS70</f>
        <v>0</v>
      </c>
      <c r="QMU72" s="374">
        <f t="shared" ref="QMU72" si="5929">QMU60-QMU62-QMU70</f>
        <v>0</v>
      </c>
      <c r="QMW72" s="374">
        <f t="shared" ref="QMW72" si="5930">QMW60-QMW62-QMW70</f>
        <v>0</v>
      </c>
      <c r="QMY72" s="374">
        <f t="shared" ref="QMY72" si="5931">QMY60-QMY62-QMY70</f>
        <v>0</v>
      </c>
      <c r="QNA72" s="374">
        <f t="shared" ref="QNA72" si="5932">QNA60-QNA62-QNA70</f>
        <v>0</v>
      </c>
      <c r="QNC72" s="374">
        <f t="shared" ref="QNC72" si="5933">QNC60-QNC62-QNC70</f>
        <v>0</v>
      </c>
      <c r="QNE72" s="374">
        <f t="shared" ref="QNE72" si="5934">QNE60-QNE62-QNE70</f>
        <v>0</v>
      </c>
      <c r="QNG72" s="374">
        <f t="shared" ref="QNG72" si="5935">QNG60-QNG62-QNG70</f>
        <v>0</v>
      </c>
      <c r="QNI72" s="374">
        <f t="shared" ref="QNI72" si="5936">QNI60-QNI62-QNI70</f>
        <v>0</v>
      </c>
      <c r="QNK72" s="374">
        <f t="shared" ref="QNK72" si="5937">QNK60-QNK62-QNK70</f>
        <v>0</v>
      </c>
      <c r="QNM72" s="374">
        <f t="shared" ref="QNM72" si="5938">QNM60-QNM62-QNM70</f>
        <v>0</v>
      </c>
      <c r="QNO72" s="374">
        <f t="shared" ref="QNO72" si="5939">QNO60-QNO62-QNO70</f>
        <v>0</v>
      </c>
      <c r="QNQ72" s="374">
        <f t="shared" ref="QNQ72" si="5940">QNQ60-QNQ62-QNQ70</f>
        <v>0</v>
      </c>
      <c r="QNS72" s="374">
        <f t="shared" ref="QNS72" si="5941">QNS60-QNS62-QNS70</f>
        <v>0</v>
      </c>
      <c r="QNU72" s="374">
        <f t="shared" ref="QNU72" si="5942">QNU60-QNU62-QNU70</f>
        <v>0</v>
      </c>
      <c r="QNW72" s="374">
        <f t="shared" ref="QNW72" si="5943">QNW60-QNW62-QNW70</f>
        <v>0</v>
      </c>
      <c r="QNY72" s="374">
        <f t="shared" ref="QNY72" si="5944">QNY60-QNY62-QNY70</f>
        <v>0</v>
      </c>
      <c r="QOA72" s="374">
        <f t="shared" ref="QOA72" si="5945">QOA60-QOA62-QOA70</f>
        <v>0</v>
      </c>
      <c r="QOC72" s="374">
        <f t="shared" ref="QOC72" si="5946">QOC60-QOC62-QOC70</f>
        <v>0</v>
      </c>
      <c r="QOE72" s="374">
        <f t="shared" ref="QOE72" si="5947">QOE60-QOE62-QOE70</f>
        <v>0</v>
      </c>
      <c r="QOG72" s="374">
        <f t="shared" ref="QOG72" si="5948">QOG60-QOG62-QOG70</f>
        <v>0</v>
      </c>
      <c r="QOI72" s="374">
        <f t="shared" ref="QOI72" si="5949">QOI60-QOI62-QOI70</f>
        <v>0</v>
      </c>
      <c r="QOK72" s="374">
        <f t="shared" ref="QOK72" si="5950">QOK60-QOK62-QOK70</f>
        <v>0</v>
      </c>
      <c r="QOM72" s="374">
        <f t="shared" ref="QOM72" si="5951">QOM60-QOM62-QOM70</f>
        <v>0</v>
      </c>
      <c r="QOO72" s="374">
        <f t="shared" ref="QOO72" si="5952">QOO60-QOO62-QOO70</f>
        <v>0</v>
      </c>
      <c r="QOQ72" s="374">
        <f t="shared" ref="QOQ72" si="5953">QOQ60-QOQ62-QOQ70</f>
        <v>0</v>
      </c>
      <c r="QOS72" s="374">
        <f t="shared" ref="QOS72" si="5954">QOS60-QOS62-QOS70</f>
        <v>0</v>
      </c>
      <c r="QOU72" s="374">
        <f t="shared" ref="QOU72" si="5955">QOU60-QOU62-QOU70</f>
        <v>0</v>
      </c>
      <c r="QOW72" s="374">
        <f t="shared" ref="QOW72" si="5956">QOW60-QOW62-QOW70</f>
        <v>0</v>
      </c>
      <c r="QOY72" s="374">
        <f t="shared" ref="QOY72" si="5957">QOY60-QOY62-QOY70</f>
        <v>0</v>
      </c>
      <c r="QPA72" s="374">
        <f t="shared" ref="QPA72" si="5958">QPA60-QPA62-QPA70</f>
        <v>0</v>
      </c>
      <c r="QPC72" s="374">
        <f t="shared" ref="QPC72" si="5959">QPC60-QPC62-QPC70</f>
        <v>0</v>
      </c>
      <c r="QPE72" s="374">
        <f t="shared" ref="QPE72" si="5960">QPE60-QPE62-QPE70</f>
        <v>0</v>
      </c>
      <c r="QPG72" s="374">
        <f t="shared" ref="QPG72" si="5961">QPG60-QPG62-QPG70</f>
        <v>0</v>
      </c>
      <c r="QPI72" s="374">
        <f t="shared" ref="QPI72" si="5962">QPI60-QPI62-QPI70</f>
        <v>0</v>
      </c>
      <c r="QPK72" s="374">
        <f t="shared" ref="QPK72" si="5963">QPK60-QPK62-QPK70</f>
        <v>0</v>
      </c>
      <c r="QPM72" s="374">
        <f t="shared" ref="QPM72" si="5964">QPM60-QPM62-QPM70</f>
        <v>0</v>
      </c>
      <c r="QPO72" s="374">
        <f t="shared" ref="QPO72" si="5965">QPO60-QPO62-QPO70</f>
        <v>0</v>
      </c>
      <c r="QPQ72" s="374">
        <f t="shared" ref="QPQ72" si="5966">QPQ60-QPQ62-QPQ70</f>
        <v>0</v>
      </c>
      <c r="QPS72" s="374">
        <f t="shared" ref="QPS72" si="5967">QPS60-QPS62-QPS70</f>
        <v>0</v>
      </c>
      <c r="QPU72" s="374">
        <f t="shared" ref="QPU72" si="5968">QPU60-QPU62-QPU70</f>
        <v>0</v>
      </c>
      <c r="QPW72" s="374">
        <f t="shared" ref="QPW72" si="5969">QPW60-QPW62-QPW70</f>
        <v>0</v>
      </c>
      <c r="QPY72" s="374">
        <f t="shared" ref="QPY72" si="5970">QPY60-QPY62-QPY70</f>
        <v>0</v>
      </c>
      <c r="QQA72" s="374">
        <f t="shared" ref="QQA72" si="5971">QQA60-QQA62-QQA70</f>
        <v>0</v>
      </c>
      <c r="QQC72" s="374">
        <f t="shared" ref="QQC72" si="5972">QQC60-QQC62-QQC70</f>
        <v>0</v>
      </c>
      <c r="QQE72" s="374">
        <f t="shared" ref="QQE72" si="5973">QQE60-QQE62-QQE70</f>
        <v>0</v>
      </c>
      <c r="QQG72" s="374">
        <f t="shared" ref="QQG72" si="5974">QQG60-QQG62-QQG70</f>
        <v>0</v>
      </c>
      <c r="QQI72" s="374">
        <f t="shared" ref="QQI72" si="5975">QQI60-QQI62-QQI70</f>
        <v>0</v>
      </c>
      <c r="QQK72" s="374">
        <f t="shared" ref="QQK72" si="5976">QQK60-QQK62-QQK70</f>
        <v>0</v>
      </c>
      <c r="QQM72" s="374">
        <f t="shared" ref="QQM72" si="5977">QQM60-QQM62-QQM70</f>
        <v>0</v>
      </c>
      <c r="QQO72" s="374">
        <f t="shared" ref="QQO72" si="5978">QQO60-QQO62-QQO70</f>
        <v>0</v>
      </c>
      <c r="QQQ72" s="374">
        <f t="shared" ref="QQQ72" si="5979">QQQ60-QQQ62-QQQ70</f>
        <v>0</v>
      </c>
      <c r="QQS72" s="374">
        <f t="shared" ref="QQS72" si="5980">QQS60-QQS62-QQS70</f>
        <v>0</v>
      </c>
      <c r="QQU72" s="374">
        <f t="shared" ref="QQU72" si="5981">QQU60-QQU62-QQU70</f>
        <v>0</v>
      </c>
      <c r="QQW72" s="374">
        <f t="shared" ref="QQW72" si="5982">QQW60-QQW62-QQW70</f>
        <v>0</v>
      </c>
      <c r="QQY72" s="374">
        <f t="shared" ref="QQY72" si="5983">QQY60-QQY62-QQY70</f>
        <v>0</v>
      </c>
      <c r="QRA72" s="374">
        <f t="shared" ref="QRA72" si="5984">QRA60-QRA62-QRA70</f>
        <v>0</v>
      </c>
      <c r="QRC72" s="374">
        <f t="shared" ref="QRC72" si="5985">QRC60-QRC62-QRC70</f>
        <v>0</v>
      </c>
      <c r="QRE72" s="374">
        <f t="shared" ref="QRE72" si="5986">QRE60-QRE62-QRE70</f>
        <v>0</v>
      </c>
      <c r="QRG72" s="374">
        <f t="shared" ref="QRG72" si="5987">QRG60-QRG62-QRG70</f>
        <v>0</v>
      </c>
      <c r="QRI72" s="374">
        <f t="shared" ref="QRI72" si="5988">QRI60-QRI62-QRI70</f>
        <v>0</v>
      </c>
      <c r="QRK72" s="374">
        <f t="shared" ref="QRK72" si="5989">QRK60-QRK62-QRK70</f>
        <v>0</v>
      </c>
      <c r="QRM72" s="374">
        <f t="shared" ref="QRM72" si="5990">QRM60-QRM62-QRM70</f>
        <v>0</v>
      </c>
      <c r="QRO72" s="374">
        <f t="shared" ref="QRO72" si="5991">QRO60-QRO62-QRO70</f>
        <v>0</v>
      </c>
      <c r="QRQ72" s="374">
        <f t="shared" ref="QRQ72" si="5992">QRQ60-QRQ62-QRQ70</f>
        <v>0</v>
      </c>
      <c r="QRS72" s="374">
        <f t="shared" ref="QRS72" si="5993">QRS60-QRS62-QRS70</f>
        <v>0</v>
      </c>
      <c r="QRU72" s="374">
        <f t="shared" ref="QRU72" si="5994">QRU60-QRU62-QRU70</f>
        <v>0</v>
      </c>
      <c r="QRW72" s="374">
        <f t="shared" ref="QRW72" si="5995">QRW60-QRW62-QRW70</f>
        <v>0</v>
      </c>
      <c r="QRY72" s="374">
        <f t="shared" ref="QRY72" si="5996">QRY60-QRY62-QRY70</f>
        <v>0</v>
      </c>
      <c r="QSA72" s="374">
        <f t="shared" ref="QSA72" si="5997">QSA60-QSA62-QSA70</f>
        <v>0</v>
      </c>
      <c r="QSC72" s="374">
        <f t="shared" ref="QSC72" si="5998">QSC60-QSC62-QSC70</f>
        <v>0</v>
      </c>
      <c r="QSE72" s="374">
        <f t="shared" ref="QSE72" si="5999">QSE60-QSE62-QSE70</f>
        <v>0</v>
      </c>
      <c r="QSG72" s="374">
        <f t="shared" ref="QSG72" si="6000">QSG60-QSG62-QSG70</f>
        <v>0</v>
      </c>
      <c r="QSI72" s="374">
        <f t="shared" ref="QSI72" si="6001">QSI60-QSI62-QSI70</f>
        <v>0</v>
      </c>
      <c r="QSK72" s="374">
        <f t="shared" ref="QSK72" si="6002">QSK60-QSK62-QSK70</f>
        <v>0</v>
      </c>
      <c r="QSM72" s="374">
        <f t="shared" ref="QSM72" si="6003">QSM60-QSM62-QSM70</f>
        <v>0</v>
      </c>
      <c r="QSO72" s="374">
        <f t="shared" ref="QSO72" si="6004">QSO60-QSO62-QSO70</f>
        <v>0</v>
      </c>
      <c r="QSQ72" s="374">
        <f t="shared" ref="QSQ72" si="6005">QSQ60-QSQ62-QSQ70</f>
        <v>0</v>
      </c>
      <c r="QSS72" s="374">
        <f t="shared" ref="QSS72" si="6006">QSS60-QSS62-QSS70</f>
        <v>0</v>
      </c>
      <c r="QSU72" s="374">
        <f t="shared" ref="QSU72" si="6007">QSU60-QSU62-QSU70</f>
        <v>0</v>
      </c>
      <c r="QSW72" s="374">
        <f t="shared" ref="QSW72" si="6008">QSW60-QSW62-QSW70</f>
        <v>0</v>
      </c>
      <c r="QSY72" s="374">
        <f t="shared" ref="QSY72" si="6009">QSY60-QSY62-QSY70</f>
        <v>0</v>
      </c>
      <c r="QTA72" s="374">
        <f t="shared" ref="QTA72" si="6010">QTA60-QTA62-QTA70</f>
        <v>0</v>
      </c>
      <c r="QTC72" s="374">
        <f t="shared" ref="QTC72" si="6011">QTC60-QTC62-QTC70</f>
        <v>0</v>
      </c>
      <c r="QTE72" s="374">
        <f t="shared" ref="QTE72" si="6012">QTE60-QTE62-QTE70</f>
        <v>0</v>
      </c>
      <c r="QTG72" s="374">
        <f t="shared" ref="QTG72" si="6013">QTG60-QTG62-QTG70</f>
        <v>0</v>
      </c>
      <c r="QTI72" s="374">
        <f t="shared" ref="QTI72" si="6014">QTI60-QTI62-QTI70</f>
        <v>0</v>
      </c>
      <c r="QTK72" s="374">
        <f t="shared" ref="QTK72" si="6015">QTK60-QTK62-QTK70</f>
        <v>0</v>
      </c>
      <c r="QTM72" s="374">
        <f t="shared" ref="QTM72" si="6016">QTM60-QTM62-QTM70</f>
        <v>0</v>
      </c>
      <c r="QTO72" s="374">
        <f t="shared" ref="QTO72" si="6017">QTO60-QTO62-QTO70</f>
        <v>0</v>
      </c>
      <c r="QTQ72" s="374">
        <f t="shared" ref="QTQ72" si="6018">QTQ60-QTQ62-QTQ70</f>
        <v>0</v>
      </c>
      <c r="QTS72" s="374">
        <f t="shared" ref="QTS72" si="6019">QTS60-QTS62-QTS70</f>
        <v>0</v>
      </c>
      <c r="QTU72" s="374">
        <f t="shared" ref="QTU72" si="6020">QTU60-QTU62-QTU70</f>
        <v>0</v>
      </c>
      <c r="QTW72" s="374">
        <f t="shared" ref="QTW72" si="6021">QTW60-QTW62-QTW70</f>
        <v>0</v>
      </c>
      <c r="QTY72" s="374">
        <f t="shared" ref="QTY72" si="6022">QTY60-QTY62-QTY70</f>
        <v>0</v>
      </c>
      <c r="QUA72" s="374">
        <f t="shared" ref="QUA72" si="6023">QUA60-QUA62-QUA70</f>
        <v>0</v>
      </c>
      <c r="QUC72" s="374">
        <f t="shared" ref="QUC72" si="6024">QUC60-QUC62-QUC70</f>
        <v>0</v>
      </c>
      <c r="QUE72" s="374">
        <f t="shared" ref="QUE72" si="6025">QUE60-QUE62-QUE70</f>
        <v>0</v>
      </c>
      <c r="QUG72" s="374">
        <f t="shared" ref="QUG72" si="6026">QUG60-QUG62-QUG70</f>
        <v>0</v>
      </c>
      <c r="QUI72" s="374">
        <f t="shared" ref="QUI72" si="6027">QUI60-QUI62-QUI70</f>
        <v>0</v>
      </c>
      <c r="QUK72" s="374">
        <f t="shared" ref="QUK72" si="6028">QUK60-QUK62-QUK70</f>
        <v>0</v>
      </c>
      <c r="QUM72" s="374">
        <f t="shared" ref="QUM72" si="6029">QUM60-QUM62-QUM70</f>
        <v>0</v>
      </c>
      <c r="QUO72" s="374">
        <f t="shared" ref="QUO72" si="6030">QUO60-QUO62-QUO70</f>
        <v>0</v>
      </c>
      <c r="QUQ72" s="374">
        <f t="shared" ref="QUQ72" si="6031">QUQ60-QUQ62-QUQ70</f>
        <v>0</v>
      </c>
      <c r="QUS72" s="374">
        <f t="shared" ref="QUS72" si="6032">QUS60-QUS62-QUS70</f>
        <v>0</v>
      </c>
      <c r="QUU72" s="374">
        <f t="shared" ref="QUU72" si="6033">QUU60-QUU62-QUU70</f>
        <v>0</v>
      </c>
      <c r="QUW72" s="374">
        <f t="shared" ref="QUW72" si="6034">QUW60-QUW62-QUW70</f>
        <v>0</v>
      </c>
      <c r="QUY72" s="374">
        <f t="shared" ref="QUY72" si="6035">QUY60-QUY62-QUY70</f>
        <v>0</v>
      </c>
      <c r="QVA72" s="374">
        <f t="shared" ref="QVA72" si="6036">QVA60-QVA62-QVA70</f>
        <v>0</v>
      </c>
      <c r="QVC72" s="374">
        <f t="shared" ref="QVC72" si="6037">QVC60-QVC62-QVC70</f>
        <v>0</v>
      </c>
      <c r="QVE72" s="374">
        <f t="shared" ref="QVE72" si="6038">QVE60-QVE62-QVE70</f>
        <v>0</v>
      </c>
      <c r="QVG72" s="374">
        <f t="shared" ref="QVG72" si="6039">QVG60-QVG62-QVG70</f>
        <v>0</v>
      </c>
      <c r="QVI72" s="374">
        <f t="shared" ref="QVI72" si="6040">QVI60-QVI62-QVI70</f>
        <v>0</v>
      </c>
      <c r="QVK72" s="374">
        <f t="shared" ref="QVK72" si="6041">QVK60-QVK62-QVK70</f>
        <v>0</v>
      </c>
      <c r="QVM72" s="374">
        <f t="shared" ref="QVM72" si="6042">QVM60-QVM62-QVM70</f>
        <v>0</v>
      </c>
      <c r="QVO72" s="374">
        <f t="shared" ref="QVO72" si="6043">QVO60-QVO62-QVO70</f>
        <v>0</v>
      </c>
      <c r="QVQ72" s="374">
        <f t="shared" ref="QVQ72" si="6044">QVQ60-QVQ62-QVQ70</f>
        <v>0</v>
      </c>
      <c r="QVS72" s="374">
        <f t="shared" ref="QVS72" si="6045">QVS60-QVS62-QVS70</f>
        <v>0</v>
      </c>
      <c r="QVU72" s="374">
        <f t="shared" ref="QVU72" si="6046">QVU60-QVU62-QVU70</f>
        <v>0</v>
      </c>
      <c r="QVW72" s="374">
        <f t="shared" ref="QVW72" si="6047">QVW60-QVW62-QVW70</f>
        <v>0</v>
      </c>
      <c r="QVY72" s="374">
        <f t="shared" ref="QVY72" si="6048">QVY60-QVY62-QVY70</f>
        <v>0</v>
      </c>
      <c r="QWA72" s="374">
        <f t="shared" ref="QWA72" si="6049">QWA60-QWA62-QWA70</f>
        <v>0</v>
      </c>
      <c r="QWC72" s="374">
        <f t="shared" ref="QWC72" si="6050">QWC60-QWC62-QWC70</f>
        <v>0</v>
      </c>
      <c r="QWE72" s="374">
        <f t="shared" ref="QWE72" si="6051">QWE60-QWE62-QWE70</f>
        <v>0</v>
      </c>
      <c r="QWG72" s="374">
        <f t="shared" ref="QWG72" si="6052">QWG60-QWG62-QWG70</f>
        <v>0</v>
      </c>
      <c r="QWI72" s="374">
        <f t="shared" ref="QWI72" si="6053">QWI60-QWI62-QWI70</f>
        <v>0</v>
      </c>
      <c r="QWK72" s="374">
        <f t="shared" ref="QWK72" si="6054">QWK60-QWK62-QWK70</f>
        <v>0</v>
      </c>
      <c r="QWM72" s="374">
        <f t="shared" ref="QWM72" si="6055">QWM60-QWM62-QWM70</f>
        <v>0</v>
      </c>
      <c r="QWO72" s="374">
        <f t="shared" ref="QWO72" si="6056">QWO60-QWO62-QWO70</f>
        <v>0</v>
      </c>
      <c r="QWQ72" s="374">
        <f t="shared" ref="QWQ72" si="6057">QWQ60-QWQ62-QWQ70</f>
        <v>0</v>
      </c>
      <c r="QWS72" s="374">
        <f t="shared" ref="QWS72" si="6058">QWS60-QWS62-QWS70</f>
        <v>0</v>
      </c>
      <c r="QWU72" s="374">
        <f t="shared" ref="QWU72" si="6059">QWU60-QWU62-QWU70</f>
        <v>0</v>
      </c>
      <c r="QWW72" s="374">
        <f t="shared" ref="QWW72" si="6060">QWW60-QWW62-QWW70</f>
        <v>0</v>
      </c>
      <c r="QWY72" s="374">
        <f t="shared" ref="QWY72" si="6061">QWY60-QWY62-QWY70</f>
        <v>0</v>
      </c>
      <c r="QXA72" s="374">
        <f t="shared" ref="QXA72" si="6062">QXA60-QXA62-QXA70</f>
        <v>0</v>
      </c>
      <c r="QXC72" s="374">
        <f t="shared" ref="QXC72" si="6063">QXC60-QXC62-QXC70</f>
        <v>0</v>
      </c>
      <c r="QXE72" s="374">
        <f t="shared" ref="QXE72" si="6064">QXE60-QXE62-QXE70</f>
        <v>0</v>
      </c>
      <c r="QXG72" s="374">
        <f t="shared" ref="QXG72" si="6065">QXG60-QXG62-QXG70</f>
        <v>0</v>
      </c>
      <c r="QXI72" s="374">
        <f t="shared" ref="QXI72" si="6066">QXI60-QXI62-QXI70</f>
        <v>0</v>
      </c>
      <c r="QXK72" s="374">
        <f t="shared" ref="QXK72" si="6067">QXK60-QXK62-QXK70</f>
        <v>0</v>
      </c>
      <c r="QXM72" s="374">
        <f t="shared" ref="QXM72" si="6068">QXM60-QXM62-QXM70</f>
        <v>0</v>
      </c>
      <c r="QXO72" s="374">
        <f t="shared" ref="QXO72" si="6069">QXO60-QXO62-QXO70</f>
        <v>0</v>
      </c>
      <c r="QXQ72" s="374">
        <f t="shared" ref="QXQ72" si="6070">QXQ60-QXQ62-QXQ70</f>
        <v>0</v>
      </c>
      <c r="QXS72" s="374">
        <f t="shared" ref="QXS72" si="6071">QXS60-QXS62-QXS70</f>
        <v>0</v>
      </c>
      <c r="QXU72" s="374">
        <f t="shared" ref="QXU72" si="6072">QXU60-QXU62-QXU70</f>
        <v>0</v>
      </c>
      <c r="QXW72" s="374">
        <f t="shared" ref="QXW72" si="6073">QXW60-QXW62-QXW70</f>
        <v>0</v>
      </c>
      <c r="QXY72" s="374">
        <f t="shared" ref="QXY72" si="6074">QXY60-QXY62-QXY70</f>
        <v>0</v>
      </c>
      <c r="QYA72" s="374">
        <f t="shared" ref="QYA72" si="6075">QYA60-QYA62-QYA70</f>
        <v>0</v>
      </c>
      <c r="QYC72" s="374">
        <f t="shared" ref="QYC72" si="6076">QYC60-QYC62-QYC70</f>
        <v>0</v>
      </c>
      <c r="QYE72" s="374">
        <f t="shared" ref="QYE72" si="6077">QYE60-QYE62-QYE70</f>
        <v>0</v>
      </c>
      <c r="QYG72" s="374">
        <f t="shared" ref="QYG72" si="6078">QYG60-QYG62-QYG70</f>
        <v>0</v>
      </c>
      <c r="QYI72" s="374">
        <f t="shared" ref="QYI72" si="6079">QYI60-QYI62-QYI70</f>
        <v>0</v>
      </c>
      <c r="QYK72" s="374">
        <f t="shared" ref="QYK72" si="6080">QYK60-QYK62-QYK70</f>
        <v>0</v>
      </c>
      <c r="QYM72" s="374">
        <f t="shared" ref="QYM72" si="6081">QYM60-QYM62-QYM70</f>
        <v>0</v>
      </c>
      <c r="QYO72" s="374">
        <f t="shared" ref="QYO72" si="6082">QYO60-QYO62-QYO70</f>
        <v>0</v>
      </c>
      <c r="QYQ72" s="374">
        <f t="shared" ref="QYQ72" si="6083">QYQ60-QYQ62-QYQ70</f>
        <v>0</v>
      </c>
      <c r="QYS72" s="374">
        <f t="shared" ref="QYS72" si="6084">QYS60-QYS62-QYS70</f>
        <v>0</v>
      </c>
      <c r="QYU72" s="374">
        <f t="shared" ref="QYU72" si="6085">QYU60-QYU62-QYU70</f>
        <v>0</v>
      </c>
      <c r="QYW72" s="374">
        <f t="shared" ref="QYW72" si="6086">QYW60-QYW62-QYW70</f>
        <v>0</v>
      </c>
      <c r="QYY72" s="374">
        <f t="shared" ref="QYY72" si="6087">QYY60-QYY62-QYY70</f>
        <v>0</v>
      </c>
      <c r="QZA72" s="374">
        <f t="shared" ref="QZA72" si="6088">QZA60-QZA62-QZA70</f>
        <v>0</v>
      </c>
      <c r="QZC72" s="374">
        <f t="shared" ref="QZC72" si="6089">QZC60-QZC62-QZC70</f>
        <v>0</v>
      </c>
      <c r="QZE72" s="374">
        <f t="shared" ref="QZE72" si="6090">QZE60-QZE62-QZE70</f>
        <v>0</v>
      </c>
      <c r="QZG72" s="374">
        <f t="shared" ref="QZG72" si="6091">QZG60-QZG62-QZG70</f>
        <v>0</v>
      </c>
      <c r="QZI72" s="374">
        <f t="shared" ref="QZI72" si="6092">QZI60-QZI62-QZI70</f>
        <v>0</v>
      </c>
      <c r="QZK72" s="374">
        <f t="shared" ref="QZK72" si="6093">QZK60-QZK62-QZK70</f>
        <v>0</v>
      </c>
      <c r="QZM72" s="374">
        <f t="shared" ref="QZM72" si="6094">QZM60-QZM62-QZM70</f>
        <v>0</v>
      </c>
      <c r="QZO72" s="374">
        <f t="shared" ref="QZO72" si="6095">QZO60-QZO62-QZO70</f>
        <v>0</v>
      </c>
      <c r="QZQ72" s="374">
        <f t="shared" ref="QZQ72" si="6096">QZQ60-QZQ62-QZQ70</f>
        <v>0</v>
      </c>
      <c r="QZS72" s="374">
        <f t="shared" ref="QZS72" si="6097">QZS60-QZS62-QZS70</f>
        <v>0</v>
      </c>
      <c r="QZU72" s="374">
        <f t="shared" ref="QZU72" si="6098">QZU60-QZU62-QZU70</f>
        <v>0</v>
      </c>
      <c r="QZW72" s="374">
        <f t="shared" ref="QZW72" si="6099">QZW60-QZW62-QZW70</f>
        <v>0</v>
      </c>
      <c r="QZY72" s="374">
        <f t="shared" ref="QZY72" si="6100">QZY60-QZY62-QZY70</f>
        <v>0</v>
      </c>
      <c r="RAA72" s="374">
        <f t="shared" ref="RAA72" si="6101">RAA60-RAA62-RAA70</f>
        <v>0</v>
      </c>
      <c r="RAC72" s="374">
        <f t="shared" ref="RAC72" si="6102">RAC60-RAC62-RAC70</f>
        <v>0</v>
      </c>
      <c r="RAE72" s="374">
        <f t="shared" ref="RAE72" si="6103">RAE60-RAE62-RAE70</f>
        <v>0</v>
      </c>
      <c r="RAG72" s="374">
        <f t="shared" ref="RAG72" si="6104">RAG60-RAG62-RAG70</f>
        <v>0</v>
      </c>
      <c r="RAI72" s="374">
        <f t="shared" ref="RAI72" si="6105">RAI60-RAI62-RAI70</f>
        <v>0</v>
      </c>
      <c r="RAK72" s="374">
        <f t="shared" ref="RAK72" si="6106">RAK60-RAK62-RAK70</f>
        <v>0</v>
      </c>
      <c r="RAM72" s="374">
        <f t="shared" ref="RAM72" si="6107">RAM60-RAM62-RAM70</f>
        <v>0</v>
      </c>
      <c r="RAO72" s="374">
        <f t="shared" ref="RAO72" si="6108">RAO60-RAO62-RAO70</f>
        <v>0</v>
      </c>
      <c r="RAQ72" s="374">
        <f t="shared" ref="RAQ72" si="6109">RAQ60-RAQ62-RAQ70</f>
        <v>0</v>
      </c>
      <c r="RAS72" s="374">
        <f t="shared" ref="RAS72" si="6110">RAS60-RAS62-RAS70</f>
        <v>0</v>
      </c>
      <c r="RAU72" s="374">
        <f t="shared" ref="RAU72" si="6111">RAU60-RAU62-RAU70</f>
        <v>0</v>
      </c>
      <c r="RAW72" s="374">
        <f t="shared" ref="RAW72" si="6112">RAW60-RAW62-RAW70</f>
        <v>0</v>
      </c>
      <c r="RAY72" s="374">
        <f t="shared" ref="RAY72" si="6113">RAY60-RAY62-RAY70</f>
        <v>0</v>
      </c>
      <c r="RBA72" s="374">
        <f t="shared" ref="RBA72" si="6114">RBA60-RBA62-RBA70</f>
        <v>0</v>
      </c>
      <c r="RBC72" s="374">
        <f t="shared" ref="RBC72" si="6115">RBC60-RBC62-RBC70</f>
        <v>0</v>
      </c>
      <c r="RBE72" s="374">
        <f t="shared" ref="RBE72" si="6116">RBE60-RBE62-RBE70</f>
        <v>0</v>
      </c>
      <c r="RBG72" s="374">
        <f t="shared" ref="RBG72" si="6117">RBG60-RBG62-RBG70</f>
        <v>0</v>
      </c>
      <c r="RBI72" s="374">
        <f t="shared" ref="RBI72" si="6118">RBI60-RBI62-RBI70</f>
        <v>0</v>
      </c>
      <c r="RBK72" s="374">
        <f t="shared" ref="RBK72" si="6119">RBK60-RBK62-RBK70</f>
        <v>0</v>
      </c>
      <c r="RBM72" s="374">
        <f t="shared" ref="RBM72" si="6120">RBM60-RBM62-RBM70</f>
        <v>0</v>
      </c>
      <c r="RBO72" s="374">
        <f t="shared" ref="RBO72" si="6121">RBO60-RBO62-RBO70</f>
        <v>0</v>
      </c>
      <c r="RBQ72" s="374">
        <f t="shared" ref="RBQ72" si="6122">RBQ60-RBQ62-RBQ70</f>
        <v>0</v>
      </c>
      <c r="RBS72" s="374">
        <f t="shared" ref="RBS72" si="6123">RBS60-RBS62-RBS70</f>
        <v>0</v>
      </c>
      <c r="RBU72" s="374">
        <f t="shared" ref="RBU72" si="6124">RBU60-RBU62-RBU70</f>
        <v>0</v>
      </c>
      <c r="RBW72" s="374">
        <f t="shared" ref="RBW72" si="6125">RBW60-RBW62-RBW70</f>
        <v>0</v>
      </c>
      <c r="RBY72" s="374">
        <f t="shared" ref="RBY72" si="6126">RBY60-RBY62-RBY70</f>
        <v>0</v>
      </c>
      <c r="RCA72" s="374">
        <f t="shared" ref="RCA72" si="6127">RCA60-RCA62-RCA70</f>
        <v>0</v>
      </c>
      <c r="RCC72" s="374">
        <f t="shared" ref="RCC72" si="6128">RCC60-RCC62-RCC70</f>
        <v>0</v>
      </c>
      <c r="RCE72" s="374">
        <f t="shared" ref="RCE72" si="6129">RCE60-RCE62-RCE70</f>
        <v>0</v>
      </c>
      <c r="RCG72" s="374">
        <f t="shared" ref="RCG72" si="6130">RCG60-RCG62-RCG70</f>
        <v>0</v>
      </c>
      <c r="RCI72" s="374">
        <f t="shared" ref="RCI72" si="6131">RCI60-RCI62-RCI70</f>
        <v>0</v>
      </c>
      <c r="RCK72" s="374">
        <f t="shared" ref="RCK72" si="6132">RCK60-RCK62-RCK70</f>
        <v>0</v>
      </c>
      <c r="RCM72" s="374">
        <f t="shared" ref="RCM72" si="6133">RCM60-RCM62-RCM70</f>
        <v>0</v>
      </c>
      <c r="RCO72" s="374">
        <f t="shared" ref="RCO72" si="6134">RCO60-RCO62-RCO70</f>
        <v>0</v>
      </c>
      <c r="RCQ72" s="374">
        <f t="shared" ref="RCQ72" si="6135">RCQ60-RCQ62-RCQ70</f>
        <v>0</v>
      </c>
      <c r="RCS72" s="374">
        <f t="shared" ref="RCS72" si="6136">RCS60-RCS62-RCS70</f>
        <v>0</v>
      </c>
      <c r="RCU72" s="374">
        <f t="shared" ref="RCU72" si="6137">RCU60-RCU62-RCU70</f>
        <v>0</v>
      </c>
      <c r="RCW72" s="374">
        <f t="shared" ref="RCW72" si="6138">RCW60-RCW62-RCW70</f>
        <v>0</v>
      </c>
      <c r="RCY72" s="374">
        <f t="shared" ref="RCY72" si="6139">RCY60-RCY62-RCY70</f>
        <v>0</v>
      </c>
      <c r="RDA72" s="374">
        <f t="shared" ref="RDA72" si="6140">RDA60-RDA62-RDA70</f>
        <v>0</v>
      </c>
      <c r="RDC72" s="374">
        <f t="shared" ref="RDC72" si="6141">RDC60-RDC62-RDC70</f>
        <v>0</v>
      </c>
      <c r="RDE72" s="374">
        <f t="shared" ref="RDE72" si="6142">RDE60-RDE62-RDE70</f>
        <v>0</v>
      </c>
      <c r="RDG72" s="374">
        <f t="shared" ref="RDG72" si="6143">RDG60-RDG62-RDG70</f>
        <v>0</v>
      </c>
      <c r="RDI72" s="374">
        <f t="shared" ref="RDI72" si="6144">RDI60-RDI62-RDI70</f>
        <v>0</v>
      </c>
      <c r="RDK72" s="374">
        <f t="shared" ref="RDK72" si="6145">RDK60-RDK62-RDK70</f>
        <v>0</v>
      </c>
      <c r="RDM72" s="374">
        <f t="shared" ref="RDM72" si="6146">RDM60-RDM62-RDM70</f>
        <v>0</v>
      </c>
      <c r="RDO72" s="374">
        <f t="shared" ref="RDO72" si="6147">RDO60-RDO62-RDO70</f>
        <v>0</v>
      </c>
      <c r="RDQ72" s="374">
        <f t="shared" ref="RDQ72" si="6148">RDQ60-RDQ62-RDQ70</f>
        <v>0</v>
      </c>
      <c r="RDS72" s="374">
        <f t="shared" ref="RDS72" si="6149">RDS60-RDS62-RDS70</f>
        <v>0</v>
      </c>
      <c r="RDU72" s="374">
        <f t="shared" ref="RDU72" si="6150">RDU60-RDU62-RDU70</f>
        <v>0</v>
      </c>
      <c r="RDW72" s="374">
        <f t="shared" ref="RDW72" si="6151">RDW60-RDW62-RDW70</f>
        <v>0</v>
      </c>
      <c r="RDY72" s="374">
        <f t="shared" ref="RDY72" si="6152">RDY60-RDY62-RDY70</f>
        <v>0</v>
      </c>
      <c r="REA72" s="374">
        <f t="shared" ref="REA72" si="6153">REA60-REA62-REA70</f>
        <v>0</v>
      </c>
      <c r="REC72" s="374">
        <f t="shared" ref="REC72" si="6154">REC60-REC62-REC70</f>
        <v>0</v>
      </c>
      <c r="REE72" s="374">
        <f t="shared" ref="REE72" si="6155">REE60-REE62-REE70</f>
        <v>0</v>
      </c>
      <c r="REG72" s="374">
        <f t="shared" ref="REG72" si="6156">REG60-REG62-REG70</f>
        <v>0</v>
      </c>
      <c r="REI72" s="374">
        <f t="shared" ref="REI72" si="6157">REI60-REI62-REI70</f>
        <v>0</v>
      </c>
      <c r="REK72" s="374">
        <f t="shared" ref="REK72" si="6158">REK60-REK62-REK70</f>
        <v>0</v>
      </c>
      <c r="REM72" s="374">
        <f t="shared" ref="REM72" si="6159">REM60-REM62-REM70</f>
        <v>0</v>
      </c>
      <c r="REO72" s="374">
        <f t="shared" ref="REO72" si="6160">REO60-REO62-REO70</f>
        <v>0</v>
      </c>
      <c r="REQ72" s="374">
        <f t="shared" ref="REQ72" si="6161">REQ60-REQ62-REQ70</f>
        <v>0</v>
      </c>
      <c r="RES72" s="374">
        <f t="shared" ref="RES72" si="6162">RES60-RES62-RES70</f>
        <v>0</v>
      </c>
      <c r="REU72" s="374">
        <f t="shared" ref="REU72" si="6163">REU60-REU62-REU70</f>
        <v>0</v>
      </c>
      <c r="REW72" s="374">
        <f t="shared" ref="REW72" si="6164">REW60-REW62-REW70</f>
        <v>0</v>
      </c>
      <c r="REY72" s="374">
        <f t="shared" ref="REY72" si="6165">REY60-REY62-REY70</f>
        <v>0</v>
      </c>
      <c r="RFA72" s="374">
        <f t="shared" ref="RFA72" si="6166">RFA60-RFA62-RFA70</f>
        <v>0</v>
      </c>
      <c r="RFC72" s="374">
        <f t="shared" ref="RFC72" si="6167">RFC60-RFC62-RFC70</f>
        <v>0</v>
      </c>
      <c r="RFE72" s="374">
        <f t="shared" ref="RFE72" si="6168">RFE60-RFE62-RFE70</f>
        <v>0</v>
      </c>
      <c r="RFG72" s="374">
        <f t="shared" ref="RFG72" si="6169">RFG60-RFG62-RFG70</f>
        <v>0</v>
      </c>
      <c r="RFI72" s="374">
        <f t="shared" ref="RFI72" si="6170">RFI60-RFI62-RFI70</f>
        <v>0</v>
      </c>
      <c r="RFK72" s="374">
        <f t="shared" ref="RFK72" si="6171">RFK60-RFK62-RFK70</f>
        <v>0</v>
      </c>
      <c r="RFM72" s="374">
        <f t="shared" ref="RFM72" si="6172">RFM60-RFM62-RFM70</f>
        <v>0</v>
      </c>
      <c r="RFO72" s="374">
        <f t="shared" ref="RFO72" si="6173">RFO60-RFO62-RFO70</f>
        <v>0</v>
      </c>
      <c r="RFQ72" s="374">
        <f t="shared" ref="RFQ72" si="6174">RFQ60-RFQ62-RFQ70</f>
        <v>0</v>
      </c>
      <c r="RFS72" s="374">
        <f t="shared" ref="RFS72" si="6175">RFS60-RFS62-RFS70</f>
        <v>0</v>
      </c>
      <c r="RFU72" s="374">
        <f t="shared" ref="RFU72" si="6176">RFU60-RFU62-RFU70</f>
        <v>0</v>
      </c>
      <c r="RFW72" s="374">
        <f t="shared" ref="RFW72" si="6177">RFW60-RFW62-RFW70</f>
        <v>0</v>
      </c>
      <c r="RFY72" s="374">
        <f t="shared" ref="RFY72" si="6178">RFY60-RFY62-RFY70</f>
        <v>0</v>
      </c>
      <c r="RGA72" s="374">
        <f t="shared" ref="RGA72" si="6179">RGA60-RGA62-RGA70</f>
        <v>0</v>
      </c>
      <c r="RGC72" s="374">
        <f t="shared" ref="RGC72" si="6180">RGC60-RGC62-RGC70</f>
        <v>0</v>
      </c>
      <c r="RGE72" s="374">
        <f t="shared" ref="RGE72" si="6181">RGE60-RGE62-RGE70</f>
        <v>0</v>
      </c>
      <c r="RGG72" s="374">
        <f t="shared" ref="RGG72" si="6182">RGG60-RGG62-RGG70</f>
        <v>0</v>
      </c>
      <c r="RGI72" s="374">
        <f t="shared" ref="RGI72" si="6183">RGI60-RGI62-RGI70</f>
        <v>0</v>
      </c>
      <c r="RGK72" s="374">
        <f t="shared" ref="RGK72" si="6184">RGK60-RGK62-RGK70</f>
        <v>0</v>
      </c>
      <c r="RGM72" s="374">
        <f t="shared" ref="RGM72" si="6185">RGM60-RGM62-RGM70</f>
        <v>0</v>
      </c>
      <c r="RGO72" s="374">
        <f t="shared" ref="RGO72" si="6186">RGO60-RGO62-RGO70</f>
        <v>0</v>
      </c>
      <c r="RGQ72" s="374">
        <f t="shared" ref="RGQ72" si="6187">RGQ60-RGQ62-RGQ70</f>
        <v>0</v>
      </c>
      <c r="RGS72" s="374">
        <f t="shared" ref="RGS72" si="6188">RGS60-RGS62-RGS70</f>
        <v>0</v>
      </c>
      <c r="RGU72" s="374">
        <f t="shared" ref="RGU72" si="6189">RGU60-RGU62-RGU70</f>
        <v>0</v>
      </c>
      <c r="RGW72" s="374">
        <f t="shared" ref="RGW72" si="6190">RGW60-RGW62-RGW70</f>
        <v>0</v>
      </c>
      <c r="RGY72" s="374">
        <f t="shared" ref="RGY72" si="6191">RGY60-RGY62-RGY70</f>
        <v>0</v>
      </c>
      <c r="RHA72" s="374">
        <f t="shared" ref="RHA72" si="6192">RHA60-RHA62-RHA70</f>
        <v>0</v>
      </c>
      <c r="RHC72" s="374">
        <f t="shared" ref="RHC72" si="6193">RHC60-RHC62-RHC70</f>
        <v>0</v>
      </c>
      <c r="RHE72" s="374">
        <f t="shared" ref="RHE72" si="6194">RHE60-RHE62-RHE70</f>
        <v>0</v>
      </c>
      <c r="RHG72" s="374">
        <f t="shared" ref="RHG72" si="6195">RHG60-RHG62-RHG70</f>
        <v>0</v>
      </c>
      <c r="RHI72" s="374">
        <f t="shared" ref="RHI72" si="6196">RHI60-RHI62-RHI70</f>
        <v>0</v>
      </c>
      <c r="RHK72" s="374">
        <f t="shared" ref="RHK72" si="6197">RHK60-RHK62-RHK70</f>
        <v>0</v>
      </c>
      <c r="RHM72" s="374">
        <f t="shared" ref="RHM72" si="6198">RHM60-RHM62-RHM70</f>
        <v>0</v>
      </c>
      <c r="RHO72" s="374">
        <f t="shared" ref="RHO72" si="6199">RHO60-RHO62-RHO70</f>
        <v>0</v>
      </c>
      <c r="RHQ72" s="374">
        <f t="shared" ref="RHQ72" si="6200">RHQ60-RHQ62-RHQ70</f>
        <v>0</v>
      </c>
      <c r="RHS72" s="374">
        <f t="shared" ref="RHS72" si="6201">RHS60-RHS62-RHS70</f>
        <v>0</v>
      </c>
      <c r="RHU72" s="374">
        <f t="shared" ref="RHU72" si="6202">RHU60-RHU62-RHU70</f>
        <v>0</v>
      </c>
      <c r="RHW72" s="374">
        <f t="shared" ref="RHW72" si="6203">RHW60-RHW62-RHW70</f>
        <v>0</v>
      </c>
      <c r="RHY72" s="374">
        <f t="shared" ref="RHY72" si="6204">RHY60-RHY62-RHY70</f>
        <v>0</v>
      </c>
      <c r="RIA72" s="374">
        <f t="shared" ref="RIA72" si="6205">RIA60-RIA62-RIA70</f>
        <v>0</v>
      </c>
      <c r="RIC72" s="374">
        <f t="shared" ref="RIC72" si="6206">RIC60-RIC62-RIC70</f>
        <v>0</v>
      </c>
      <c r="RIE72" s="374">
        <f t="shared" ref="RIE72" si="6207">RIE60-RIE62-RIE70</f>
        <v>0</v>
      </c>
      <c r="RIG72" s="374">
        <f t="shared" ref="RIG72" si="6208">RIG60-RIG62-RIG70</f>
        <v>0</v>
      </c>
      <c r="RII72" s="374">
        <f t="shared" ref="RII72" si="6209">RII60-RII62-RII70</f>
        <v>0</v>
      </c>
      <c r="RIK72" s="374">
        <f t="shared" ref="RIK72" si="6210">RIK60-RIK62-RIK70</f>
        <v>0</v>
      </c>
      <c r="RIM72" s="374">
        <f t="shared" ref="RIM72" si="6211">RIM60-RIM62-RIM70</f>
        <v>0</v>
      </c>
      <c r="RIO72" s="374">
        <f t="shared" ref="RIO72" si="6212">RIO60-RIO62-RIO70</f>
        <v>0</v>
      </c>
      <c r="RIQ72" s="374">
        <f t="shared" ref="RIQ72" si="6213">RIQ60-RIQ62-RIQ70</f>
        <v>0</v>
      </c>
      <c r="RIS72" s="374">
        <f t="shared" ref="RIS72" si="6214">RIS60-RIS62-RIS70</f>
        <v>0</v>
      </c>
      <c r="RIU72" s="374">
        <f t="shared" ref="RIU72" si="6215">RIU60-RIU62-RIU70</f>
        <v>0</v>
      </c>
      <c r="RIW72" s="374">
        <f t="shared" ref="RIW72" si="6216">RIW60-RIW62-RIW70</f>
        <v>0</v>
      </c>
      <c r="RIY72" s="374">
        <f t="shared" ref="RIY72" si="6217">RIY60-RIY62-RIY70</f>
        <v>0</v>
      </c>
      <c r="RJA72" s="374">
        <f t="shared" ref="RJA72" si="6218">RJA60-RJA62-RJA70</f>
        <v>0</v>
      </c>
      <c r="RJC72" s="374">
        <f t="shared" ref="RJC72" si="6219">RJC60-RJC62-RJC70</f>
        <v>0</v>
      </c>
      <c r="RJE72" s="374">
        <f t="shared" ref="RJE72" si="6220">RJE60-RJE62-RJE70</f>
        <v>0</v>
      </c>
      <c r="RJG72" s="374">
        <f t="shared" ref="RJG72" si="6221">RJG60-RJG62-RJG70</f>
        <v>0</v>
      </c>
      <c r="RJI72" s="374">
        <f t="shared" ref="RJI72" si="6222">RJI60-RJI62-RJI70</f>
        <v>0</v>
      </c>
      <c r="RJK72" s="374">
        <f t="shared" ref="RJK72" si="6223">RJK60-RJK62-RJK70</f>
        <v>0</v>
      </c>
      <c r="RJM72" s="374">
        <f t="shared" ref="RJM72" si="6224">RJM60-RJM62-RJM70</f>
        <v>0</v>
      </c>
      <c r="RJO72" s="374">
        <f t="shared" ref="RJO72" si="6225">RJO60-RJO62-RJO70</f>
        <v>0</v>
      </c>
      <c r="RJQ72" s="374">
        <f t="shared" ref="RJQ72" si="6226">RJQ60-RJQ62-RJQ70</f>
        <v>0</v>
      </c>
      <c r="RJS72" s="374">
        <f t="shared" ref="RJS72" si="6227">RJS60-RJS62-RJS70</f>
        <v>0</v>
      </c>
      <c r="RJU72" s="374">
        <f t="shared" ref="RJU72" si="6228">RJU60-RJU62-RJU70</f>
        <v>0</v>
      </c>
      <c r="RJW72" s="374">
        <f t="shared" ref="RJW72" si="6229">RJW60-RJW62-RJW70</f>
        <v>0</v>
      </c>
      <c r="RJY72" s="374">
        <f t="shared" ref="RJY72" si="6230">RJY60-RJY62-RJY70</f>
        <v>0</v>
      </c>
      <c r="RKA72" s="374">
        <f t="shared" ref="RKA72" si="6231">RKA60-RKA62-RKA70</f>
        <v>0</v>
      </c>
      <c r="RKC72" s="374">
        <f t="shared" ref="RKC72" si="6232">RKC60-RKC62-RKC70</f>
        <v>0</v>
      </c>
      <c r="RKE72" s="374">
        <f t="shared" ref="RKE72" si="6233">RKE60-RKE62-RKE70</f>
        <v>0</v>
      </c>
      <c r="RKG72" s="374">
        <f t="shared" ref="RKG72" si="6234">RKG60-RKG62-RKG70</f>
        <v>0</v>
      </c>
      <c r="RKI72" s="374">
        <f t="shared" ref="RKI72" si="6235">RKI60-RKI62-RKI70</f>
        <v>0</v>
      </c>
      <c r="RKK72" s="374">
        <f t="shared" ref="RKK72" si="6236">RKK60-RKK62-RKK70</f>
        <v>0</v>
      </c>
      <c r="RKM72" s="374">
        <f t="shared" ref="RKM72" si="6237">RKM60-RKM62-RKM70</f>
        <v>0</v>
      </c>
      <c r="RKO72" s="374">
        <f t="shared" ref="RKO72" si="6238">RKO60-RKO62-RKO70</f>
        <v>0</v>
      </c>
      <c r="RKQ72" s="374">
        <f t="shared" ref="RKQ72" si="6239">RKQ60-RKQ62-RKQ70</f>
        <v>0</v>
      </c>
      <c r="RKS72" s="374">
        <f t="shared" ref="RKS72" si="6240">RKS60-RKS62-RKS70</f>
        <v>0</v>
      </c>
      <c r="RKU72" s="374">
        <f t="shared" ref="RKU72" si="6241">RKU60-RKU62-RKU70</f>
        <v>0</v>
      </c>
      <c r="RKW72" s="374">
        <f t="shared" ref="RKW72" si="6242">RKW60-RKW62-RKW70</f>
        <v>0</v>
      </c>
      <c r="RKY72" s="374">
        <f t="shared" ref="RKY72" si="6243">RKY60-RKY62-RKY70</f>
        <v>0</v>
      </c>
      <c r="RLA72" s="374">
        <f t="shared" ref="RLA72" si="6244">RLA60-RLA62-RLA70</f>
        <v>0</v>
      </c>
      <c r="RLC72" s="374">
        <f t="shared" ref="RLC72" si="6245">RLC60-RLC62-RLC70</f>
        <v>0</v>
      </c>
      <c r="RLE72" s="374">
        <f t="shared" ref="RLE72" si="6246">RLE60-RLE62-RLE70</f>
        <v>0</v>
      </c>
      <c r="RLG72" s="374">
        <f t="shared" ref="RLG72" si="6247">RLG60-RLG62-RLG70</f>
        <v>0</v>
      </c>
      <c r="RLI72" s="374">
        <f t="shared" ref="RLI72" si="6248">RLI60-RLI62-RLI70</f>
        <v>0</v>
      </c>
      <c r="RLK72" s="374">
        <f t="shared" ref="RLK72" si="6249">RLK60-RLK62-RLK70</f>
        <v>0</v>
      </c>
      <c r="RLM72" s="374">
        <f t="shared" ref="RLM72" si="6250">RLM60-RLM62-RLM70</f>
        <v>0</v>
      </c>
      <c r="RLO72" s="374">
        <f t="shared" ref="RLO72" si="6251">RLO60-RLO62-RLO70</f>
        <v>0</v>
      </c>
      <c r="RLQ72" s="374">
        <f t="shared" ref="RLQ72" si="6252">RLQ60-RLQ62-RLQ70</f>
        <v>0</v>
      </c>
      <c r="RLS72" s="374">
        <f t="shared" ref="RLS72" si="6253">RLS60-RLS62-RLS70</f>
        <v>0</v>
      </c>
      <c r="RLU72" s="374">
        <f t="shared" ref="RLU72" si="6254">RLU60-RLU62-RLU70</f>
        <v>0</v>
      </c>
      <c r="RLW72" s="374">
        <f t="shared" ref="RLW72" si="6255">RLW60-RLW62-RLW70</f>
        <v>0</v>
      </c>
      <c r="RLY72" s="374">
        <f t="shared" ref="RLY72" si="6256">RLY60-RLY62-RLY70</f>
        <v>0</v>
      </c>
      <c r="RMA72" s="374">
        <f t="shared" ref="RMA72" si="6257">RMA60-RMA62-RMA70</f>
        <v>0</v>
      </c>
      <c r="RMC72" s="374">
        <f t="shared" ref="RMC72" si="6258">RMC60-RMC62-RMC70</f>
        <v>0</v>
      </c>
      <c r="RME72" s="374">
        <f t="shared" ref="RME72" si="6259">RME60-RME62-RME70</f>
        <v>0</v>
      </c>
      <c r="RMG72" s="374">
        <f t="shared" ref="RMG72" si="6260">RMG60-RMG62-RMG70</f>
        <v>0</v>
      </c>
      <c r="RMI72" s="374">
        <f t="shared" ref="RMI72" si="6261">RMI60-RMI62-RMI70</f>
        <v>0</v>
      </c>
      <c r="RMK72" s="374">
        <f t="shared" ref="RMK72" si="6262">RMK60-RMK62-RMK70</f>
        <v>0</v>
      </c>
      <c r="RMM72" s="374">
        <f t="shared" ref="RMM72" si="6263">RMM60-RMM62-RMM70</f>
        <v>0</v>
      </c>
      <c r="RMO72" s="374">
        <f t="shared" ref="RMO72" si="6264">RMO60-RMO62-RMO70</f>
        <v>0</v>
      </c>
      <c r="RMQ72" s="374">
        <f t="shared" ref="RMQ72" si="6265">RMQ60-RMQ62-RMQ70</f>
        <v>0</v>
      </c>
      <c r="RMS72" s="374">
        <f t="shared" ref="RMS72" si="6266">RMS60-RMS62-RMS70</f>
        <v>0</v>
      </c>
      <c r="RMU72" s="374">
        <f t="shared" ref="RMU72" si="6267">RMU60-RMU62-RMU70</f>
        <v>0</v>
      </c>
      <c r="RMW72" s="374">
        <f t="shared" ref="RMW72" si="6268">RMW60-RMW62-RMW70</f>
        <v>0</v>
      </c>
      <c r="RMY72" s="374">
        <f t="shared" ref="RMY72" si="6269">RMY60-RMY62-RMY70</f>
        <v>0</v>
      </c>
      <c r="RNA72" s="374">
        <f t="shared" ref="RNA72" si="6270">RNA60-RNA62-RNA70</f>
        <v>0</v>
      </c>
      <c r="RNC72" s="374">
        <f t="shared" ref="RNC72" si="6271">RNC60-RNC62-RNC70</f>
        <v>0</v>
      </c>
      <c r="RNE72" s="374">
        <f t="shared" ref="RNE72" si="6272">RNE60-RNE62-RNE70</f>
        <v>0</v>
      </c>
      <c r="RNG72" s="374">
        <f t="shared" ref="RNG72" si="6273">RNG60-RNG62-RNG70</f>
        <v>0</v>
      </c>
      <c r="RNI72" s="374">
        <f t="shared" ref="RNI72" si="6274">RNI60-RNI62-RNI70</f>
        <v>0</v>
      </c>
      <c r="RNK72" s="374">
        <f t="shared" ref="RNK72" si="6275">RNK60-RNK62-RNK70</f>
        <v>0</v>
      </c>
      <c r="RNM72" s="374">
        <f t="shared" ref="RNM72" si="6276">RNM60-RNM62-RNM70</f>
        <v>0</v>
      </c>
      <c r="RNO72" s="374">
        <f t="shared" ref="RNO72" si="6277">RNO60-RNO62-RNO70</f>
        <v>0</v>
      </c>
      <c r="RNQ72" s="374">
        <f t="shared" ref="RNQ72" si="6278">RNQ60-RNQ62-RNQ70</f>
        <v>0</v>
      </c>
      <c r="RNS72" s="374">
        <f t="shared" ref="RNS72" si="6279">RNS60-RNS62-RNS70</f>
        <v>0</v>
      </c>
      <c r="RNU72" s="374">
        <f t="shared" ref="RNU72" si="6280">RNU60-RNU62-RNU70</f>
        <v>0</v>
      </c>
      <c r="RNW72" s="374">
        <f t="shared" ref="RNW72" si="6281">RNW60-RNW62-RNW70</f>
        <v>0</v>
      </c>
      <c r="RNY72" s="374">
        <f t="shared" ref="RNY72" si="6282">RNY60-RNY62-RNY70</f>
        <v>0</v>
      </c>
      <c r="ROA72" s="374">
        <f t="shared" ref="ROA72" si="6283">ROA60-ROA62-ROA70</f>
        <v>0</v>
      </c>
      <c r="ROC72" s="374">
        <f t="shared" ref="ROC72" si="6284">ROC60-ROC62-ROC70</f>
        <v>0</v>
      </c>
      <c r="ROE72" s="374">
        <f t="shared" ref="ROE72" si="6285">ROE60-ROE62-ROE70</f>
        <v>0</v>
      </c>
      <c r="ROG72" s="374">
        <f t="shared" ref="ROG72" si="6286">ROG60-ROG62-ROG70</f>
        <v>0</v>
      </c>
      <c r="ROI72" s="374">
        <f t="shared" ref="ROI72" si="6287">ROI60-ROI62-ROI70</f>
        <v>0</v>
      </c>
      <c r="ROK72" s="374">
        <f t="shared" ref="ROK72" si="6288">ROK60-ROK62-ROK70</f>
        <v>0</v>
      </c>
      <c r="ROM72" s="374">
        <f t="shared" ref="ROM72" si="6289">ROM60-ROM62-ROM70</f>
        <v>0</v>
      </c>
      <c r="ROO72" s="374">
        <f t="shared" ref="ROO72" si="6290">ROO60-ROO62-ROO70</f>
        <v>0</v>
      </c>
      <c r="ROQ72" s="374">
        <f t="shared" ref="ROQ72" si="6291">ROQ60-ROQ62-ROQ70</f>
        <v>0</v>
      </c>
      <c r="ROS72" s="374">
        <f t="shared" ref="ROS72" si="6292">ROS60-ROS62-ROS70</f>
        <v>0</v>
      </c>
      <c r="ROU72" s="374">
        <f t="shared" ref="ROU72" si="6293">ROU60-ROU62-ROU70</f>
        <v>0</v>
      </c>
      <c r="ROW72" s="374">
        <f t="shared" ref="ROW72" si="6294">ROW60-ROW62-ROW70</f>
        <v>0</v>
      </c>
      <c r="ROY72" s="374">
        <f t="shared" ref="ROY72" si="6295">ROY60-ROY62-ROY70</f>
        <v>0</v>
      </c>
      <c r="RPA72" s="374">
        <f t="shared" ref="RPA72" si="6296">RPA60-RPA62-RPA70</f>
        <v>0</v>
      </c>
      <c r="RPC72" s="374">
        <f t="shared" ref="RPC72" si="6297">RPC60-RPC62-RPC70</f>
        <v>0</v>
      </c>
      <c r="RPE72" s="374">
        <f t="shared" ref="RPE72" si="6298">RPE60-RPE62-RPE70</f>
        <v>0</v>
      </c>
      <c r="RPG72" s="374">
        <f t="shared" ref="RPG72" si="6299">RPG60-RPG62-RPG70</f>
        <v>0</v>
      </c>
      <c r="RPI72" s="374">
        <f t="shared" ref="RPI72" si="6300">RPI60-RPI62-RPI70</f>
        <v>0</v>
      </c>
      <c r="RPK72" s="374">
        <f t="shared" ref="RPK72" si="6301">RPK60-RPK62-RPK70</f>
        <v>0</v>
      </c>
      <c r="RPM72" s="374">
        <f t="shared" ref="RPM72" si="6302">RPM60-RPM62-RPM70</f>
        <v>0</v>
      </c>
      <c r="RPO72" s="374">
        <f t="shared" ref="RPO72" si="6303">RPO60-RPO62-RPO70</f>
        <v>0</v>
      </c>
      <c r="RPQ72" s="374">
        <f t="shared" ref="RPQ72" si="6304">RPQ60-RPQ62-RPQ70</f>
        <v>0</v>
      </c>
      <c r="RPS72" s="374">
        <f t="shared" ref="RPS72" si="6305">RPS60-RPS62-RPS70</f>
        <v>0</v>
      </c>
      <c r="RPU72" s="374">
        <f t="shared" ref="RPU72" si="6306">RPU60-RPU62-RPU70</f>
        <v>0</v>
      </c>
      <c r="RPW72" s="374">
        <f t="shared" ref="RPW72" si="6307">RPW60-RPW62-RPW70</f>
        <v>0</v>
      </c>
      <c r="RPY72" s="374">
        <f t="shared" ref="RPY72" si="6308">RPY60-RPY62-RPY70</f>
        <v>0</v>
      </c>
      <c r="RQA72" s="374">
        <f t="shared" ref="RQA72" si="6309">RQA60-RQA62-RQA70</f>
        <v>0</v>
      </c>
      <c r="RQC72" s="374">
        <f t="shared" ref="RQC72" si="6310">RQC60-RQC62-RQC70</f>
        <v>0</v>
      </c>
      <c r="RQE72" s="374">
        <f t="shared" ref="RQE72" si="6311">RQE60-RQE62-RQE70</f>
        <v>0</v>
      </c>
      <c r="RQG72" s="374">
        <f t="shared" ref="RQG72" si="6312">RQG60-RQG62-RQG70</f>
        <v>0</v>
      </c>
      <c r="RQI72" s="374">
        <f t="shared" ref="RQI72" si="6313">RQI60-RQI62-RQI70</f>
        <v>0</v>
      </c>
      <c r="RQK72" s="374">
        <f t="shared" ref="RQK72" si="6314">RQK60-RQK62-RQK70</f>
        <v>0</v>
      </c>
      <c r="RQM72" s="374">
        <f t="shared" ref="RQM72" si="6315">RQM60-RQM62-RQM70</f>
        <v>0</v>
      </c>
      <c r="RQO72" s="374">
        <f t="shared" ref="RQO72" si="6316">RQO60-RQO62-RQO70</f>
        <v>0</v>
      </c>
      <c r="RQQ72" s="374">
        <f t="shared" ref="RQQ72" si="6317">RQQ60-RQQ62-RQQ70</f>
        <v>0</v>
      </c>
      <c r="RQS72" s="374">
        <f t="shared" ref="RQS72" si="6318">RQS60-RQS62-RQS70</f>
        <v>0</v>
      </c>
      <c r="RQU72" s="374">
        <f t="shared" ref="RQU72" si="6319">RQU60-RQU62-RQU70</f>
        <v>0</v>
      </c>
      <c r="RQW72" s="374">
        <f t="shared" ref="RQW72" si="6320">RQW60-RQW62-RQW70</f>
        <v>0</v>
      </c>
      <c r="RQY72" s="374">
        <f t="shared" ref="RQY72" si="6321">RQY60-RQY62-RQY70</f>
        <v>0</v>
      </c>
      <c r="RRA72" s="374">
        <f t="shared" ref="RRA72" si="6322">RRA60-RRA62-RRA70</f>
        <v>0</v>
      </c>
      <c r="RRC72" s="374">
        <f t="shared" ref="RRC72" si="6323">RRC60-RRC62-RRC70</f>
        <v>0</v>
      </c>
      <c r="RRE72" s="374">
        <f t="shared" ref="RRE72" si="6324">RRE60-RRE62-RRE70</f>
        <v>0</v>
      </c>
      <c r="RRG72" s="374">
        <f t="shared" ref="RRG72" si="6325">RRG60-RRG62-RRG70</f>
        <v>0</v>
      </c>
      <c r="RRI72" s="374">
        <f t="shared" ref="RRI72" si="6326">RRI60-RRI62-RRI70</f>
        <v>0</v>
      </c>
      <c r="RRK72" s="374">
        <f t="shared" ref="RRK72" si="6327">RRK60-RRK62-RRK70</f>
        <v>0</v>
      </c>
      <c r="RRM72" s="374">
        <f t="shared" ref="RRM72" si="6328">RRM60-RRM62-RRM70</f>
        <v>0</v>
      </c>
      <c r="RRO72" s="374">
        <f t="shared" ref="RRO72" si="6329">RRO60-RRO62-RRO70</f>
        <v>0</v>
      </c>
      <c r="RRQ72" s="374">
        <f t="shared" ref="RRQ72" si="6330">RRQ60-RRQ62-RRQ70</f>
        <v>0</v>
      </c>
      <c r="RRS72" s="374">
        <f t="shared" ref="RRS72" si="6331">RRS60-RRS62-RRS70</f>
        <v>0</v>
      </c>
      <c r="RRU72" s="374">
        <f t="shared" ref="RRU72" si="6332">RRU60-RRU62-RRU70</f>
        <v>0</v>
      </c>
      <c r="RRW72" s="374">
        <f t="shared" ref="RRW72" si="6333">RRW60-RRW62-RRW70</f>
        <v>0</v>
      </c>
      <c r="RRY72" s="374">
        <f t="shared" ref="RRY72" si="6334">RRY60-RRY62-RRY70</f>
        <v>0</v>
      </c>
      <c r="RSA72" s="374">
        <f t="shared" ref="RSA72" si="6335">RSA60-RSA62-RSA70</f>
        <v>0</v>
      </c>
      <c r="RSC72" s="374">
        <f t="shared" ref="RSC72" si="6336">RSC60-RSC62-RSC70</f>
        <v>0</v>
      </c>
      <c r="RSE72" s="374">
        <f t="shared" ref="RSE72" si="6337">RSE60-RSE62-RSE70</f>
        <v>0</v>
      </c>
      <c r="RSG72" s="374">
        <f t="shared" ref="RSG72" si="6338">RSG60-RSG62-RSG70</f>
        <v>0</v>
      </c>
      <c r="RSI72" s="374">
        <f t="shared" ref="RSI72" si="6339">RSI60-RSI62-RSI70</f>
        <v>0</v>
      </c>
      <c r="RSK72" s="374">
        <f t="shared" ref="RSK72" si="6340">RSK60-RSK62-RSK70</f>
        <v>0</v>
      </c>
      <c r="RSM72" s="374">
        <f t="shared" ref="RSM72" si="6341">RSM60-RSM62-RSM70</f>
        <v>0</v>
      </c>
      <c r="RSO72" s="374">
        <f t="shared" ref="RSO72" si="6342">RSO60-RSO62-RSO70</f>
        <v>0</v>
      </c>
      <c r="RSQ72" s="374">
        <f t="shared" ref="RSQ72" si="6343">RSQ60-RSQ62-RSQ70</f>
        <v>0</v>
      </c>
      <c r="RSS72" s="374">
        <f t="shared" ref="RSS72" si="6344">RSS60-RSS62-RSS70</f>
        <v>0</v>
      </c>
      <c r="RSU72" s="374">
        <f t="shared" ref="RSU72" si="6345">RSU60-RSU62-RSU70</f>
        <v>0</v>
      </c>
      <c r="RSW72" s="374">
        <f t="shared" ref="RSW72" si="6346">RSW60-RSW62-RSW70</f>
        <v>0</v>
      </c>
      <c r="RSY72" s="374">
        <f t="shared" ref="RSY72" si="6347">RSY60-RSY62-RSY70</f>
        <v>0</v>
      </c>
      <c r="RTA72" s="374">
        <f t="shared" ref="RTA72" si="6348">RTA60-RTA62-RTA70</f>
        <v>0</v>
      </c>
      <c r="RTC72" s="374">
        <f t="shared" ref="RTC72" si="6349">RTC60-RTC62-RTC70</f>
        <v>0</v>
      </c>
      <c r="RTE72" s="374">
        <f t="shared" ref="RTE72" si="6350">RTE60-RTE62-RTE70</f>
        <v>0</v>
      </c>
      <c r="RTG72" s="374">
        <f t="shared" ref="RTG72" si="6351">RTG60-RTG62-RTG70</f>
        <v>0</v>
      </c>
      <c r="RTI72" s="374">
        <f t="shared" ref="RTI72" si="6352">RTI60-RTI62-RTI70</f>
        <v>0</v>
      </c>
      <c r="RTK72" s="374">
        <f t="shared" ref="RTK72" si="6353">RTK60-RTK62-RTK70</f>
        <v>0</v>
      </c>
      <c r="RTM72" s="374">
        <f t="shared" ref="RTM72" si="6354">RTM60-RTM62-RTM70</f>
        <v>0</v>
      </c>
      <c r="RTO72" s="374">
        <f t="shared" ref="RTO72" si="6355">RTO60-RTO62-RTO70</f>
        <v>0</v>
      </c>
      <c r="RTQ72" s="374">
        <f t="shared" ref="RTQ72" si="6356">RTQ60-RTQ62-RTQ70</f>
        <v>0</v>
      </c>
      <c r="RTS72" s="374">
        <f t="shared" ref="RTS72" si="6357">RTS60-RTS62-RTS70</f>
        <v>0</v>
      </c>
      <c r="RTU72" s="374">
        <f t="shared" ref="RTU72" si="6358">RTU60-RTU62-RTU70</f>
        <v>0</v>
      </c>
      <c r="RTW72" s="374">
        <f t="shared" ref="RTW72" si="6359">RTW60-RTW62-RTW70</f>
        <v>0</v>
      </c>
      <c r="RTY72" s="374">
        <f t="shared" ref="RTY72" si="6360">RTY60-RTY62-RTY70</f>
        <v>0</v>
      </c>
      <c r="RUA72" s="374">
        <f t="shared" ref="RUA72" si="6361">RUA60-RUA62-RUA70</f>
        <v>0</v>
      </c>
      <c r="RUC72" s="374">
        <f t="shared" ref="RUC72" si="6362">RUC60-RUC62-RUC70</f>
        <v>0</v>
      </c>
      <c r="RUE72" s="374">
        <f t="shared" ref="RUE72" si="6363">RUE60-RUE62-RUE70</f>
        <v>0</v>
      </c>
      <c r="RUG72" s="374">
        <f t="shared" ref="RUG72" si="6364">RUG60-RUG62-RUG70</f>
        <v>0</v>
      </c>
      <c r="RUI72" s="374">
        <f t="shared" ref="RUI72" si="6365">RUI60-RUI62-RUI70</f>
        <v>0</v>
      </c>
      <c r="RUK72" s="374">
        <f t="shared" ref="RUK72" si="6366">RUK60-RUK62-RUK70</f>
        <v>0</v>
      </c>
      <c r="RUM72" s="374">
        <f t="shared" ref="RUM72" si="6367">RUM60-RUM62-RUM70</f>
        <v>0</v>
      </c>
      <c r="RUO72" s="374">
        <f t="shared" ref="RUO72" si="6368">RUO60-RUO62-RUO70</f>
        <v>0</v>
      </c>
      <c r="RUQ72" s="374">
        <f t="shared" ref="RUQ72" si="6369">RUQ60-RUQ62-RUQ70</f>
        <v>0</v>
      </c>
      <c r="RUS72" s="374">
        <f t="shared" ref="RUS72" si="6370">RUS60-RUS62-RUS70</f>
        <v>0</v>
      </c>
      <c r="RUU72" s="374">
        <f t="shared" ref="RUU72" si="6371">RUU60-RUU62-RUU70</f>
        <v>0</v>
      </c>
      <c r="RUW72" s="374">
        <f t="shared" ref="RUW72" si="6372">RUW60-RUW62-RUW70</f>
        <v>0</v>
      </c>
      <c r="RUY72" s="374">
        <f t="shared" ref="RUY72" si="6373">RUY60-RUY62-RUY70</f>
        <v>0</v>
      </c>
      <c r="RVA72" s="374">
        <f t="shared" ref="RVA72" si="6374">RVA60-RVA62-RVA70</f>
        <v>0</v>
      </c>
      <c r="RVC72" s="374">
        <f t="shared" ref="RVC72" si="6375">RVC60-RVC62-RVC70</f>
        <v>0</v>
      </c>
      <c r="RVE72" s="374">
        <f t="shared" ref="RVE72" si="6376">RVE60-RVE62-RVE70</f>
        <v>0</v>
      </c>
      <c r="RVG72" s="374">
        <f t="shared" ref="RVG72" si="6377">RVG60-RVG62-RVG70</f>
        <v>0</v>
      </c>
      <c r="RVI72" s="374">
        <f t="shared" ref="RVI72" si="6378">RVI60-RVI62-RVI70</f>
        <v>0</v>
      </c>
      <c r="RVK72" s="374">
        <f t="shared" ref="RVK72" si="6379">RVK60-RVK62-RVK70</f>
        <v>0</v>
      </c>
      <c r="RVM72" s="374">
        <f t="shared" ref="RVM72" si="6380">RVM60-RVM62-RVM70</f>
        <v>0</v>
      </c>
      <c r="RVO72" s="374">
        <f t="shared" ref="RVO72" si="6381">RVO60-RVO62-RVO70</f>
        <v>0</v>
      </c>
      <c r="RVQ72" s="374">
        <f t="shared" ref="RVQ72" si="6382">RVQ60-RVQ62-RVQ70</f>
        <v>0</v>
      </c>
      <c r="RVS72" s="374">
        <f t="shared" ref="RVS72" si="6383">RVS60-RVS62-RVS70</f>
        <v>0</v>
      </c>
      <c r="RVU72" s="374">
        <f t="shared" ref="RVU72" si="6384">RVU60-RVU62-RVU70</f>
        <v>0</v>
      </c>
      <c r="RVW72" s="374">
        <f t="shared" ref="RVW72" si="6385">RVW60-RVW62-RVW70</f>
        <v>0</v>
      </c>
      <c r="RVY72" s="374">
        <f t="shared" ref="RVY72" si="6386">RVY60-RVY62-RVY70</f>
        <v>0</v>
      </c>
      <c r="RWA72" s="374">
        <f t="shared" ref="RWA72" si="6387">RWA60-RWA62-RWA70</f>
        <v>0</v>
      </c>
      <c r="RWC72" s="374">
        <f t="shared" ref="RWC72" si="6388">RWC60-RWC62-RWC70</f>
        <v>0</v>
      </c>
      <c r="RWE72" s="374">
        <f t="shared" ref="RWE72" si="6389">RWE60-RWE62-RWE70</f>
        <v>0</v>
      </c>
      <c r="RWG72" s="374">
        <f t="shared" ref="RWG72" si="6390">RWG60-RWG62-RWG70</f>
        <v>0</v>
      </c>
      <c r="RWI72" s="374">
        <f t="shared" ref="RWI72" si="6391">RWI60-RWI62-RWI70</f>
        <v>0</v>
      </c>
      <c r="RWK72" s="374">
        <f t="shared" ref="RWK72" si="6392">RWK60-RWK62-RWK70</f>
        <v>0</v>
      </c>
      <c r="RWM72" s="374">
        <f t="shared" ref="RWM72" si="6393">RWM60-RWM62-RWM70</f>
        <v>0</v>
      </c>
      <c r="RWO72" s="374">
        <f t="shared" ref="RWO72" si="6394">RWO60-RWO62-RWO70</f>
        <v>0</v>
      </c>
      <c r="RWQ72" s="374">
        <f t="shared" ref="RWQ72" si="6395">RWQ60-RWQ62-RWQ70</f>
        <v>0</v>
      </c>
      <c r="RWS72" s="374">
        <f t="shared" ref="RWS72" si="6396">RWS60-RWS62-RWS70</f>
        <v>0</v>
      </c>
      <c r="RWU72" s="374">
        <f t="shared" ref="RWU72" si="6397">RWU60-RWU62-RWU70</f>
        <v>0</v>
      </c>
      <c r="RWW72" s="374">
        <f t="shared" ref="RWW72" si="6398">RWW60-RWW62-RWW70</f>
        <v>0</v>
      </c>
      <c r="RWY72" s="374">
        <f t="shared" ref="RWY72" si="6399">RWY60-RWY62-RWY70</f>
        <v>0</v>
      </c>
      <c r="RXA72" s="374">
        <f t="shared" ref="RXA72" si="6400">RXA60-RXA62-RXA70</f>
        <v>0</v>
      </c>
      <c r="RXC72" s="374">
        <f t="shared" ref="RXC72" si="6401">RXC60-RXC62-RXC70</f>
        <v>0</v>
      </c>
      <c r="RXE72" s="374">
        <f t="shared" ref="RXE72" si="6402">RXE60-RXE62-RXE70</f>
        <v>0</v>
      </c>
      <c r="RXG72" s="374">
        <f t="shared" ref="RXG72" si="6403">RXG60-RXG62-RXG70</f>
        <v>0</v>
      </c>
      <c r="RXI72" s="374">
        <f t="shared" ref="RXI72" si="6404">RXI60-RXI62-RXI70</f>
        <v>0</v>
      </c>
      <c r="RXK72" s="374">
        <f t="shared" ref="RXK72" si="6405">RXK60-RXK62-RXK70</f>
        <v>0</v>
      </c>
      <c r="RXM72" s="374">
        <f t="shared" ref="RXM72" si="6406">RXM60-RXM62-RXM70</f>
        <v>0</v>
      </c>
      <c r="RXO72" s="374">
        <f t="shared" ref="RXO72" si="6407">RXO60-RXO62-RXO70</f>
        <v>0</v>
      </c>
      <c r="RXQ72" s="374">
        <f t="shared" ref="RXQ72" si="6408">RXQ60-RXQ62-RXQ70</f>
        <v>0</v>
      </c>
      <c r="RXS72" s="374">
        <f t="shared" ref="RXS72" si="6409">RXS60-RXS62-RXS70</f>
        <v>0</v>
      </c>
      <c r="RXU72" s="374">
        <f t="shared" ref="RXU72" si="6410">RXU60-RXU62-RXU70</f>
        <v>0</v>
      </c>
      <c r="RXW72" s="374">
        <f t="shared" ref="RXW72" si="6411">RXW60-RXW62-RXW70</f>
        <v>0</v>
      </c>
      <c r="RXY72" s="374">
        <f t="shared" ref="RXY72" si="6412">RXY60-RXY62-RXY70</f>
        <v>0</v>
      </c>
      <c r="RYA72" s="374">
        <f t="shared" ref="RYA72" si="6413">RYA60-RYA62-RYA70</f>
        <v>0</v>
      </c>
      <c r="RYC72" s="374">
        <f t="shared" ref="RYC72" si="6414">RYC60-RYC62-RYC70</f>
        <v>0</v>
      </c>
      <c r="RYE72" s="374">
        <f t="shared" ref="RYE72" si="6415">RYE60-RYE62-RYE70</f>
        <v>0</v>
      </c>
      <c r="RYG72" s="374">
        <f t="shared" ref="RYG72" si="6416">RYG60-RYG62-RYG70</f>
        <v>0</v>
      </c>
      <c r="RYI72" s="374">
        <f t="shared" ref="RYI72" si="6417">RYI60-RYI62-RYI70</f>
        <v>0</v>
      </c>
      <c r="RYK72" s="374">
        <f t="shared" ref="RYK72" si="6418">RYK60-RYK62-RYK70</f>
        <v>0</v>
      </c>
      <c r="RYM72" s="374">
        <f t="shared" ref="RYM72" si="6419">RYM60-RYM62-RYM70</f>
        <v>0</v>
      </c>
      <c r="RYO72" s="374">
        <f t="shared" ref="RYO72" si="6420">RYO60-RYO62-RYO70</f>
        <v>0</v>
      </c>
      <c r="RYQ72" s="374">
        <f t="shared" ref="RYQ72" si="6421">RYQ60-RYQ62-RYQ70</f>
        <v>0</v>
      </c>
      <c r="RYS72" s="374">
        <f t="shared" ref="RYS72" si="6422">RYS60-RYS62-RYS70</f>
        <v>0</v>
      </c>
      <c r="RYU72" s="374">
        <f t="shared" ref="RYU72" si="6423">RYU60-RYU62-RYU70</f>
        <v>0</v>
      </c>
      <c r="RYW72" s="374">
        <f t="shared" ref="RYW72" si="6424">RYW60-RYW62-RYW70</f>
        <v>0</v>
      </c>
      <c r="RYY72" s="374">
        <f t="shared" ref="RYY72" si="6425">RYY60-RYY62-RYY70</f>
        <v>0</v>
      </c>
      <c r="RZA72" s="374">
        <f t="shared" ref="RZA72" si="6426">RZA60-RZA62-RZA70</f>
        <v>0</v>
      </c>
      <c r="RZC72" s="374">
        <f t="shared" ref="RZC72" si="6427">RZC60-RZC62-RZC70</f>
        <v>0</v>
      </c>
      <c r="RZE72" s="374">
        <f t="shared" ref="RZE72" si="6428">RZE60-RZE62-RZE70</f>
        <v>0</v>
      </c>
      <c r="RZG72" s="374">
        <f t="shared" ref="RZG72" si="6429">RZG60-RZG62-RZG70</f>
        <v>0</v>
      </c>
      <c r="RZI72" s="374">
        <f t="shared" ref="RZI72" si="6430">RZI60-RZI62-RZI70</f>
        <v>0</v>
      </c>
      <c r="RZK72" s="374">
        <f t="shared" ref="RZK72" si="6431">RZK60-RZK62-RZK70</f>
        <v>0</v>
      </c>
      <c r="RZM72" s="374">
        <f t="shared" ref="RZM72" si="6432">RZM60-RZM62-RZM70</f>
        <v>0</v>
      </c>
      <c r="RZO72" s="374">
        <f t="shared" ref="RZO72" si="6433">RZO60-RZO62-RZO70</f>
        <v>0</v>
      </c>
      <c r="RZQ72" s="374">
        <f t="shared" ref="RZQ72" si="6434">RZQ60-RZQ62-RZQ70</f>
        <v>0</v>
      </c>
      <c r="RZS72" s="374">
        <f t="shared" ref="RZS72" si="6435">RZS60-RZS62-RZS70</f>
        <v>0</v>
      </c>
      <c r="RZU72" s="374">
        <f t="shared" ref="RZU72" si="6436">RZU60-RZU62-RZU70</f>
        <v>0</v>
      </c>
      <c r="RZW72" s="374">
        <f t="shared" ref="RZW72" si="6437">RZW60-RZW62-RZW70</f>
        <v>0</v>
      </c>
      <c r="RZY72" s="374">
        <f t="shared" ref="RZY72" si="6438">RZY60-RZY62-RZY70</f>
        <v>0</v>
      </c>
      <c r="SAA72" s="374">
        <f t="shared" ref="SAA72" si="6439">SAA60-SAA62-SAA70</f>
        <v>0</v>
      </c>
      <c r="SAC72" s="374">
        <f t="shared" ref="SAC72" si="6440">SAC60-SAC62-SAC70</f>
        <v>0</v>
      </c>
      <c r="SAE72" s="374">
        <f t="shared" ref="SAE72" si="6441">SAE60-SAE62-SAE70</f>
        <v>0</v>
      </c>
      <c r="SAG72" s="374">
        <f t="shared" ref="SAG72" si="6442">SAG60-SAG62-SAG70</f>
        <v>0</v>
      </c>
      <c r="SAI72" s="374">
        <f t="shared" ref="SAI72" si="6443">SAI60-SAI62-SAI70</f>
        <v>0</v>
      </c>
      <c r="SAK72" s="374">
        <f t="shared" ref="SAK72" si="6444">SAK60-SAK62-SAK70</f>
        <v>0</v>
      </c>
      <c r="SAM72" s="374">
        <f t="shared" ref="SAM72" si="6445">SAM60-SAM62-SAM70</f>
        <v>0</v>
      </c>
      <c r="SAO72" s="374">
        <f t="shared" ref="SAO72" si="6446">SAO60-SAO62-SAO70</f>
        <v>0</v>
      </c>
      <c r="SAQ72" s="374">
        <f t="shared" ref="SAQ72" si="6447">SAQ60-SAQ62-SAQ70</f>
        <v>0</v>
      </c>
      <c r="SAS72" s="374">
        <f t="shared" ref="SAS72" si="6448">SAS60-SAS62-SAS70</f>
        <v>0</v>
      </c>
      <c r="SAU72" s="374">
        <f t="shared" ref="SAU72" si="6449">SAU60-SAU62-SAU70</f>
        <v>0</v>
      </c>
      <c r="SAW72" s="374">
        <f t="shared" ref="SAW72" si="6450">SAW60-SAW62-SAW70</f>
        <v>0</v>
      </c>
      <c r="SAY72" s="374">
        <f t="shared" ref="SAY72" si="6451">SAY60-SAY62-SAY70</f>
        <v>0</v>
      </c>
      <c r="SBA72" s="374">
        <f t="shared" ref="SBA72" si="6452">SBA60-SBA62-SBA70</f>
        <v>0</v>
      </c>
      <c r="SBC72" s="374">
        <f t="shared" ref="SBC72" si="6453">SBC60-SBC62-SBC70</f>
        <v>0</v>
      </c>
      <c r="SBE72" s="374">
        <f t="shared" ref="SBE72" si="6454">SBE60-SBE62-SBE70</f>
        <v>0</v>
      </c>
      <c r="SBG72" s="374">
        <f t="shared" ref="SBG72" si="6455">SBG60-SBG62-SBG70</f>
        <v>0</v>
      </c>
      <c r="SBI72" s="374">
        <f t="shared" ref="SBI72" si="6456">SBI60-SBI62-SBI70</f>
        <v>0</v>
      </c>
      <c r="SBK72" s="374">
        <f t="shared" ref="SBK72" si="6457">SBK60-SBK62-SBK70</f>
        <v>0</v>
      </c>
      <c r="SBM72" s="374">
        <f t="shared" ref="SBM72" si="6458">SBM60-SBM62-SBM70</f>
        <v>0</v>
      </c>
      <c r="SBO72" s="374">
        <f t="shared" ref="SBO72" si="6459">SBO60-SBO62-SBO70</f>
        <v>0</v>
      </c>
      <c r="SBQ72" s="374">
        <f t="shared" ref="SBQ72" si="6460">SBQ60-SBQ62-SBQ70</f>
        <v>0</v>
      </c>
      <c r="SBS72" s="374">
        <f t="shared" ref="SBS72" si="6461">SBS60-SBS62-SBS70</f>
        <v>0</v>
      </c>
      <c r="SBU72" s="374">
        <f t="shared" ref="SBU72" si="6462">SBU60-SBU62-SBU70</f>
        <v>0</v>
      </c>
      <c r="SBW72" s="374">
        <f t="shared" ref="SBW72" si="6463">SBW60-SBW62-SBW70</f>
        <v>0</v>
      </c>
      <c r="SBY72" s="374">
        <f t="shared" ref="SBY72" si="6464">SBY60-SBY62-SBY70</f>
        <v>0</v>
      </c>
      <c r="SCA72" s="374">
        <f t="shared" ref="SCA72" si="6465">SCA60-SCA62-SCA70</f>
        <v>0</v>
      </c>
      <c r="SCC72" s="374">
        <f t="shared" ref="SCC72" si="6466">SCC60-SCC62-SCC70</f>
        <v>0</v>
      </c>
      <c r="SCE72" s="374">
        <f t="shared" ref="SCE72" si="6467">SCE60-SCE62-SCE70</f>
        <v>0</v>
      </c>
      <c r="SCG72" s="374">
        <f t="shared" ref="SCG72" si="6468">SCG60-SCG62-SCG70</f>
        <v>0</v>
      </c>
      <c r="SCI72" s="374">
        <f t="shared" ref="SCI72" si="6469">SCI60-SCI62-SCI70</f>
        <v>0</v>
      </c>
      <c r="SCK72" s="374">
        <f t="shared" ref="SCK72" si="6470">SCK60-SCK62-SCK70</f>
        <v>0</v>
      </c>
      <c r="SCM72" s="374">
        <f t="shared" ref="SCM72" si="6471">SCM60-SCM62-SCM70</f>
        <v>0</v>
      </c>
      <c r="SCO72" s="374">
        <f t="shared" ref="SCO72" si="6472">SCO60-SCO62-SCO70</f>
        <v>0</v>
      </c>
      <c r="SCQ72" s="374">
        <f t="shared" ref="SCQ72" si="6473">SCQ60-SCQ62-SCQ70</f>
        <v>0</v>
      </c>
      <c r="SCS72" s="374">
        <f t="shared" ref="SCS72" si="6474">SCS60-SCS62-SCS70</f>
        <v>0</v>
      </c>
      <c r="SCU72" s="374">
        <f t="shared" ref="SCU72" si="6475">SCU60-SCU62-SCU70</f>
        <v>0</v>
      </c>
      <c r="SCW72" s="374">
        <f t="shared" ref="SCW72" si="6476">SCW60-SCW62-SCW70</f>
        <v>0</v>
      </c>
      <c r="SCY72" s="374">
        <f t="shared" ref="SCY72" si="6477">SCY60-SCY62-SCY70</f>
        <v>0</v>
      </c>
      <c r="SDA72" s="374">
        <f t="shared" ref="SDA72" si="6478">SDA60-SDA62-SDA70</f>
        <v>0</v>
      </c>
      <c r="SDC72" s="374">
        <f t="shared" ref="SDC72" si="6479">SDC60-SDC62-SDC70</f>
        <v>0</v>
      </c>
      <c r="SDE72" s="374">
        <f t="shared" ref="SDE72" si="6480">SDE60-SDE62-SDE70</f>
        <v>0</v>
      </c>
      <c r="SDG72" s="374">
        <f t="shared" ref="SDG72" si="6481">SDG60-SDG62-SDG70</f>
        <v>0</v>
      </c>
      <c r="SDI72" s="374">
        <f t="shared" ref="SDI72" si="6482">SDI60-SDI62-SDI70</f>
        <v>0</v>
      </c>
      <c r="SDK72" s="374">
        <f t="shared" ref="SDK72" si="6483">SDK60-SDK62-SDK70</f>
        <v>0</v>
      </c>
      <c r="SDM72" s="374">
        <f t="shared" ref="SDM72" si="6484">SDM60-SDM62-SDM70</f>
        <v>0</v>
      </c>
      <c r="SDO72" s="374">
        <f t="shared" ref="SDO72" si="6485">SDO60-SDO62-SDO70</f>
        <v>0</v>
      </c>
      <c r="SDQ72" s="374">
        <f t="shared" ref="SDQ72" si="6486">SDQ60-SDQ62-SDQ70</f>
        <v>0</v>
      </c>
      <c r="SDS72" s="374">
        <f t="shared" ref="SDS72" si="6487">SDS60-SDS62-SDS70</f>
        <v>0</v>
      </c>
      <c r="SDU72" s="374">
        <f t="shared" ref="SDU72" si="6488">SDU60-SDU62-SDU70</f>
        <v>0</v>
      </c>
      <c r="SDW72" s="374">
        <f t="shared" ref="SDW72" si="6489">SDW60-SDW62-SDW70</f>
        <v>0</v>
      </c>
      <c r="SDY72" s="374">
        <f t="shared" ref="SDY72" si="6490">SDY60-SDY62-SDY70</f>
        <v>0</v>
      </c>
      <c r="SEA72" s="374">
        <f t="shared" ref="SEA72" si="6491">SEA60-SEA62-SEA70</f>
        <v>0</v>
      </c>
      <c r="SEC72" s="374">
        <f t="shared" ref="SEC72" si="6492">SEC60-SEC62-SEC70</f>
        <v>0</v>
      </c>
      <c r="SEE72" s="374">
        <f t="shared" ref="SEE72" si="6493">SEE60-SEE62-SEE70</f>
        <v>0</v>
      </c>
      <c r="SEG72" s="374">
        <f t="shared" ref="SEG72" si="6494">SEG60-SEG62-SEG70</f>
        <v>0</v>
      </c>
      <c r="SEI72" s="374">
        <f t="shared" ref="SEI72" si="6495">SEI60-SEI62-SEI70</f>
        <v>0</v>
      </c>
      <c r="SEK72" s="374">
        <f t="shared" ref="SEK72" si="6496">SEK60-SEK62-SEK70</f>
        <v>0</v>
      </c>
      <c r="SEM72" s="374">
        <f t="shared" ref="SEM72" si="6497">SEM60-SEM62-SEM70</f>
        <v>0</v>
      </c>
      <c r="SEO72" s="374">
        <f t="shared" ref="SEO72" si="6498">SEO60-SEO62-SEO70</f>
        <v>0</v>
      </c>
      <c r="SEQ72" s="374">
        <f t="shared" ref="SEQ72" si="6499">SEQ60-SEQ62-SEQ70</f>
        <v>0</v>
      </c>
      <c r="SES72" s="374">
        <f t="shared" ref="SES72" si="6500">SES60-SES62-SES70</f>
        <v>0</v>
      </c>
      <c r="SEU72" s="374">
        <f t="shared" ref="SEU72" si="6501">SEU60-SEU62-SEU70</f>
        <v>0</v>
      </c>
      <c r="SEW72" s="374">
        <f t="shared" ref="SEW72" si="6502">SEW60-SEW62-SEW70</f>
        <v>0</v>
      </c>
      <c r="SEY72" s="374">
        <f t="shared" ref="SEY72" si="6503">SEY60-SEY62-SEY70</f>
        <v>0</v>
      </c>
      <c r="SFA72" s="374">
        <f t="shared" ref="SFA72" si="6504">SFA60-SFA62-SFA70</f>
        <v>0</v>
      </c>
      <c r="SFC72" s="374">
        <f t="shared" ref="SFC72" si="6505">SFC60-SFC62-SFC70</f>
        <v>0</v>
      </c>
      <c r="SFE72" s="374">
        <f t="shared" ref="SFE72" si="6506">SFE60-SFE62-SFE70</f>
        <v>0</v>
      </c>
      <c r="SFG72" s="374">
        <f t="shared" ref="SFG72" si="6507">SFG60-SFG62-SFG70</f>
        <v>0</v>
      </c>
      <c r="SFI72" s="374">
        <f t="shared" ref="SFI72" si="6508">SFI60-SFI62-SFI70</f>
        <v>0</v>
      </c>
      <c r="SFK72" s="374">
        <f t="shared" ref="SFK72" si="6509">SFK60-SFK62-SFK70</f>
        <v>0</v>
      </c>
      <c r="SFM72" s="374">
        <f t="shared" ref="SFM72" si="6510">SFM60-SFM62-SFM70</f>
        <v>0</v>
      </c>
      <c r="SFO72" s="374">
        <f t="shared" ref="SFO72" si="6511">SFO60-SFO62-SFO70</f>
        <v>0</v>
      </c>
      <c r="SFQ72" s="374">
        <f t="shared" ref="SFQ72" si="6512">SFQ60-SFQ62-SFQ70</f>
        <v>0</v>
      </c>
      <c r="SFS72" s="374">
        <f t="shared" ref="SFS72" si="6513">SFS60-SFS62-SFS70</f>
        <v>0</v>
      </c>
      <c r="SFU72" s="374">
        <f t="shared" ref="SFU72" si="6514">SFU60-SFU62-SFU70</f>
        <v>0</v>
      </c>
      <c r="SFW72" s="374">
        <f t="shared" ref="SFW72" si="6515">SFW60-SFW62-SFW70</f>
        <v>0</v>
      </c>
      <c r="SFY72" s="374">
        <f t="shared" ref="SFY72" si="6516">SFY60-SFY62-SFY70</f>
        <v>0</v>
      </c>
      <c r="SGA72" s="374">
        <f t="shared" ref="SGA72" si="6517">SGA60-SGA62-SGA70</f>
        <v>0</v>
      </c>
      <c r="SGC72" s="374">
        <f t="shared" ref="SGC72" si="6518">SGC60-SGC62-SGC70</f>
        <v>0</v>
      </c>
      <c r="SGE72" s="374">
        <f t="shared" ref="SGE72" si="6519">SGE60-SGE62-SGE70</f>
        <v>0</v>
      </c>
      <c r="SGG72" s="374">
        <f t="shared" ref="SGG72" si="6520">SGG60-SGG62-SGG70</f>
        <v>0</v>
      </c>
      <c r="SGI72" s="374">
        <f t="shared" ref="SGI72" si="6521">SGI60-SGI62-SGI70</f>
        <v>0</v>
      </c>
      <c r="SGK72" s="374">
        <f t="shared" ref="SGK72" si="6522">SGK60-SGK62-SGK70</f>
        <v>0</v>
      </c>
      <c r="SGM72" s="374">
        <f t="shared" ref="SGM72" si="6523">SGM60-SGM62-SGM70</f>
        <v>0</v>
      </c>
      <c r="SGO72" s="374">
        <f t="shared" ref="SGO72" si="6524">SGO60-SGO62-SGO70</f>
        <v>0</v>
      </c>
      <c r="SGQ72" s="374">
        <f t="shared" ref="SGQ72" si="6525">SGQ60-SGQ62-SGQ70</f>
        <v>0</v>
      </c>
      <c r="SGS72" s="374">
        <f t="shared" ref="SGS72" si="6526">SGS60-SGS62-SGS70</f>
        <v>0</v>
      </c>
      <c r="SGU72" s="374">
        <f t="shared" ref="SGU72" si="6527">SGU60-SGU62-SGU70</f>
        <v>0</v>
      </c>
      <c r="SGW72" s="374">
        <f t="shared" ref="SGW72" si="6528">SGW60-SGW62-SGW70</f>
        <v>0</v>
      </c>
      <c r="SGY72" s="374">
        <f t="shared" ref="SGY72" si="6529">SGY60-SGY62-SGY70</f>
        <v>0</v>
      </c>
      <c r="SHA72" s="374">
        <f t="shared" ref="SHA72" si="6530">SHA60-SHA62-SHA70</f>
        <v>0</v>
      </c>
      <c r="SHC72" s="374">
        <f t="shared" ref="SHC72" si="6531">SHC60-SHC62-SHC70</f>
        <v>0</v>
      </c>
      <c r="SHE72" s="374">
        <f t="shared" ref="SHE72" si="6532">SHE60-SHE62-SHE70</f>
        <v>0</v>
      </c>
      <c r="SHG72" s="374">
        <f t="shared" ref="SHG72" si="6533">SHG60-SHG62-SHG70</f>
        <v>0</v>
      </c>
      <c r="SHI72" s="374">
        <f t="shared" ref="SHI72" si="6534">SHI60-SHI62-SHI70</f>
        <v>0</v>
      </c>
      <c r="SHK72" s="374">
        <f t="shared" ref="SHK72" si="6535">SHK60-SHK62-SHK70</f>
        <v>0</v>
      </c>
      <c r="SHM72" s="374">
        <f t="shared" ref="SHM72" si="6536">SHM60-SHM62-SHM70</f>
        <v>0</v>
      </c>
      <c r="SHO72" s="374">
        <f t="shared" ref="SHO72" si="6537">SHO60-SHO62-SHO70</f>
        <v>0</v>
      </c>
      <c r="SHQ72" s="374">
        <f t="shared" ref="SHQ72" si="6538">SHQ60-SHQ62-SHQ70</f>
        <v>0</v>
      </c>
      <c r="SHS72" s="374">
        <f t="shared" ref="SHS72" si="6539">SHS60-SHS62-SHS70</f>
        <v>0</v>
      </c>
      <c r="SHU72" s="374">
        <f t="shared" ref="SHU72" si="6540">SHU60-SHU62-SHU70</f>
        <v>0</v>
      </c>
      <c r="SHW72" s="374">
        <f t="shared" ref="SHW72" si="6541">SHW60-SHW62-SHW70</f>
        <v>0</v>
      </c>
      <c r="SHY72" s="374">
        <f t="shared" ref="SHY72" si="6542">SHY60-SHY62-SHY70</f>
        <v>0</v>
      </c>
      <c r="SIA72" s="374">
        <f t="shared" ref="SIA72" si="6543">SIA60-SIA62-SIA70</f>
        <v>0</v>
      </c>
      <c r="SIC72" s="374">
        <f t="shared" ref="SIC72" si="6544">SIC60-SIC62-SIC70</f>
        <v>0</v>
      </c>
      <c r="SIE72" s="374">
        <f t="shared" ref="SIE72" si="6545">SIE60-SIE62-SIE70</f>
        <v>0</v>
      </c>
      <c r="SIG72" s="374">
        <f t="shared" ref="SIG72" si="6546">SIG60-SIG62-SIG70</f>
        <v>0</v>
      </c>
      <c r="SII72" s="374">
        <f t="shared" ref="SII72" si="6547">SII60-SII62-SII70</f>
        <v>0</v>
      </c>
      <c r="SIK72" s="374">
        <f t="shared" ref="SIK72" si="6548">SIK60-SIK62-SIK70</f>
        <v>0</v>
      </c>
      <c r="SIM72" s="374">
        <f t="shared" ref="SIM72" si="6549">SIM60-SIM62-SIM70</f>
        <v>0</v>
      </c>
      <c r="SIO72" s="374">
        <f t="shared" ref="SIO72" si="6550">SIO60-SIO62-SIO70</f>
        <v>0</v>
      </c>
      <c r="SIQ72" s="374">
        <f t="shared" ref="SIQ72" si="6551">SIQ60-SIQ62-SIQ70</f>
        <v>0</v>
      </c>
      <c r="SIS72" s="374">
        <f t="shared" ref="SIS72" si="6552">SIS60-SIS62-SIS70</f>
        <v>0</v>
      </c>
      <c r="SIU72" s="374">
        <f t="shared" ref="SIU72" si="6553">SIU60-SIU62-SIU70</f>
        <v>0</v>
      </c>
      <c r="SIW72" s="374">
        <f t="shared" ref="SIW72" si="6554">SIW60-SIW62-SIW70</f>
        <v>0</v>
      </c>
      <c r="SIY72" s="374">
        <f t="shared" ref="SIY72" si="6555">SIY60-SIY62-SIY70</f>
        <v>0</v>
      </c>
      <c r="SJA72" s="374">
        <f t="shared" ref="SJA72" si="6556">SJA60-SJA62-SJA70</f>
        <v>0</v>
      </c>
      <c r="SJC72" s="374">
        <f t="shared" ref="SJC72" si="6557">SJC60-SJC62-SJC70</f>
        <v>0</v>
      </c>
      <c r="SJE72" s="374">
        <f t="shared" ref="SJE72" si="6558">SJE60-SJE62-SJE70</f>
        <v>0</v>
      </c>
      <c r="SJG72" s="374">
        <f t="shared" ref="SJG72" si="6559">SJG60-SJG62-SJG70</f>
        <v>0</v>
      </c>
      <c r="SJI72" s="374">
        <f t="shared" ref="SJI72" si="6560">SJI60-SJI62-SJI70</f>
        <v>0</v>
      </c>
      <c r="SJK72" s="374">
        <f t="shared" ref="SJK72" si="6561">SJK60-SJK62-SJK70</f>
        <v>0</v>
      </c>
      <c r="SJM72" s="374">
        <f t="shared" ref="SJM72" si="6562">SJM60-SJM62-SJM70</f>
        <v>0</v>
      </c>
      <c r="SJO72" s="374">
        <f t="shared" ref="SJO72" si="6563">SJO60-SJO62-SJO70</f>
        <v>0</v>
      </c>
      <c r="SJQ72" s="374">
        <f t="shared" ref="SJQ72" si="6564">SJQ60-SJQ62-SJQ70</f>
        <v>0</v>
      </c>
      <c r="SJS72" s="374">
        <f t="shared" ref="SJS72" si="6565">SJS60-SJS62-SJS70</f>
        <v>0</v>
      </c>
      <c r="SJU72" s="374">
        <f t="shared" ref="SJU72" si="6566">SJU60-SJU62-SJU70</f>
        <v>0</v>
      </c>
      <c r="SJW72" s="374">
        <f t="shared" ref="SJW72" si="6567">SJW60-SJW62-SJW70</f>
        <v>0</v>
      </c>
      <c r="SJY72" s="374">
        <f t="shared" ref="SJY72" si="6568">SJY60-SJY62-SJY70</f>
        <v>0</v>
      </c>
      <c r="SKA72" s="374">
        <f t="shared" ref="SKA72" si="6569">SKA60-SKA62-SKA70</f>
        <v>0</v>
      </c>
      <c r="SKC72" s="374">
        <f t="shared" ref="SKC72" si="6570">SKC60-SKC62-SKC70</f>
        <v>0</v>
      </c>
      <c r="SKE72" s="374">
        <f t="shared" ref="SKE72" si="6571">SKE60-SKE62-SKE70</f>
        <v>0</v>
      </c>
      <c r="SKG72" s="374">
        <f t="shared" ref="SKG72" si="6572">SKG60-SKG62-SKG70</f>
        <v>0</v>
      </c>
      <c r="SKI72" s="374">
        <f t="shared" ref="SKI72" si="6573">SKI60-SKI62-SKI70</f>
        <v>0</v>
      </c>
      <c r="SKK72" s="374">
        <f t="shared" ref="SKK72" si="6574">SKK60-SKK62-SKK70</f>
        <v>0</v>
      </c>
      <c r="SKM72" s="374">
        <f t="shared" ref="SKM72" si="6575">SKM60-SKM62-SKM70</f>
        <v>0</v>
      </c>
      <c r="SKO72" s="374">
        <f t="shared" ref="SKO72" si="6576">SKO60-SKO62-SKO70</f>
        <v>0</v>
      </c>
      <c r="SKQ72" s="374">
        <f t="shared" ref="SKQ72" si="6577">SKQ60-SKQ62-SKQ70</f>
        <v>0</v>
      </c>
      <c r="SKS72" s="374">
        <f t="shared" ref="SKS72" si="6578">SKS60-SKS62-SKS70</f>
        <v>0</v>
      </c>
      <c r="SKU72" s="374">
        <f t="shared" ref="SKU72" si="6579">SKU60-SKU62-SKU70</f>
        <v>0</v>
      </c>
      <c r="SKW72" s="374">
        <f t="shared" ref="SKW72" si="6580">SKW60-SKW62-SKW70</f>
        <v>0</v>
      </c>
      <c r="SKY72" s="374">
        <f t="shared" ref="SKY72" si="6581">SKY60-SKY62-SKY70</f>
        <v>0</v>
      </c>
      <c r="SLA72" s="374">
        <f t="shared" ref="SLA72" si="6582">SLA60-SLA62-SLA70</f>
        <v>0</v>
      </c>
      <c r="SLC72" s="374">
        <f t="shared" ref="SLC72" si="6583">SLC60-SLC62-SLC70</f>
        <v>0</v>
      </c>
      <c r="SLE72" s="374">
        <f t="shared" ref="SLE72" si="6584">SLE60-SLE62-SLE70</f>
        <v>0</v>
      </c>
      <c r="SLG72" s="374">
        <f t="shared" ref="SLG72" si="6585">SLG60-SLG62-SLG70</f>
        <v>0</v>
      </c>
      <c r="SLI72" s="374">
        <f t="shared" ref="SLI72" si="6586">SLI60-SLI62-SLI70</f>
        <v>0</v>
      </c>
      <c r="SLK72" s="374">
        <f t="shared" ref="SLK72" si="6587">SLK60-SLK62-SLK70</f>
        <v>0</v>
      </c>
      <c r="SLM72" s="374">
        <f t="shared" ref="SLM72" si="6588">SLM60-SLM62-SLM70</f>
        <v>0</v>
      </c>
      <c r="SLO72" s="374">
        <f t="shared" ref="SLO72" si="6589">SLO60-SLO62-SLO70</f>
        <v>0</v>
      </c>
      <c r="SLQ72" s="374">
        <f t="shared" ref="SLQ72" si="6590">SLQ60-SLQ62-SLQ70</f>
        <v>0</v>
      </c>
      <c r="SLS72" s="374">
        <f t="shared" ref="SLS72" si="6591">SLS60-SLS62-SLS70</f>
        <v>0</v>
      </c>
      <c r="SLU72" s="374">
        <f t="shared" ref="SLU72" si="6592">SLU60-SLU62-SLU70</f>
        <v>0</v>
      </c>
      <c r="SLW72" s="374">
        <f t="shared" ref="SLW72" si="6593">SLW60-SLW62-SLW70</f>
        <v>0</v>
      </c>
      <c r="SLY72" s="374">
        <f t="shared" ref="SLY72" si="6594">SLY60-SLY62-SLY70</f>
        <v>0</v>
      </c>
      <c r="SMA72" s="374">
        <f t="shared" ref="SMA72" si="6595">SMA60-SMA62-SMA70</f>
        <v>0</v>
      </c>
      <c r="SMC72" s="374">
        <f t="shared" ref="SMC72" si="6596">SMC60-SMC62-SMC70</f>
        <v>0</v>
      </c>
      <c r="SME72" s="374">
        <f t="shared" ref="SME72" si="6597">SME60-SME62-SME70</f>
        <v>0</v>
      </c>
      <c r="SMG72" s="374">
        <f t="shared" ref="SMG72" si="6598">SMG60-SMG62-SMG70</f>
        <v>0</v>
      </c>
      <c r="SMI72" s="374">
        <f t="shared" ref="SMI72" si="6599">SMI60-SMI62-SMI70</f>
        <v>0</v>
      </c>
      <c r="SMK72" s="374">
        <f t="shared" ref="SMK72" si="6600">SMK60-SMK62-SMK70</f>
        <v>0</v>
      </c>
      <c r="SMM72" s="374">
        <f t="shared" ref="SMM72" si="6601">SMM60-SMM62-SMM70</f>
        <v>0</v>
      </c>
      <c r="SMO72" s="374">
        <f t="shared" ref="SMO72" si="6602">SMO60-SMO62-SMO70</f>
        <v>0</v>
      </c>
      <c r="SMQ72" s="374">
        <f t="shared" ref="SMQ72" si="6603">SMQ60-SMQ62-SMQ70</f>
        <v>0</v>
      </c>
      <c r="SMS72" s="374">
        <f t="shared" ref="SMS72" si="6604">SMS60-SMS62-SMS70</f>
        <v>0</v>
      </c>
      <c r="SMU72" s="374">
        <f t="shared" ref="SMU72" si="6605">SMU60-SMU62-SMU70</f>
        <v>0</v>
      </c>
      <c r="SMW72" s="374">
        <f t="shared" ref="SMW72" si="6606">SMW60-SMW62-SMW70</f>
        <v>0</v>
      </c>
      <c r="SMY72" s="374">
        <f t="shared" ref="SMY72" si="6607">SMY60-SMY62-SMY70</f>
        <v>0</v>
      </c>
      <c r="SNA72" s="374">
        <f t="shared" ref="SNA72" si="6608">SNA60-SNA62-SNA70</f>
        <v>0</v>
      </c>
      <c r="SNC72" s="374">
        <f t="shared" ref="SNC72" si="6609">SNC60-SNC62-SNC70</f>
        <v>0</v>
      </c>
      <c r="SNE72" s="374">
        <f t="shared" ref="SNE72" si="6610">SNE60-SNE62-SNE70</f>
        <v>0</v>
      </c>
      <c r="SNG72" s="374">
        <f t="shared" ref="SNG72" si="6611">SNG60-SNG62-SNG70</f>
        <v>0</v>
      </c>
      <c r="SNI72" s="374">
        <f t="shared" ref="SNI72" si="6612">SNI60-SNI62-SNI70</f>
        <v>0</v>
      </c>
      <c r="SNK72" s="374">
        <f t="shared" ref="SNK72" si="6613">SNK60-SNK62-SNK70</f>
        <v>0</v>
      </c>
      <c r="SNM72" s="374">
        <f t="shared" ref="SNM72" si="6614">SNM60-SNM62-SNM70</f>
        <v>0</v>
      </c>
      <c r="SNO72" s="374">
        <f t="shared" ref="SNO72" si="6615">SNO60-SNO62-SNO70</f>
        <v>0</v>
      </c>
      <c r="SNQ72" s="374">
        <f t="shared" ref="SNQ72" si="6616">SNQ60-SNQ62-SNQ70</f>
        <v>0</v>
      </c>
      <c r="SNS72" s="374">
        <f t="shared" ref="SNS72" si="6617">SNS60-SNS62-SNS70</f>
        <v>0</v>
      </c>
      <c r="SNU72" s="374">
        <f t="shared" ref="SNU72" si="6618">SNU60-SNU62-SNU70</f>
        <v>0</v>
      </c>
      <c r="SNW72" s="374">
        <f t="shared" ref="SNW72" si="6619">SNW60-SNW62-SNW70</f>
        <v>0</v>
      </c>
      <c r="SNY72" s="374">
        <f t="shared" ref="SNY72" si="6620">SNY60-SNY62-SNY70</f>
        <v>0</v>
      </c>
      <c r="SOA72" s="374">
        <f t="shared" ref="SOA72" si="6621">SOA60-SOA62-SOA70</f>
        <v>0</v>
      </c>
      <c r="SOC72" s="374">
        <f t="shared" ref="SOC72" si="6622">SOC60-SOC62-SOC70</f>
        <v>0</v>
      </c>
      <c r="SOE72" s="374">
        <f t="shared" ref="SOE72" si="6623">SOE60-SOE62-SOE70</f>
        <v>0</v>
      </c>
      <c r="SOG72" s="374">
        <f t="shared" ref="SOG72" si="6624">SOG60-SOG62-SOG70</f>
        <v>0</v>
      </c>
      <c r="SOI72" s="374">
        <f t="shared" ref="SOI72" si="6625">SOI60-SOI62-SOI70</f>
        <v>0</v>
      </c>
      <c r="SOK72" s="374">
        <f t="shared" ref="SOK72" si="6626">SOK60-SOK62-SOK70</f>
        <v>0</v>
      </c>
      <c r="SOM72" s="374">
        <f t="shared" ref="SOM72" si="6627">SOM60-SOM62-SOM70</f>
        <v>0</v>
      </c>
      <c r="SOO72" s="374">
        <f t="shared" ref="SOO72" si="6628">SOO60-SOO62-SOO70</f>
        <v>0</v>
      </c>
      <c r="SOQ72" s="374">
        <f t="shared" ref="SOQ72" si="6629">SOQ60-SOQ62-SOQ70</f>
        <v>0</v>
      </c>
      <c r="SOS72" s="374">
        <f t="shared" ref="SOS72" si="6630">SOS60-SOS62-SOS70</f>
        <v>0</v>
      </c>
      <c r="SOU72" s="374">
        <f t="shared" ref="SOU72" si="6631">SOU60-SOU62-SOU70</f>
        <v>0</v>
      </c>
      <c r="SOW72" s="374">
        <f t="shared" ref="SOW72" si="6632">SOW60-SOW62-SOW70</f>
        <v>0</v>
      </c>
      <c r="SOY72" s="374">
        <f t="shared" ref="SOY72" si="6633">SOY60-SOY62-SOY70</f>
        <v>0</v>
      </c>
      <c r="SPA72" s="374">
        <f t="shared" ref="SPA72" si="6634">SPA60-SPA62-SPA70</f>
        <v>0</v>
      </c>
      <c r="SPC72" s="374">
        <f t="shared" ref="SPC72" si="6635">SPC60-SPC62-SPC70</f>
        <v>0</v>
      </c>
      <c r="SPE72" s="374">
        <f t="shared" ref="SPE72" si="6636">SPE60-SPE62-SPE70</f>
        <v>0</v>
      </c>
      <c r="SPG72" s="374">
        <f t="shared" ref="SPG72" si="6637">SPG60-SPG62-SPG70</f>
        <v>0</v>
      </c>
      <c r="SPI72" s="374">
        <f t="shared" ref="SPI72" si="6638">SPI60-SPI62-SPI70</f>
        <v>0</v>
      </c>
      <c r="SPK72" s="374">
        <f t="shared" ref="SPK72" si="6639">SPK60-SPK62-SPK70</f>
        <v>0</v>
      </c>
      <c r="SPM72" s="374">
        <f t="shared" ref="SPM72" si="6640">SPM60-SPM62-SPM70</f>
        <v>0</v>
      </c>
      <c r="SPO72" s="374">
        <f t="shared" ref="SPO72" si="6641">SPO60-SPO62-SPO70</f>
        <v>0</v>
      </c>
      <c r="SPQ72" s="374">
        <f t="shared" ref="SPQ72" si="6642">SPQ60-SPQ62-SPQ70</f>
        <v>0</v>
      </c>
      <c r="SPS72" s="374">
        <f t="shared" ref="SPS72" si="6643">SPS60-SPS62-SPS70</f>
        <v>0</v>
      </c>
      <c r="SPU72" s="374">
        <f t="shared" ref="SPU72" si="6644">SPU60-SPU62-SPU70</f>
        <v>0</v>
      </c>
      <c r="SPW72" s="374">
        <f t="shared" ref="SPW72" si="6645">SPW60-SPW62-SPW70</f>
        <v>0</v>
      </c>
      <c r="SPY72" s="374">
        <f t="shared" ref="SPY72" si="6646">SPY60-SPY62-SPY70</f>
        <v>0</v>
      </c>
      <c r="SQA72" s="374">
        <f t="shared" ref="SQA72" si="6647">SQA60-SQA62-SQA70</f>
        <v>0</v>
      </c>
      <c r="SQC72" s="374">
        <f t="shared" ref="SQC72" si="6648">SQC60-SQC62-SQC70</f>
        <v>0</v>
      </c>
      <c r="SQE72" s="374">
        <f t="shared" ref="SQE72" si="6649">SQE60-SQE62-SQE70</f>
        <v>0</v>
      </c>
      <c r="SQG72" s="374">
        <f t="shared" ref="SQG72" si="6650">SQG60-SQG62-SQG70</f>
        <v>0</v>
      </c>
      <c r="SQI72" s="374">
        <f t="shared" ref="SQI72" si="6651">SQI60-SQI62-SQI70</f>
        <v>0</v>
      </c>
      <c r="SQK72" s="374">
        <f t="shared" ref="SQK72" si="6652">SQK60-SQK62-SQK70</f>
        <v>0</v>
      </c>
      <c r="SQM72" s="374">
        <f t="shared" ref="SQM72" si="6653">SQM60-SQM62-SQM70</f>
        <v>0</v>
      </c>
      <c r="SQO72" s="374">
        <f t="shared" ref="SQO72" si="6654">SQO60-SQO62-SQO70</f>
        <v>0</v>
      </c>
      <c r="SQQ72" s="374">
        <f t="shared" ref="SQQ72" si="6655">SQQ60-SQQ62-SQQ70</f>
        <v>0</v>
      </c>
      <c r="SQS72" s="374">
        <f t="shared" ref="SQS72" si="6656">SQS60-SQS62-SQS70</f>
        <v>0</v>
      </c>
      <c r="SQU72" s="374">
        <f t="shared" ref="SQU72" si="6657">SQU60-SQU62-SQU70</f>
        <v>0</v>
      </c>
      <c r="SQW72" s="374">
        <f t="shared" ref="SQW72" si="6658">SQW60-SQW62-SQW70</f>
        <v>0</v>
      </c>
      <c r="SQY72" s="374">
        <f t="shared" ref="SQY72" si="6659">SQY60-SQY62-SQY70</f>
        <v>0</v>
      </c>
      <c r="SRA72" s="374">
        <f t="shared" ref="SRA72" si="6660">SRA60-SRA62-SRA70</f>
        <v>0</v>
      </c>
      <c r="SRC72" s="374">
        <f t="shared" ref="SRC72" si="6661">SRC60-SRC62-SRC70</f>
        <v>0</v>
      </c>
      <c r="SRE72" s="374">
        <f t="shared" ref="SRE72" si="6662">SRE60-SRE62-SRE70</f>
        <v>0</v>
      </c>
      <c r="SRG72" s="374">
        <f t="shared" ref="SRG72" si="6663">SRG60-SRG62-SRG70</f>
        <v>0</v>
      </c>
      <c r="SRI72" s="374">
        <f t="shared" ref="SRI72" si="6664">SRI60-SRI62-SRI70</f>
        <v>0</v>
      </c>
      <c r="SRK72" s="374">
        <f t="shared" ref="SRK72" si="6665">SRK60-SRK62-SRK70</f>
        <v>0</v>
      </c>
      <c r="SRM72" s="374">
        <f t="shared" ref="SRM72" si="6666">SRM60-SRM62-SRM70</f>
        <v>0</v>
      </c>
      <c r="SRO72" s="374">
        <f t="shared" ref="SRO72" si="6667">SRO60-SRO62-SRO70</f>
        <v>0</v>
      </c>
      <c r="SRQ72" s="374">
        <f t="shared" ref="SRQ72" si="6668">SRQ60-SRQ62-SRQ70</f>
        <v>0</v>
      </c>
      <c r="SRS72" s="374">
        <f t="shared" ref="SRS72" si="6669">SRS60-SRS62-SRS70</f>
        <v>0</v>
      </c>
      <c r="SRU72" s="374">
        <f t="shared" ref="SRU72" si="6670">SRU60-SRU62-SRU70</f>
        <v>0</v>
      </c>
      <c r="SRW72" s="374">
        <f t="shared" ref="SRW72" si="6671">SRW60-SRW62-SRW70</f>
        <v>0</v>
      </c>
      <c r="SRY72" s="374">
        <f t="shared" ref="SRY72" si="6672">SRY60-SRY62-SRY70</f>
        <v>0</v>
      </c>
      <c r="SSA72" s="374">
        <f t="shared" ref="SSA72" si="6673">SSA60-SSA62-SSA70</f>
        <v>0</v>
      </c>
      <c r="SSC72" s="374">
        <f t="shared" ref="SSC72" si="6674">SSC60-SSC62-SSC70</f>
        <v>0</v>
      </c>
      <c r="SSE72" s="374">
        <f t="shared" ref="SSE72" si="6675">SSE60-SSE62-SSE70</f>
        <v>0</v>
      </c>
      <c r="SSG72" s="374">
        <f t="shared" ref="SSG72" si="6676">SSG60-SSG62-SSG70</f>
        <v>0</v>
      </c>
      <c r="SSI72" s="374">
        <f t="shared" ref="SSI72" si="6677">SSI60-SSI62-SSI70</f>
        <v>0</v>
      </c>
      <c r="SSK72" s="374">
        <f t="shared" ref="SSK72" si="6678">SSK60-SSK62-SSK70</f>
        <v>0</v>
      </c>
      <c r="SSM72" s="374">
        <f t="shared" ref="SSM72" si="6679">SSM60-SSM62-SSM70</f>
        <v>0</v>
      </c>
      <c r="SSO72" s="374">
        <f t="shared" ref="SSO72" si="6680">SSO60-SSO62-SSO70</f>
        <v>0</v>
      </c>
      <c r="SSQ72" s="374">
        <f t="shared" ref="SSQ72" si="6681">SSQ60-SSQ62-SSQ70</f>
        <v>0</v>
      </c>
      <c r="SSS72" s="374">
        <f t="shared" ref="SSS72" si="6682">SSS60-SSS62-SSS70</f>
        <v>0</v>
      </c>
      <c r="SSU72" s="374">
        <f t="shared" ref="SSU72" si="6683">SSU60-SSU62-SSU70</f>
        <v>0</v>
      </c>
      <c r="SSW72" s="374">
        <f t="shared" ref="SSW72" si="6684">SSW60-SSW62-SSW70</f>
        <v>0</v>
      </c>
      <c r="SSY72" s="374">
        <f t="shared" ref="SSY72" si="6685">SSY60-SSY62-SSY70</f>
        <v>0</v>
      </c>
      <c r="STA72" s="374">
        <f t="shared" ref="STA72" si="6686">STA60-STA62-STA70</f>
        <v>0</v>
      </c>
      <c r="STC72" s="374">
        <f t="shared" ref="STC72" si="6687">STC60-STC62-STC70</f>
        <v>0</v>
      </c>
      <c r="STE72" s="374">
        <f t="shared" ref="STE72" si="6688">STE60-STE62-STE70</f>
        <v>0</v>
      </c>
      <c r="STG72" s="374">
        <f t="shared" ref="STG72" si="6689">STG60-STG62-STG70</f>
        <v>0</v>
      </c>
      <c r="STI72" s="374">
        <f t="shared" ref="STI72" si="6690">STI60-STI62-STI70</f>
        <v>0</v>
      </c>
      <c r="STK72" s="374">
        <f t="shared" ref="STK72" si="6691">STK60-STK62-STK70</f>
        <v>0</v>
      </c>
      <c r="STM72" s="374">
        <f t="shared" ref="STM72" si="6692">STM60-STM62-STM70</f>
        <v>0</v>
      </c>
      <c r="STO72" s="374">
        <f t="shared" ref="STO72" si="6693">STO60-STO62-STO70</f>
        <v>0</v>
      </c>
      <c r="STQ72" s="374">
        <f t="shared" ref="STQ72" si="6694">STQ60-STQ62-STQ70</f>
        <v>0</v>
      </c>
      <c r="STS72" s="374">
        <f t="shared" ref="STS72" si="6695">STS60-STS62-STS70</f>
        <v>0</v>
      </c>
      <c r="STU72" s="374">
        <f t="shared" ref="STU72" si="6696">STU60-STU62-STU70</f>
        <v>0</v>
      </c>
      <c r="STW72" s="374">
        <f t="shared" ref="STW72" si="6697">STW60-STW62-STW70</f>
        <v>0</v>
      </c>
      <c r="STY72" s="374">
        <f t="shared" ref="STY72" si="6698">STY60-STY62-STY70</f>
        <v>0</v>
      </c>
      <c r="SUA72" s="374">
        <f t="shared" ref="SUA72" si="6699">SUA60-SUA62-SUA70</f>
        <v>0</v>
      </c>
      <c r="SUC72" s="374">
        <f t="shared" ref="SUC72" si="6700">SUC60-SUC62-SUC70</f>
        <v>0</v>
      </c>
      <c r="SUE72" s="374">
        <f t="shared" ref="SUE72" si="6701">SUE60-SUE62-SUE70</f>
        <v>0</v>
      </c>
      <c r="SUG72" s="374">
        <f t="shared" ref="SUG72" si="6702">SUG60-SUG62-SUG70</f>
        <v>0</v>
      </c>
      <c r="SUI72" s="374">
        <f t="shared" ref="SUI72" si="6703">SUI60-SUI62-SUI70</f>
        <v>0</v>
      </c>
      <c r="SUK72" s="374">
        <f t="shared" ref="SUK72" si="6704">SUK60-SUK62-SUK70</f>
        <v>0</v>
      </c>
      <c r="SUM72" s="374">
        <f t="shared" ref="SUM72" si="6705">SUM60-SUM62-SUM70</f>
        <v>0</v>
      </c>
      <c r="SUO72" s="374">
        <f t="shared" ref="SUO72" si="6706">SUO60-SUO62-SUO70</f>
        <v>0</v>
      </c>
      <c r="SUQ72" s="374">
        <f t="shared" ref="SUQ72" si="6707">SUQ60-SUQ62-SUQ70</f>
        <v>0</v>
      </c>
      <c r="SUS72" s="374">
        <f t="shared" ref="SUS72" si="6708">SUS60-SUS62-SUS70</f>
        <v>0</v>
      </c>
      <c r="SUU72" s="374">
        <f t="shared" ref="SUU72" si="6709">SUU60-SUU62-SUU70</f>
        <v>0</v>
      </c>
      <c r="SUW72" s="374">
        <f t="shared" ref="SUW72" si="6710">SUW60-SUW62-SUW70</f>
        <v>0</v>
      </c>
      <c r="SUY72" s="374">
        <f t="shared" ref="SUY72" si="6711">SUY60-SUY62-SUY70</f>
        <v>0</v>
      </c>
      <c r="SVA72" s="374">
        <f t="shared" ref="SVA72" si="6712">SVA60-SVA62-SVA70</f>
        <v>0</v>
      </c>
      <c r="SVC72" s="374">
        <f t="shared" ref="SVC72" si="6713">SVC60-SVC62-SVC70</f>
        <v>0</v>
      </c>
      <c r="SVE72" s="374">
        <f t="shared" ref="SVE72" si="6714">SVE60-SVE62-SVE70</f>
        <v>0</v>
      </c>
      <c r="SVG72" s="374">
        <f t="shared" ref="SVG72" si="6715">SVG60-SVG62-SVG70</f>
        <v>0</v>
      </c>
      <c r="SVI72" s="374">
        <f t="shared" ref="SVI72" si="6716">SVI60-SVI62-SVI70</f>
        <v>0</v>
      </c>
      <c r="SVK72" s="374">
        <f t="shared" ref="SVK72" si="6717">SVK60-SVK62-SVK70</f>
        <v>0</v>
      </c>
      <c r="SVM72" s="374">
        <f t="shared" ref="SVM72" si="6718">SVM60-SVM62-SVM70</f>
        <v>0</v>
      </c>
      <c r="SVO72" s="374">
        <f t="shared" ref="SVO72" si="6719">SVO60-SVO62-SVO70</f>
        <v>0</v>
      </c>
      <c r="SVQ72" s="374">
        <f t="shared" ref="SVQ72" si="6720">SVQ60-SVQ62-SVQ70</f>
        <v>0</v>
      </c>
      <c r="SVS72" s="374">
        <f t="shared" ref="SVS72" si="6721">SVS60-SVS62-SVS70</f>
        <v>0</v>
      </c>
      <c r="SVU72" s="374">
        <f t="shared" ref="SVU72" si="6722">SVU60-SVU62-SVU70</f>
        <v>0</v>
      </c>
      <c r="SVW72" s="374">
        <f t="shared" ref="SVW72" si="6723">SVW60-SVW62-SVW70</f>
        <v>0</v>
      </c>
      <c r="SVY72" s="374">
        <f t="shared" ref="SVY72" si="6724">SVY60-SVY62-SVY70</f>
        <v>0</v>
      </c>
      <c r="SWA72" s="374">
        <f t="shared" ref="SWA72" si="6725">SWA60-SWA62-SWA70</f>
        <v>0</v>
      </c>
      <c r="SWC72" s="374">
        <f t="shared" ref="SWC72" si="6726">SWC60-SWC62-SWC70</f>
        <v>0</v>
      </c>
      <c r="SWE72" s="374">
        <f t="shared" ref="SWE72" si="6727">SWE60-SWE62-SWE70</f>
        <v>0</v>
      </c>
      <c r="SWG72" s="374">
        <f t="shared" ref="SWG72" si="6728">SWG60-SWG62-SWG70</f>
        <v>0</v>
      </c>
      <c r="SWI72" s="374">
        <f t="shared" ref="SWI72" si="6729">SWI60-SWI62-SWI70</f>
        <v>0</v>
      </c>
      <c r="SWK72" s="374">
        <f t="shared" ref="SWK72" si="6730">SWK60-SWK62-SWK70</f>
        <v>0</v>
      </c>
      <c r="SWM72" s="374">
        <f t="shared" ref="SWM72" si="6731">SWM60-SWM62-SWM70</f>
        <v>0</v>
      </c>
      <c r="SWO72" s="374">
        <f t="shared" ref="SWO72" si="6732">SWO60-SWO62-SWO70</f>
        <v>0</v>
      </c>
      <c r="SWQ72" s="374">
        <f t="shared" ref="SWQ72" si="6733">SWQ60-SWQ62-SWQ70</f>
        <v>0</v>
      </c>
      <c r="SWS72" s="374">
        <f t="shared" ref="SWS72" si="6734">SWS60-SWS62-SWS70</f>
        <v>0</v>
      </c>
      <c r="SWU72" s="374">
        <f t="shared" ref="SWU72" si="6735">SWU60-SWU62-SWU70</f>
        <v>0</v>
      </c>
      <c r="SWW72" s="374">
        <f t="shared" ref="SWW72" si="6736">SWW60-SWW62-SWW70</f>
        <v>0</v>
      </c>
      <c r="SWY72" s="374">
        <f t="shared" ref="SWY72" si="6737">SWY60-SWY62-SWY70</f>
        <v>0</v>
      </c>
      <c r="SXA72" s="374">
        <f t="shared" ref="SXA72" si="6738">SXA60-SXA62-SXA70</f>
        <v>0</v>
      </c>
      <c r="SXC72" s="374">
        <f t="shared" ref="SXC72" si="6739">SXC60-SXC62-SXC70</f>
        <v>0</v>
      </c>
      <c r="SXE72" s="374">
        <f t="shared" ref="SXE72" si="6740">SXE60-SXE62-SXE70</f>
        <v>0</v>
      </c>
      <c r="SXG72" s="374">
        <f t="shared" ref="SXG72" si="6741">SXG60-SXG62-SXG70</f>
        <v>0</v>
      </c>
      <c r="SXI72" s="374">
        <f t="shared" ref="SXI72" si="6742">SXI60-SXI62-SXI70</f>
        <v>0</v>
      </c>
      <c r="SXK72" s="374">
        <f t="shared" ref="SXK72" si="6743">SXK60-SXK62-SXK70</f>
        <v>0</v>
      </c>
      <c r="SXM72" s="374">
        <f t="shared" ref="SXM72" si="6744">SXM60-SXM62-SXM70</f>
        <v>0</v>
      </c>
      <c r="SXO72" s="374">
        <f t="shared" ref="SXO72" si="6745">SXO60-SXO62-SXO70</f>
        <v>0</v>
      </c>
      <c r="SXQ72" s="374">
        <f t="shared" ref="SXQ72" si="6746">SXQ60-SXQ62-SXQ70</f>
        <v>0</v>
      </c>
      <c r="SXS72" s="374">
        <f t="shared" ref="SXS72" si="6747">SXS60-SXS62-SXS70</f>
        <v>0</v>
      </c>
      <c r="SXU72" s="374">
        <f t="shared" ref="SXU72" si="6748">SXU60-SXU62-SXU70</f>
        <v>0</v>
      </c>
      <c r="SXW72" s="374">
        <f t="shared" ref="SXW72" si="6749">SXW60-SXW62-SXW70</f>
        <v>0</v>
      </c>
      <c r="SXY72" s="374">
        <f t="shared" ref="SXY72" si="6750">SXY60-SXY62-SXY70</f>
        <v>0</v>
      </c>
      <c r="SYA72" s="374">
        <f t="shared" ref="SYA72" si="6751">SYA60-SYA62-SYA70</f>
        <v>0</v>
      </c>
      <c r="SYC72" s="374">
        <f t="shared" ref="SYC72" si="6752">SYC60-SYC62-SYC70</f>
        <v>0</v>
      </c>
      <c r="SYE72" s="374">
        <f t="shared" ref="SYE72" si="6753">SYE60-SYE62-SYE70</f>
        <v>0</v>
      </c>
      <c r="SYG72" s="374">
        <f t="shared" ref="SYG72" si="6754">SYG60-SYG62-SYG70</f>
        <v>0</v>
      </c>
      <c r="SYI72" s="374">
        <f t="shared" ref="SYI72" si="6755">SYI60-SYI62-SYI70</f>
        <v>0</v>
      </c>
      <c r="SYK72" s="374">
        <f t="shared" ref="SYK72" si="6756">SYK60-SYK62-SYK70</f>
        <v>0</v>
      </c>
      <c r="SYM72" s="374">
        <f t="shared" ref="SYM72" si="6757">SYM60-SYM62-SYM70</f>
        <v>0</v>
      </c>
      <c r="SYO72" s="374">
        <f t="shared" ref="SYO72" si="6758">SYO60-SYO62-SYO70</f>
        <v>0</v>
      </c>
      <c r="SYQ72" s="374">
        <f t="shared" ref="SYQ72" si="6759">SYQ60-SYQ62-SYQ70</f>
        <v>0</v>
      </c>
      <c r="SYS72" s="374">
        <f t="shared" ref="SYS72" si="6760">SYS60-SYS62-SYS70</f>
        <v>0</v>
      </c>
      <c r="SYU72" s="374">
        <f t="shared" ref="SYU72" si="6761">SYU60-SYU62-SYU70</f>
        <v>0</v>
      </c>
      <c r="SYW72" s="374">
        <f t="shared" ref="SYW72" si="6762">SYW60-SYW62-SYW70</f>
        <v>0</v>
      </c>
      <c r="SYY72" s="374">
        <f t="shared" ref="SYY72" si="6763">SYY60-SYY62-SYY70</f>
        <v>0</v>
      </c>
      <c r="SZA72" s="374">
        <f t="shared" ref="SZA72" si="6764">SZA60-SZA62-SZA70</f>
        <v>0</v>
      </c>
      <c r="SZC72" s="374">
        <f t="shared" ref="SZC72" si="6765">SZC60-SZC62-SZC70</f>
        <v>0</v>
      </c>
      <c r="SZE72" s="374">
        <f t="shared" ref="SZE72" si="6766">SZE60-SZE62-SZE70</f>
        <v>0</v>
      </c>
      <c r="SZG72" s="374">
        <f t="shared" ref="SZG72" si="6767">SZG60-SZG62-SZG70</f>
        <v>0</v>
      </c>
      <c r="SZI72" s="374">
        <f t="shared" ref="SZI72" si="6768">SZI60-SZI62-SZI70</f>
        <v>0</v>
      </c>
      <c r="SZK72" s="374">
        <f t="shared" ref="SZK72" si="6769">SZK60-SZK62-SZK70</f>
        <v>0</v>
      </c>
      <c r="SZM72" s="374">
        <f t="shared" ref="SZM72" si="6770">SZM60-SZM62-SZM70</f>
        <v>0</v>
      </c>
      <c r="SZO72" s="374">
        <f t="shared" ref="SZO72" si="6771">SZO60-SZO62-SZO70</f>
        <v>0</v>
      </c>
      <c r="SZQ72" s="374">
        <f t="shared" ref="SZQ72" si="6772">SZQ60-SZQ62-SZQ70</f>
        <v>0</v>
      </c>
      <c r="SZS72" s="374">
        <f t="shared" ref="SZS72" si="6773">SZS60-SZS62-SZS70</f>
        <v>0</v>
      </c>
      <c r="SZU72" s="374">
        <f t="shared" ref="SZU72" si="6774">SZU60-SZU62-SZU70</f>
        <v>0</v>
      </c>
      <c r="SZW72" s="374">
        <f t="shared" ref="SZW72" si="6775">SZW60-SZW62-SZW70</f>
        <v>0</v>
      </c>
      <c r="SZY72" s="374">
        <f t="shared" ref="SZY72" si="6776">SZY60-SZY62-SZY70</f>
        <v>0</v>
      </c>
      <c r="TAA72" s="374">
        <f t="shared" ref="TAA72" si="6777">TAA60-TAA62-TAA70</f>
        <v>0</v>
      </c>
      <c r="TAC72" s="374">
        <f t="shared" ref="TAC72" si="6778">TAC60-TAC62-TAC70</f>
        <v>0</v>
      </c>
      <c r="TAE72" s="374">
        <f t="shared" ref="TAE72" si="6779">TAE60-TAE62-TAE70</f>
        <v>0</v>
      </c>
      <c r="TAG72" s="374">
        <f t="shared" ref="TAG72" si="6780">TAG60-TAG62-TAG70</f>
        <v>0</v>
      </c>
      <c r="TAI72" s="374">
        <f t="shared" ref="TAI72" si="6781">TAI60-TAI62-TAI70</f>
        <v>0</v>
      </c>
      <c r="TAK72" s="374">
        <f t="shared" ref="TAK72" si="6782">TAK60-TAK62-TAK70</f>
        <v>0</v>
      </c>
      <c r="TAM72" s="374">
        <f t="shared" ref="TAM72" si="6783">TAM60-TAM62-TAM70</f>
        <v>0</v>
      </c>
      <c r="TAO72" s="374">
        <f t="shared" ref="TAO72" si="6784">TAO60-TAO62-TAO70</f>
        <v>0</v>
      </c>
      <c r="TAQ72" s="374">
        <f t="shared" ref="TAQ72" si="6785">TAQ60-TAQ62-TAQ70</f>
        <v>0</v>
      </c>
      <c r="TAS72" s="374">
        <f t="shared" ref="TAS72" si="6786">TAS60-TAS62-TAS70</f>
        <v>0</v>
      </c>
      <c r="TAU72" s="374">
        <f t="shared" ref="TAU72" si="6787">TAU60-TAU62-TAU70</f>
        <v>0</v>
      </c>
      <c r="TAW72" s="374">
        <f t="shared" ref="TAW72" si="6788">TAW60-TAW62-TAW70</f>
        <v>0</v>
      </c>
      <c r="TAY72" s="374">
        <f t="shared" ref="TAY72" si="6789">TAY60-TAY62-TAY70</f>
        <v>0</v>
      </c>
      <c r="TBA72" s="374">
        <f t="shared" ref="TBA72" si="6790">TBA60-TBA62-TBA70</f>
        <v>0</v>
      </c>
      <c r="TBC72" s="374">
        <f t="shared" ref="TBC72" si="6791">TBC60-TBC62-TBC70</f>
        <v>0</v>
      </c>
      <c r="TBE72" s="374">
        <f t="shared" ref="TBE72" si="6792">TBE60-TBE62-TBE70</f>
        <v>0</v>
      </c>
      <c r="TBG72" s="374">
        <f t="shared" ref="TBG72" si="6793">TBG60-TBG62-TBG70</f>
        <v>0</v>
      </c>
      <c r="TBI72" s="374">
        <f t="shared" ref="TBI72" si="6794">TBI60-TBI62-TBI70</f>
        <v>0</v>
      </c>
      <c r="TBK72" s="374">
        <f t="shared" ref="TBK72" si="6795">TBK60-TBK62-TBK70</f>
        <v>0</v>
      </c>
      <c r="TBM72" s="374">
        <f t="shared" ref="TBM72" si="6796">TBM60-TBM62-TBM70</f>
        <v>0</v>
      </c>
      <c r="TBO72" s="374">
        <f t="shared" ref="TBO72" si="6797">TBO60-TBO62-TBO70</f>
        <v>0</v>
      </c>
      <c r="TBQ72" s="374">
        <f t="shared" ref="TBQ72" si="6798">TBQ60-TBQ62-TBQ70</f>
        <v>0</v>
      </c>
      <c r="TBS72" s="374">
        <f t="shared" ref="TBS72" si="6799">TBS60-TBS62-TBS70</f>
        <v>0</v>
      </c>
      <c r="TBU72" s="374">
        <f t="shared" ref="TBU72" si="6800">TBU60-TBU62-TBU70</f>
        <v>0</v>
      </c>
      <c r="TBW72" s="374">
        <f t="shared" ref="TBW72" si="6801">TBW60-TBW62-TBW70</f>
        <v>0</v>
      </c>
      <c r="TBY72" s="374">
        <f t="shared" ref="TBY72" si="6802">TBY60-TBY62-TBY70</f>
        <v>0</v>
      </c>
      <c r="TCA72" s="374">
        <f t="shared" ref="TCA72" si="6803">TCA60-TCA62-TCA70</f>
        <v>0</v>
      </c>
      <c r="TCC72" s="374">
        <f t="shared" ref="TCC72" si="6804">TCC60-TCC62-TCC70</f>
        <v>0</v>
      </c>
      <c r="TCE72" s="374">
        <f t="shared" ref="TCE72" si="6805">TCE60-TCE62-TCE70</f>
        <v>0</v>
      </c>
      <c r="TCG72" s="374">
        <f t="shared" ref="TCG72" si="6806">TCG60-TCG62-TCG70</f>
        <v>0</v>
      </c>
      <c r="TCI72" s="374">
        <f t="shared" ref="TCI72" si="6807">TCI60-TCI62-TCI70</f>
        <v>0</v>
      </c>
      <c r="TCK72" s="374">
        <f t="shared" ref="TCK72" si="6808">TCK60-TCK62-TCK70</f>
        <v>0</v>
      </c>
      <c r="TCM72" s="374">
        <f t="shared" ref="TCM72" si="6809">TCM60-TCM62-TCM70</f>
        <v>0</v>
      </c>
      <c r="TCO72" s="374">
        <f t="shared" ref="TCO72" si="6810">TCO60-TCO62-TCO70</f>
        <v>0</v>
      </c>
      <c r="TCQ72" s="374">
        <f t="shared" ref="TCQ72" si="6811">TCQ60-TCQ62-TCQ70</f>
        <v>0</v>
      </c>
      <c r="TCS72" s="374">
        <f t="shared" ref="TCS72" si="6812">TCS60-TCS62-TCS70</f>
        <v>0</v>
      </c>
      <c r="TCU72" s="374">
        <f t="shared" ref="TCU72" si="6813">TCU60-TCU62-TCU70</f>
        <v>0</v>
      </c>
      <c r="TCW72" s="374">
        <f t="shared" ref="TCW72" si="6814">TCW60-TCW62-TCW70</f>
        <v>0</v>
      </c>
      <c r="TCY72" s="374">
        <f t="shared" ref="TCY72" si="6815">TCY60-TCY62-TCY70</f>
        <v>0</v>
      </c>
      <c r="TDA72" s="374">
        <f t="shared" ref="TDA72" si="6816">TDA60-TDA62-TDA70</f>
        <v>0</v>
      </c>
      <c r="TDC72" s="374">
        <f t="shared" ref="TDC72" si="6817">TDC60-TDC62-TDC70</f>
        <v>0</v>
      </c>
      <c r="TDE72" s="374">
        <f t="shared" ref="TDE72" si="6818">TDE60-TDE62-TDE70</f>
        <v>0</v>
      </c>
      <c r="TDG72" s="374">
        <f t="shared" ref="TDG72" si="6819">TDG60-TDG62-TDG70</f>
        <v>0</v>
      </c>
      <c r="TDI72" s="374">
        <f t="shared" ref="TDI72" si="6820">TDI60-TDI62-TDI70</f>
        <v>0</v>
      </c>
      <c r="TDK72" s="374">
        <f t="shared" ref="TDK72" si="6821">TDK60-TDK62-TDK70</f>
        <v>0</v>
      </c>
      <c r="TDM72" s="374">
        <f t="shared" ref="TDM72" si="6822">TDM60-TDM62-TDM70</f>
        <v>0</v>
      </c>
      <c r="TDO72" s="374">
        <f t="shared" ref="TDO72" si="6823">TDO60-TDO62-TDO70</f>
        <v>0</v>
      </c>
      <c r="TDQ72" s="374">
        <f t="shared" ref="TDQ72" si="6824">TDQ60-TDQ62-TDQ70</f>
        <v>0</v>
      </c>
      <c r="TDS72" s="374">
        <f t="shared" ref="TDS72" si="6825">TDS60-TDS62-TDS70</f>
        <v>0</v>
      </c>
      <c r="TDU72" s="374">
        <f t="shared" ref="TDU72" si="6826">TDU60-TDU62-TDU70</f>
        <v>0</v>
      </c>
      <c r="TDW72" s="374">
        <f t="shared" ref="TDW72" si="6827">TDW60-TDW62-TDW70</f>
        <v>0</v>
      </c>
      <c r="TDY72" s="374">
        <f t="shared" ref="TDY72" si="6828">TDY60-TDY62-TDY70</f>
        <v>0</v>
      </c>
      <c r="TEA72" s="374">
        <f t="shared" ref="TEA72" si="6829">TEA60-TEA62-TEA70</f>
        <v>0</v>
      </c>
      <c r="TEC72" s="374">
        <f t="shared" ref="TEC72" si="6830">TEC60-TEC62-TEC70</f>
        <v>0</v>
      </c>
      <c r="TEE72" s="374">
        <f t="shared" ref="TEE72" si="6831">TEE60-TEE62-TEE70</f>
        <v>0</v>
      </c>
      <c r="TEG72" s="374">
        <f t="shared" ref="TEG72" si="6832">TEG60-TEG62-TEG70</f>
        <v>0</v>
      </c>
      <c r="TEI72" s="374">
        <f t="shared" ref="TEI72" si="6833">TEI60-TEI62-TEI70</f>
        <v>0</v>
      </c>
      <c r="TEK72" s="374">
        <f t="shared" ref="TEK72" si="6834">TEK60-TEK62-TEK70</f>
        <v>0</v>
      </c>
      <c r="TEM72" s="374">
        <f t="shared" ref="TEM72" si="6835">TEM60-TEM62-TEM70</f>
        <v>0</v>
      </c>
      <c r="TEO72" s="374">
        <f t="shared" ref="TEO72" si="6836">TEO60-TEO62-TEO70</f>
        <v>0</v>
      </c>
      <c r="TEQ72" s="374">
        <f t="shared" ref="TEQ72" si="6837">TEQ60-TEQ62-TEQ70</f>
        <v>0</v>
      </c>
      <c r="TES72" s="374">
        <f t="shared" ref="TES72" si="6838">TES60-TES62-TES70</f>
        <v>0</v>
      </c>
      <c r="TEU72" s="374">
        <f t="shared" ref="TEU72" si="6839">TEU60-TEU62-TEU70</f>
        <v>0</v>
      </c>
      <c r="TEW72" s="374">
        <f t="shared" ref="TEW72" si="6840">TEW60-TEW62-TEW70</f>
        <v>0</v>
      </c>
      <c r="TEY72" s="374">
        <f t="shared" ref="TEY72" si="6841">TEY60-TEY62-TEY70</f>
        <v>0</v>
      </c>
      <c r="TFA72" s="374">
        <f t="shared" ref="TFA72" si="6842">TFA60-TFA62-TFA70</f>
        <v>0</v>
      </c>
      <c r="TFC72" s="374">
        <f t="shared" ref="TFC72" si="6843">TFC60-TFC62-TFC70</f>
        <v>0</v>
      </c>
      <c r="TFE72" s="374">
        <f t="shared" ref="TFE72" si="6844">TFE60-TFE62-TFE70</f>
        <v>0</v>
      </c>
      <c r="TFG72" s="374">
        <f t="shared" ref="TFG72" si="6845">TFG60-TFG62-TFG70</f>
        <v>0</v>
      </c>
      <c r="TFI72" s="374">
        <f t="shared" ref="TFI72" si="6846">TFI60-TFI62-TFI70</f>
        <v>0</v>
      </c>
      <c r="TFK72" s="374">
        <f t="shared" ref="TFK72" si="6847">TFK60-TFK62-TFK70</f>
        <v>0</v>
      </c>
      <c r="TFM72" s="374">
        <f t="shared" ref="TFM72" si="6848">TFM60-TFM62-TFM70</f>
        <v>0</v>
      </c>
      <c r="TFO72" s="374">
        <f t="shared" ref="TFO72" si="6849">TFO60-TFO62-TFO70</f>
        <v>0</v>
      </c>
      <c r="TFQ72" s="374">
        <f t="shared" ref="TFQ72" si="6850">TFQ60-TFQ62-TFQ70</f>
        <v>0</v>
      </c>
      <c r="TFS72" s="374">
        <f t="shared" ref="TFS72" si="6851">TFS60-TFS62-TFS70</f>
        <v>0</v>
      </c>
      <c r="TFU72" s="374">
        <f t="shared" ref="TFU72" si="6852">TFU60-TFU62-TFU70</f>
        <v>0</v>
      </c>
      <c r="TFW72" s="374">
        <f t="shared" ref="TFW72" si="6853">TFW60-TFW62-TFW70</f>
        <v>0</v>
      </c>
      <c r="TFY72" s="374">
        <f t="shared" ref="TFY72" si="6854">TFY60-TFY62-TFY70</f>
        <v>0</v>
      </c>
      <c r="TGA72" s="374">
        <f t="shared" ref="TGA72" si="6855">TGA60-TGA62-TGA70</f>
        <v>0</v>
      </c>
      <c r="TGC72" s="374">
        <f t="shared" ref="TGC72" si="6856">TGC60-TGC62-TGC70</f>
        <v>0</v>
      </c>
      <c r="TGE72" s="374">
        <f t="shared" ref="TGE72" si="6857">TGE60-TGE62-TGE70</f>
        <v>0</v>
      </c>
      <c r="TGG72" s="374">
        <f t="shared" ref="TGG72" si="6858">TGG60-TGG62-TGG70</f>
        <v>0</v>
      </c>
      <c r="TGI72" s="374">
        <f t="shared" ref="TGI72" si="6859">TGI60-TGI62-TGI70</f>
        <v>0</v>
      </c>
      <c r="TGK72" s="374">
        <f t="shared" ref="TGK72" si="6860">TGK60-TGK62-TGK70</f>
        <v>0</v>
      </c>
      <c r="TGM72" s="374">
        <f t="shared" ref="TGM72" si="6861">TGM60-TGM62-TGM70</f>
        <v>0</v>
      </c>
      <c r="TGO72" s="374">
        <f t="shared" ref="TGO72" si="6862">TGO60-TGO62-TGO70</f>
        <v>0</v>
      </c>
      <c r="TGQ72" s="374">
        <f t="shared" ref="TGQ72" si="6863">TGQ60-TGQ62-TGQ70</f>
        <v>0</v>
      </c>
      <c r="TGS72" s="374">
        <f t="shared" ref="TGS72" si="6864">TGS60-TGS62-TGS70</f>
        <v>0</v>
      </c>
      <c r="TGU72" s="374">
        <f t="shared" ref="TGU72" si="6865">TGU60-TGU62-TGU70</f>
        <v>0</v>
      </c>
      <c r="TGW72" s="374">
        <f t="shared" ref="TGW72" si="6866">TGW60-TGW62-TGW70</f>
        <v>0</v>
      </c>
      <c r="TGY72" s="374">
        <f t="shared" ref="TGY72" si="6867">TGY60-TGY62-TGY70</f>
        <v>0</v>
      </c>
      <c r="THA72" s="374">
        <f t="shared" ref="THA72" si="6868">THA60-THA62-THA70</f>
        <v>0</v>
      </c>
      <c r="THC72" s="374">
        <f t="shared" ref="THC72" si="6869">THC60-THC62-THC70</f>
        <v>0</v>
      </c>
      <c r="THE72" s="374">
        <f t="shared" ref="THE72" si="6870">THE60-THE62-THE70</f>
        <v>0</v>
      </c>
      <c r="THG72" s="374">
        <f t="shared" ref="THG72" si="6871">THG60-THG62-THG70</f>
        <v>0</v>
      </c>
      <c r="THI72" s="374">
        <f t="shared" ref="THI72" si="6872">THI60-THI62-THI70</f>
        <v>0</v>
      </c>
      <c r="THK72" s="374">
        <f t="shared" ref="THK72" si="6873">THK60-THK62-THK70</f>
        <v>0</v>
      </c>
      <c r="THM72" s="374">
        <f t="shared" ref="THM72" si="6874">THM60-THM62-THM70</f>
        <v>0</v>
      </c>
      <c r="THO72" s="374">
        <f t="shared" ref="THO72" si="6875">THO60-THO62-THO70</f>
        <v>0</v>
      </c>
      <c r="THQ72" s="374">
        <f t="shared" ref="THQ72" si="6876">THQ60-THQ62-THQ70</f>
        <v>0</v>
      </c>
      <c r="THS72" s="374">
        <f t="shared" ref="THS72" si="6877">THS60-THS62-THS70</f>
        <v>0</v>
      </c>
      <c r="THU72" s="374">
        <f t="shared" ref="THU72" si="6878">THU60-THU62-THU70</f>
        <v>0</v>
      </c>
      <c r="THW72" s="374">
        <f t="shared" ref="THW72" si="6879">THW60-THW62-THW70</f>
        <v>0</v>
      </c>
      <c r="THY72" s="374">
        <f t="shared" ref="THY72" si="6880">THY60-THY62-THY70</f>
        <v>0</v>
      </c>
      <c r="TIA72" s="374">
        <f t="shared" ref="TIA72" si="6881">TIA60-TIA62-TIA70</f>
        <v>0</v>
      </c>
      <c r="TIC72" s="374">
        <f t="shared" ref="TIC72" si="6882">TIC60-TIC62-TIC70</f>
        <v>0</v>
      </c>
      <c r="TIE72" s="374">
        <f t="shared" ref="TIE72" si="6883">TIE60-TIE62-TIE70</f>
        <v>0</v>
      </c>
      <c r="TIG72" s="374">
        <f t="shared" ref="TIG72" si="6884">TIG60-TIG62-TIG70</f>
        <v>0</v>
      </c>
      <c r="TII72" s="374">
        <f t="shared" ref="TII72" si="6885">TII60-TII62-TII70</f>
        <v>0</v>
      </c>
      <c r="TIK72" s="374">
        <f t="shared" ref="TIK72" si="6886">TIK60-TIK62-TIK70</f>
        <v>0</v>
      </c>
      <c r="TIM72" s="374">
        <f t="shared" ref="TIM72" si="6887">TIM60-TIM62-TIM70</f>
        <v>0</v>
      </c>
      <c r="TIO72" s="374">
        <f t="shared" ref="TIO72" si="6888">TIO60-TIO62-TIO70</f>
        <v>0</v>
      </c>
      <c r="TIQ72" s="374">
        <f t="shared" ref="TIQ72" si="6889">TIQ60-TIQ62-TIQ70</f>
        <v>0</v>
      </c>
      <c r="TIS72" s="374">
        <f t="shared" ref="TIS72" si="6890">TIS60-TIS62-TIS70</f>
        <v>0</v>
      </c>
      <c r="TIU72" s="374">
        <f t="shared" ref="TIU72" si="6891">TIU60-TIU62-TIU70</f>
        <v>0</v>
      </c>
      <c r="TIW72" s="374">
        <f t="shared" ref="TIW72" si="6892">TIW60-TIW62-TIW70</f>
        <v>0</v>
      </c>
      <c r="TIY72" s="374">
        <f t="shared" ref="TIY72" si="6893">TIY60-TIY62-TIY70</f>
        <v>0</v>
      </c>
      <c r="TJA72" s="374">
        <f t="shared" ref="TJA72" si="6894">TJA60-TJA62-TJA70</f>
        <v>0</v>
      </c>
      <c r="TJC72" s="374">
        <f t="shared" ref="TJC72" si="6895">TJC60-TJC62-TJC70</f>
        <v>0</v>
      </c>
      <c r="TJE72" s="374">
        <f t="shared" ref="TJE72" si="6896">TJE60-TJE62-TJE70</f>
        <v>0</v>
      </c>
      <c r="TJG72" s="374">
        <f t="shared" ref="TJG72" si="6897">TJG60-TJG62-TJG70</f>
        <v>0</v>
      </c>
      <c r="TJI72" s="374">
        <f t="shared" ref="TJI72" si="6898">TJI60-TJI62-TJI70</f>
        <v>0</v>
      </c>
      <c r="TJK72" s="374">
        <f t="shared" ref="TJK72" si="6899">TJK60-TJK62-TJK70</f>
        <v>0</v>
      </c>
      <c r="TJM72" s="374">
        <f t="shared" ref="TJM72" si="6900">TJM60-TJM62-TJM70</f>
        <v>0</v>
      </c>
      <c r="TJO72" s="374">
        <f t="shared" ref="TJO72" si="6901">TJO60-TJO62-TJO70</f>
        <v>0</v>
      </c>
      <c r="TJQ72" s="374">
        <f t="shared" ref="TJQ72" si="6902">TJQ60-TJQ62-TJQ70</f>
        <v>0</v>
      </c>
      <c r="TJS72" s="374">
        <f t="shared" ref="TJS72" si="6903">TJS60-TJS62-TJS70</f>
        <v>0</v>
      </c>
      <c r="TJU72" s="374">
        <f t="shared" ref="TJU72" si="6904">TJU60-TJU62-TJU70</f>
        <v>0</v>
      </c>
      <c r="TJW72" s="374">
        <f t="shared" ref="TJW72" si="6905">TJW60-TJW62-TJW70</f>
        <v>0</v>
      </c>
      <c r="TJY72" s="374">
        <f t="shared" ref="TJY72" si="6906">TJY60-TJY62-TJY70</f>
        <v>0</v>
      </c>
      <c r="TKA72" s="374">
        <f t="shared" ref="TKA72" si="6907">TKA60-TKA62-TKA70</f>
        <v>0</v>
      </c>
      <c r="TKC72" s="374">
        <f t="shared" ref="TKC72" si="6908">TKC60-TKC62-TKC70</f>
        <v>0</v>
      </c>
      <c r="TKE72" s="374">
        <f t="shared" ref="TKE72" si="6909">TKE60-TKE62-TKE70</f>
        <v>0</v>
      </c>
      <c r="TKG72" s="374">
        <f t="shared" ref="TKG72" si="6910">TKG60-TKG62-TKG70</f>
        <v>0</v>
      </c>
      <c r="TKI72" s="374">
        <f t="shared" ref="TKI72" si="6911">TKI60-TKI62-TKI70</f>
        <v>0</v>
      </c>
      <c r="TKK72" s="374">
        <f t="shared" ref="TKK72" si="6912">TKK60-TKK62-TKK70</f>
        <v>0</v>
      </c>
      <c r="TKM72" s="374">
        <f t="shared" ref="TKM72" si="6913">TKM60-TKM62-TKM70</f>
        <v>0</v>
      </c>
      <c r="TKO72" s="374">
        <f t="shared" ref="TKO72" si="6914">TKO60-TKO62-TKO70</f>
        <v>0</v>
      </c>
      <c r="TKQ72" s="374">
        <f t="shared" ref="TKQ72" si="6915">TKQ60-TKQ62-TKQ70</f>
        <v>0</v>
      </c>
      <c r="TKS72" s="374">
        <f t="shared" ref="TKS72" si="6916">TKS60-TKS62-TKS70</f>
        <v>0</v>
      </c>
      <c r="TKU72" s="374">
        <f t="shared" ref="TKU72" si="6917">TKU60-TKU62-TKU70</f>
        <v>0</v>
      </c>
      <c r="TKW72" s="374">
        <f t="shared" ref="TKW72" si="6918">TKW60-TKW62-TKW70</f>
        <v>0</v>
      </c>
      <c r="TKY72" s="374">
        <f t="shared" ref="TKY72" si="6919">TKY60-TKY62-TKY70</f>
        <v>0</v>
      </c>
      <c r="TLA72" s="374">
        <f t="shared" ref="TLA72" si="6920">TLA60-TLA62-TLA70</f>
        <v>0</v>
      </c>
      <c r="TLC72" s="374">
        <f t="shared" ref="TLC72" si="6921">TLC60-TLC62-TLC70</f>
        <v>0</v>
      </c>
      <c r="TLE72" s="374">
        <f t="shared" ref="TLE72" si="6922">TLE60-TLE62-TLE70</f>
        <v>0</v>
      </c>
      <c r="TLG72" s="374">
        <f t="shared" ref="TLG72" si="6923">TLG60-TLG62-TLG70</f>
        <v>0</v>
      </c>
      <c r="TLI72" s="374">
        <f t="shared" ref="TLI72" si="6924">TLI60-TLI62-TLI70</f>
        <v>0</v>
      </c>
      <c r="TLK72" s="374">
        <f t="shared" ref="TLK72" si="6925">TLK60-TLK62-TLK70</f>
        <v>0</v>
      </c>
      <c r="TLM72" s="374">
        <f t="shared" ref="TLM72" si="6926">TLM60-TLM62-TLM70</f>
        <v>0</v>
      </c>
      <c r="TLO72" s="374">
        <f t="shared" ref="TLO72" si="6927">TLO60-TLO62-TLO70</f>
        <v>0</v>
      </c>
      <c r="TLQ72" s="374">
        <f t="shared" ref="TLQ72" si="6928">TLQ60-TLQ62-TLQ70</f>
        <v>0</v>
      </c>
      <c r="TLS72" s="374">
        <f t="shared" ref="TLS72" si="6929">TLS60-TLS62-TLS70</f>
        <v>0</v>
      </c>
      <c r="TLU72" s="374">
        <f t="shared" ref="TLU72" si="6930">TLU60-TLU62-TLU70</f>
        <v>0</v>
      </c>
      <c r="TLW72" s="374">
        <f t="shared" ref="TLW72" si="6931">TLW60-TLW62-TLW70</f>
        <v>0</v>
      </c>
      <c r="TLY72" s="374">
        <f t="shared" ref="TLY72" si="6932">TLY60-TLY62-TLY70</f>
        <v>0</v>
      </c>
      <c r="TMA72" s="374">
        <f t="shared" ref="TMA72" si="6933">TMA60-TMA62-TMA70</f>
        <v>0</v>
      </c>
      <c r="TMC72" s="374">
        <f t="shared" ref="TMC72" si="6934">TMC60-TMC62-TMC70</f>
        <v>0</v>
      </c>
      <c r="TME72" s="374">
        <f t="shared" ref="TME72" si="6935">TME60-TME62-TME70</f>
        <v>0</v>
      </c>
      <c r="TMG72" s="374">
        <f t="shared" ref="TMG72" si="6936">TMG60-TMG62-TMG70</f>
        <v>0</v>
      </c>
      <c r="TMI72" s="374">
        <f t="shared" ref="TMI72" si="6937">TMI60-TMI62-TMI70</f>
        <v>0</v>
      </c>
      <c r="TMK72" s="374">
        <f t="shared" ref="TMK72" si="6938">TMK60-TMK62-TMK70</f>
        <v>0</v>
      </c>
      <c r="TMM72" s="374">
        <f t="shared" ref="TMM72" si="6939">TMM60-TMM62-TMM70</f>
        <v>0</v>
      </c>
      <c r="TMO72" s="374">
        <f t="shared" ref="TMO72" si="6940">TMO60-TMO62-TMO70</f>
        <v>0</v>
      </c>
      <c r="TMQ72" s="374">
        <f t="shared" ref="TMQ72" si="6941">TMQ60-TMQ62-TMQ70</f>
        <v>0</v>
      </c>
      <c r="TMS72" s="374">
        <f t="shared" ref="TMS72" si="6942">TMS60-TMS62-TMS70</f>
        <v>0</v>
      </c>
      <c r="TMU72" s="374">
        <f t="shared" ref="TMU72" si="6943">TMU60-TMU62-TMU70</f>
        <v>0</v>
      </c>
      <c r="TMW72" s="374">
        <f t="shared" ref="TMW72" si="6944">TMW60-TMW62-TMW70</f>
        <v>0</v>
      </c>
      <c r="TMY72" s="374">
        <f t="shared" ref="TMY72" si="6945">TMY60-TMY62-TMY70</f>
        <v>0</v>
      </c>
      <c r="TNA72" s="374">
        <f t="shared" ref="TNA72" si="6946">TNA60-TNA62-TNA70</f>
        <v>0</v>
      </c>
      <c r="TNC72" s="374">
        <f t="shared" ref="TNC72" si="6947">TNC60-TNC62-TNC70</f>
        <v>0</v>
      </c>
      <c r="TNE72" s="374">
        <f t="shared" ref="TNE72" si="6948">TNE60-TNE62-TNE70</f>
        <v>0</v>
      </c>
      <c r="TNG72" s="374">
        <f t="shared" ref="TNG72" si="6949">TNG60-TNG62-TNG70</f>
        <v>0</v>
      </c>
      <c r="TNI72" s="374">
        <f t="shared" ref="TNI72" si="6950">TNI60-TNI62-TNI70</f>
        <v>0</v>
      </c>
      <c r="TNK72" s="374">
        <f t="shared" ref="TNK72" si="6951">TNK60-TNK62-TNK70</f>
        <v>0</v>
      </c>
      <c r="TNM72" s="374">
        <f t="shared" ref="TNM72" si="6952">TNM60-TNM62-TNM70</f>
        <v>0</v>
      </c>
      <c r="TNO72" s="374">
        <f t="shared" ref="TNO72" si="6953">TNO60-TNO62-TNO70</f>
        <v>0</v>
      </c>
      <c r="TNQ72" s="374">
        <f t="shared" ref="TNQ72" si="6954">TNQ60-TNQ62-TNQ70</f>
        <v>0</v>
      </c>
      <c r="TNS72" s="374">
        <f t="shared" ref="TNS72" si="6955">TNS60-TNS62-TNS70</f>
        <v>0</v>
      </c>
      <c r="TNU72" s="374">
        <f t="shared" ref="TNU72" si="6956">TNU60-TNU62-TNU70</f>
        <v>0</v>
      </c>
      <c r="TNW72" s="374">
        <f t="shared" ref="TNW72" si="6957">TNW60-TNW62-TNW70</f>
        <v>0</v>
      </c>
      <c r="TNY72" s="374">
        <f t="shared" ref="TNY72" si="6958">TNY60-TNY62-TNY70</f>
        <v>0</v>
      </c>
      <c r="TOA72" s="374">
        <f t="shared" ref="TOA72" si="6959">TOA60-TOA62-TOA70</f>
        <v>0</v>
      </c>
      <c r="TOC72" s="374">
        <f t="shared" ref="TOC72" si="6960">TOC60-TOC62-TOC70</f>
        <v>0</v>
      </c>
      <c r="TOE72" s="374">
        <f t="shared" ref="TOE72" si="6961">TOE60-TOE62-TOE70</f>
        <v>0</v>
      </c>
      <c r="TOG72" s="374">
        <f t="shared" ref="TOG72" si="6962">TOG60-TOG62-TOG70</f>
        <v>0</v>
      </c>
      <c r="TOI72" s="374">
        <f t="shared" ref="TOI72" si="6963">TOI60-TOI62-TOI70</f>
        <v>0</v>
      </c>
      <c r="TOK72" s="374">
        <f t="shared" ref="TOK72" si="6964">TOK60-TOK62-TOK70</f>
        <v>0</v>
      </c>
      <c r="TOM72" s="374">
        <f t="shared" ref="TOM72" si="6965">TOM60-TOM62-TOM70</f>
        <v>0</v>
      </c>
      <c r="TOO72" s="374">
        <f t="shared" ref="TOO72" si="6966">TOO60-TOO62-TOO70</f>
        <v>0</v>
      </c>
      <c r="TOQ72" s="374">
        <f t="shared" ref="TOQ72" si="6967">TOQ60-TOQ62-TOQ70</f>
        <v>0</v>
      </c>
      <c r="TOS72" s="374">
        <f t="shared" ref="TOS72" si="6968">TOS60-TOS62-TOS70</f>
        <v>0</v>
      </c>
      <c r="TOU72" s="374">
        <f t="shared" ref="TOU72" si="6969">TOU60-TOU62-TOU70</f>
        <v>0</v>
      </c>
      <c r="TOW72" s="374">
        <f t="shared" ref="TOW72" si="6970">TOW60-TOW62-TOW70</f>
        <v>0</v>
      </c>
      <c r="TOY72" s="374">
        <f t="shared" ref="TOY72" si="6971">TOY60-TOY62-TOY70</f>
        <v>0</v>
      </c>
      <c r="TPA72" s="374">
        <f t="shared" ref="TPA72" si="6972">TPA60-TPA62-TPA70</f>
        <v>0</v>
      </c>
      <c r="TPC72" s="374">
        <f t="shared" ref="TPC72" si="6973">TPC60-TPC62-TPC70</f>
        <v>0</v>
      </c>
      <c r="TPE72" s="374">
        <f t="shared" ref="TPE72" si="6974">TPE60-TPE62-TPE70</f>
        <v>0</v>
      </c>
      <c r="TPG72" s="374">
        <f t="shared" ref="TPG72" si="6975">TPG60-TPG62-TPG70</f>
        <v>0</v>
      </c>
      <c r="TPI72" s="374">
        <f t="shared" ref="TPI72" si="6976">TPI60-TPI62-TPI70</f>
        <v>0</v>
      </c>
      <c r="TPK72" s="374">
        <f t="shared" ref="TPK72" si="6977">TPK60-TPK62-TPK70</f>
        <v>0</v>
      </c>
      <c r="TPM72" s="374">
        <f t="shared" ref="TPM72" si="6978">TPM60-TPM62-TPM70</f>
        <v>0</v>
      </c>
      <c r="TPO72" s="374">
        <f t="shared" ref="TPO72" si="6979">TPO60-TPO62-TPO70</f>
        <v>0</v>
      </c>
      <c r="TPQ72" s="374">
        <f t="shared" ref="TPQ72" si="6980">TPQ60-TPQ62-TPQ70</f>
        <v>0</v>
      </c>
      <c r="TPS72" s="374">
        <f t="shared" ref="TPS72" si="6981">TPS60-TPS62-TPS70</f>
        <v>0</v>
      </c>
      <c r="TPU72" s="374">
        <f t="shared" ref="TPU72" si="6982">TPU60-TPU62-TPU70</f>
        <v>0</v>
      </c>
      <c r="TPW72" s="374">
        <f t="shared" ref="TPW72" si="6983">TPW60-TPW62-TPW70</f>
        <v>0</v>
      </c>
      <c r="TPY72" s="374">
        <f t="shared" ref="TPY72" si="6984">TPY60-TPY62-TPY70</f>
        <v>0</v>
      </c>
      <c r="TQA72" s="374">
        <f t="shared" ref="TQA72" si="6985">TQA60-TQA62-TQA70</f>
        <v>0</v>
      </c>
      <c r="TQC72" s="374">
        <f t="shared" ref="TQC72" si="6986">TQC60-TQC62-TQC70</f>
        <v>0</v>
      </c>
      <c r="TQE72" s="374">
        <f t="shared" ref="TQE72" si="6987">TQE60-TQE62-TQE70</f>
        <v>0</v>
      </c>
      <c r="TQG72" s="374">
        <f t="shared" ref="TQG72" si="6988">TQG60-TQG62-TQG70</f>
        <v>0</v>
      </c>
      <c r="TQI72" s="374">
        <f t="shared" ref="TQI72" si="6989">TQI60-TQI62-TQI70</f>
        <v>0</v>
      </c>
      <c r="TQK72" s="374">
        <f t="shared" ref="TQK72" si="6990">TQK60-TQK62-TQK70</f>
        <v>0</v>
      </c>
      <c r="TQM72" s="374">
        <f t="shared" ref="TQM72" si="6991">TQM60-TQM62-TQM70</f>
        <v>0</v>
      </c>
      <c r="TQO72" s="374">
        <f t="shared" ref="TQO72" si="6992">TQO60-TQO62-TQO70</f>
        <v>0</v>
      </c>
      <c r="TQQ72" s="374">
        <f t="shared" ref="TQQ72" si="6993">TQQ60-TQQ62-TQQ70</f>
        <v>0</v>
      </c>
      <c r="TQS72" s="374">
        <f t="shared" ref="TQS72" si="6994">TQS60-TQS62-TQS70</f>
        <v>0</v>
      </c>
      <c r="TQU72" s="374">
        <f t="shared" ref="TQU72" si="6995">TQU60-TQU62-TQU70</f>
        <v>0</v>
      </c>
      <c r="TQW72" s="374">
        <f t="shared" ref="TQW72" si="6996">TQW60-TQW62-TQW70</f>
        <v>0</v>
      </c>
      <c r="TQY72" s="374">
        <f t="shared" ref="TQY72" si="6997">TQY60-TQY62-TQY70</f>
        <v>0</v>
      </c>
      <c r="TRA72" s="374">
        <f t="shared" ref="TRA72" si="6998">TRA60-TRA62-TRA70</f>
        <v>0</v>
      </c>
      <c r="TRC72" s="374">
        <f t="shared" ref="TRC72" si="6999">TRC60-TRC62-TRC70</f>
        <v>0</v>
      </c>
      <c r="TRE72" s="374">
        <f t="shared" ref="TRE72" si="7000">TRE60-TRE62-TRE70</f>
        <v>0</v>
      </c>
      <c r="TRG72" s="374">
        <f t="shared" ref="TRG72" si="7001">TRG60-TRG62-TRG70</f>
        <v>0</v>
      </c>
      <c r="TRI72" s="374">
        <f t="shared" ref="TRI72" si="7002">TRI60-TRI62-TRI70</f>
        <v>0</v>
      </c>
      <c r="TRK72" s="374">
        <f t="shared" ref="TRK72" si="7003">TRK60-TRK62-TRK70</f>
        <v>0</v>
      </c>
      <c r="TRM72" s="374">
        <f t="shared" ref="TRM72" si="7004">TRM60-TRM62-TRM70</f>
        <v>0</v>
      </c>
      <c r="TRO72" s="374">
        <f t="shared" ref="TRO72" si="7005">TRO60-TRO62-TRO70</f>
        <v>0</v>
      </c>
      <c r="TRQ72" s="374">
        <f t="shared" ref="TRQ72" si="7006">TRQ60-TRQ62-TRQ70</f>
        <v>0</v>
      </c>
      <c r="TRS72" s="374">
        <f t="shared" ref="TRS72" si="7007">TRS60-TRS62-TRS70</f>
        <v>0</v>
      </c>
      <c r="TRU72" s="374">
        <f t="shared" ref="TRU72" si="7008">TRU60-TRU62-TRU70</f>
        <v>0</v>
      </c>
      <c r="TRW72" s="374">
        <f t="shared" ref="TRW72" si="7009">TRW60-TRW62-TRW70</f>
        <v>0</v>
      </c>
      <c r="TRY72" s="374">
        <f t="shared" ref="TRY72" si="7010">TRY60-TRY62-TRY70</f>
        <v>0</v>
      </c>
      <c r="TSA72" s="374">
        <f t="shared" ref="TSA72" si="7011">TSA60-TSA62-TSA70</f>
        <v>0</v>
      </c>
      <c r="TSC72" s="374">
        <f t="shared" ref="TSC72" si="7012">TSC60-TSC62-TSC70</f>
        <v>0</v>
      </c>
      <c r="TSE72" s="374">
        <f t="shared" ref="TSE72" si="7013">TSE60-TSE62-TSE70</f>
        <v>0</v>
      </c>
      <c r="TSG72" s="374">
        <f t="shared" ref="TSG72" si="7014">TSG60-TSG62-TSG70</f>
        <v>0</v>
      </c>
      <c r="TSI72" s="374">
        <f t="shared" ref="TSI72" si="7015">TSI60-TSI62-TSI70</f>
        <v>0</v>
      </c>
      <c r="TSK72" s="374">
        <f t="shared" ref="TSK72" si="7016">TSK60-TSK62-TSK70</f>
        <v>0</v>
      </c>
      <c r="TSM72" s="374">
        <f t="shared" ref="TSM72" si="7017">TSM60-TSM62-TSM70</f>
        <v>0</v>
      </c>
      <c r="TSO72" s="374">
        <f t="shared" ref="TSO72" si="7018">TSO60-TSO62-TSO70</f>
        <v>0</v>
      </c>
      <c r="TSQ72" s="374">
        <f t="shared" ref="TSQ72" si="7019">TSQ60-TSQ62-TSQ70</f>
        <v>0</v>
      </c>
      <c r="TSS72" s="374">
        <f t="shared" ref="TSS72" si="7020">TSS60-TSS62-TSS70</f>
        <v>0</v>
      </c>
      <c r="TSU72" s="374">
        <f t="shared" ref="TSU72" si="7021">TSU60-TSU62-TSU70</f>
        <v>0</v>
      </c>
      <c r="TSW72" s="374">
        <f t="shared" ref="TSW72" si="7022">TSW60-TSW62-TSW70</f>
        <v>0</v>
      </c>
      <c r="TSY72" s="374">
        <f t="shared" ref="TSY72" si="7023">TSY60-TSY62-TSY70</f>
        <v>0</v>
      </c>
      <c r="TTA72" s="374">
        <f t="shared" ref="TTA72" si="7024">TTA60-TTA62-TTA70</f>
        <v>0</v>
      </c>
      <c r="TTC72" s="374">
        <f t="shared" ref="TTC72" si="7025">TTC60-TTC62-TTC70</f>
        <v>0</v>
      </c>
      <c r="TTE72" s="374">
        <f t="shared" ref="TTE72" si="7026">TTE60-TTE62-TTE70</f>
        <v>0</v>
      </c>
      <c r="TTG72" s="374">
        <f t="shared" ref="TTG72" si="7027">TTG60-TTG62-TTG70</f>
        <v>0</v>
      </c>
      <c r="TTI72" s="374">
        <f t="shared" ref="TTI72" si="7028">TTI60-TTI62-TTI70</f>
        <v>0</v>
      </c>
      <c r="TTK72" s="374">
        <f t="shared" ref="TTK72" si="7029">TTK60-TTK62-TTK70</f>
        <v>0</v>
      </c>
      <c r="TTM72" s="374">
        <f t="shared" ref="TTM72" si="7030">TTM60-TTM62-TTM70</f>
        <v>0</v>
      </c>
      <c r="TTO72" s="374">
        <f t="shared" ref="TTO72" si="7031">TTO60-TTO62-TTO70</f>
        <v>0</v>
      </c>
      <c r="TTQ72" s="374">
        <f t="shared" ref="TTQ72" si="7032">TTQ60-TTQ62-TTQ70</f>
        <v>0</v>
      </c>
      <c r="TTS72" s="374">
        <f t="shared" ref="TTS72" si="7033">TTS60-TTS62-TTS70</f>
        <v>0</v>
      </c>
      <c r="TTU72" s="374">
        <f t="shared" ref="TTU72" si="7034">TTU60-TTU62-TTU70</f>
        <v>0</v>
      </c>
      <c r="TTW72" s="374">
        <f t="shared" ref="TTW72" si="7035">TTW60-TTW62-TTW70</f>
        <v>0</v>
      </c>
      <c r="TTY72" s="374">
        <f t="shared" ref="TTY72" si="7036">TTY60-TTY62-TTY70</f>
        <v>0</v>
      </c>
      <c r="TUA72" s="374">
        <f t="shared" ref="TUA72" si="7037">TUA60-TUA62-TUA70</f>
        <v>0</v>
      </c>
      <c r="TUC72" s="374">
        <f t="shared" ref="TUC72" si="7038">TUC60-TUC62-TUC70</f>
        <v>0</v>
      </c>
      <c r="TUE72" s="374">
        <f t="shared" ref="TUE72" si="7039">TUE60-TUE62-TUE70</f>
        <v>0</v>
      </c>
      <c r="TUG72" s="374">
        <f t="shared" ref="TUG72" si="7040">TUG60-TUG62-TUG70</f>
        <v>0</v>
      </c>
      <c r="TUI72" s="374">
        <f t="shared" ref="TUI72" si="7041">TUI60-TUI62-TUI70</f>
        <v>0</v>
      </c>
      <c r="TUK72" s="374">
        <f t="shared" ref="TUK72" si="7042">TUK60-TUK62-TUK70</f>
        <v>0</v>
      </c>
      <c r="TUM72" s="374">
        <f t="shared" ref="TUM72" si="7043">TUM60-TUM62-TUM70</f>
        <v>0</v>
      </c>
      <c r="TUO72" s="374">
        <f t="shared" ref="TUO72" si="7044">TUO60-TUO62-TUO70</f>
        <v>0</v>
      </c>
      <c r="TUQ72" s="374">
        <f t="shared" ref="TUQ72" si="7045">TUQ60-TUQ62-TUQ70</f>
        <v>0</v>
      </c>
      <c r="TUS72" s="374">
        <f t="shared" ref="TUS72" si="7046">TUS60-TUS62-TUS70</f>
        <v>0</v>
      </c>
      <c r="TUU72" s="374">
        <f t="shared" ref="TUU72" si="7047">TUU60-TUU62-TUU70</f>
        <v>0</v>
      </c>
      <c r="TUW72" s="374">
        <f t="shared" ref="TUW72" si="7048">TUW60-TUW62-TUW70</f>
        <v>0</v>
      </c>
      <c r="TUY72" s="374">
        <f t="shared" ref="TUY72" si="7049">TUY60-TUY62-TUY70</f>
        <v>0</v>
      </c>
      <c r="TVA72" s="374">
        <f t="shared" ref="TVA72" si="7050">TVA60-TVA62-TVA70</f>
        <v>0</v>
      </c>
      <c r="TVC72" s="374">
        <f t="shared" ref="TVC72" si="7051">TVC60-TVC62-TVC70</f>
        <v>0</v>
      </c>
      <c r="TVE72" s="374">
        <f t="shared" ref="TVE72" si="7052">TVE60-TVE62-TVE70</f>
        <v>0</v>
      </c>
      <c r="TVG72" s="374">
        <f t="shared" ref="TVG72" si="7053">TVG60-TVG62-TVG70</f>
        <v>0</v>
      </c>
      <c r="TVI72" s="374">
        <f t="shared" ref="TVI72" si="7054">TVI60-TVI62-TVI70</f>
        <v>0</v>
      </c>
      <c r="TVK72" s="374">
        <f t="shared" ref="TVK72" si="7055">TVK60-TVK62-TVK70</f>
        <v>0</v>
      </c>
      <c r="TVM72" s="374">
        <f t="shared" ref="TVM72" si="7056">TVM60-TVM62-TVM70</f>
        <v>0</v>
      </c>
      <c r="TVO72" s="374">
        <f t="shared" ref="TVO72" si="7057">TVO60-TVO62-TVO70</f>
        <v>0</v>
      </c>
      <c r="TVQ72" s="374">
        <f t="shared" ref="TVQ72" si="7058">TVQ60-TVQ62-TVQ70</f>
        <v>0</v>
      </c>
      <c r="TVS72" s="374">
        <f t="shared" ref="TVS72" si="7059">TVS60-TVS62-TVS70</f>
        <v>0</v>
      </c>
      <c r="TVU72" s="374">
        <f t="shared" ref="TVU72" si="7060">TVU60-TVU62-TVU70</f>
        <v>0</v>
      </c>
      <c r="TVW72" s="374">
        <f t="shared" ref="TVW72" si="7061">TVW60-TVW62-TVW70</f>
        <v>0</v>
      </c>
      <c r="TVY72" s="374">
        <f t="shared" ref="TVY72" si="7062">TVY60-TVY62-TVY70</f>
        <v>0</v>
      </c>
      <c r="TWA72" s="374">
        <f t="shared" ref="TWA72" si="7063">TWA60-TWA62-TWA70</f>
        <v>0</v>
      </c>
      <c r="TWC72" s="374">
        <f t="shared" ref="TWC72" si="7064">TWC60-TWC62-TWC70</f>
        <v>0</v>
      </c>
      <c r="TWE72" s="374">
        <f t="shared" ref="TWE72" si="7065">TWE60-TWE62-TWE70</f>
        <v>0</v>
      </c>
      <c r="TWG72" s="374">
        <f t="shared" ref="TWG72" si="7066">TWG60-TWG62-TWG70</f>
        <v>0</v>
      </c>
      <c r="TWI72" s="374">
        <f t="shared" ref="TWI72" si="7067">TWI60-TWI62-TWI70</f>
        <v>0</v>
      </c>
      <c r="TWK72" s="374">
        <f t="shared" ref="TWK72" si="7068">TWK60-TWK62-TWK70</f>
        <v>0</v>
      </c>
      <c r="TWM72" s="374">
        <f t="shared" ref="TWM72" si="7069">TWM60-TWM62-TWM70</f>
        <v>0</v>
      </c>
      <c r="TWO72" s="374">
        <f t="shared" ref="TWO72" si="7070">TWO60-TWO62-TWO70</f>
        <v>0</v>
      </c>
      <c r="TWQ72" s="374">
        <f t="shared" ref="TWQ72" si="7071">TWQ60-TWQ62-TWQ70</f>
        <v>0</v>
      </c>
      <c r="TWS72" s="374">
        <f t="shared" ref="TWS72" si="7072">TWS60-TWS62-TWS70</f>
        <v>0</v>
      </c>
      <c r="TWU72" s="374">
        <f t="shared" ref="TWU72" si="7073">TWU60-TWU62-TWU70</f>
        <v>0</v>
      </c>
      <c r="TWW72" s="374">
        <f t="shared" ref="TWW72" si="7074">TWW60-TWW62-TWW70</f>
        <v>0</v>
      </c>
      <c r="TWY72" s="374">
        <f t="shared" ref="TWY72" si="7075">TWY60-TWY62-TWY70</f>
        <v>0</v>
      </c>
      <c r="TXA72" s="374">
        <f t="shared" ref="TXA72" si="7076">TXA60-TXA62-TXA70</f>
        <v>0</v>
      </c>
      <c r="TXC72" s="374">
        <f t="shared" ref="TXC72" si="7077">TXC60-TXC62-TXC70</f>
        <v>0</v>
      </c>
      <c r="TXE72" s="374">
        <f t="shared" ref="TXE72" si="7078">TXE60-TXE62-TXE70</f>
        <v>0</v>
      </c>
      <c r="TXG72" s="374">
        <f t="shared" ref="TXG72" si="7079">TXG60-TXG62-TXG70</f>
        <v>0</v>
      </c>
      <c r="TXI72" s="374">
        <f t="shared" ref="TXI72" si="7080">TXI60-TXI62-TXI70</f>
        <v>0</v>
      </c>
      <c r="TXK72" s="374">
        <f t="shared" ref="TXK72" si="7081">TXK60-TXK62-TXK70</f>
        <v>0</v>
      </c>
      <c r="TXM72" s="374">
        <f t="shared" ref="TXM72" si="7082">TXM60-TXM62-TXM70</f>
        <v>0</v>
      </c>
      <c r="TXO72" s="374">
        <f t="shared" ref="TXO72" si="7083">TXO60-TXO62-TXO70</f>
        <v>0</v>
      </c>
      <c r="TXQ72" s="374">
        <f t="shared" ref="TXQ72" si="7084">TXQ60-TXQ62-TXQ70</f>
        <v>0</v>
      </c>
      <c r="TXS72" s="374">
        <f t="shared" ref="TXS72" si="7085">TXS60-TXS62-TXS70</f>
        <v>0</v>
      </c>
      <c r="TXU72" s="374">
        <f t="shared" ref="TXU72" si="7086">TXU60-TXU62-TXU70</f>
        <v>0</v>
      </c>
      <c r="TXW72" s="374">
        <f t="shared" ref="TXW72" si="7087">TXW60-TXW62-TXW70</f>
        <v>0</v>
      </c>
      <c r="TXY72" s="374">
        <f t="shared" ref="TXY72" si="7088">TXY60-TXY62-TXY70</f>
        <v>0</v>
      </c>
      <c r="TYA72" s="374">
        <f t="shared" ref="TYA72" si="7089">TYA60-TYA62-TYA70</f>
        <v>0</v>
      </c>
      <c r="TYC72" s="374">
        <f t="shared" ref="TYC72" si="7090">TYC60-TYC62-TYC70</f>
        <v>0</v>
      </c>
      <c r="TYE72" s="374">
        <f t="shared" ref="TYE72" si="7091">TYE60-TYE62-TYE70</f>
        <v>0</v>
      </c>
      <c r="TYG72" s="374">
        <f t="shared" ref="TYG72" si="7092">TYG60-TYG62-TYG70</f>
        <v>0</v>
      </c>
      <c r="TYI72" s="374">
        <f t="shared" ref="TYI72" si="7093">TYI60-TYI62-TYI70</f>
        <v>0</v>
      </c>
      <c r="TYK72" s="374">
        <f t="shared" ref="TYK72" si="7094">TYK60-TYK62-TYK70</f>
        <v>0</v>
      </c>
      <c r="TYM72" s="374">
        <f t="shared" ref="TYM72" si="7095">TYM60-TYM62-TYM70</f>
        <v>0</v>
      </c>
      <c r="TYO72" s="374">
        <f t="shared" ref="TYO72" si="7096">TYO60-TYO62-TYO70</f>
        <v>0</v>
      </c>
      <c r="TYQ72" s="374">
        <f t="shared" ref="TYQ72" si="7097">TYQ60-TYQ62-TYQ70</f>
        <v>0</v>
      </c>
      <c r="TYS72" s="374">
        <f t="shared" ref="TYS72" si="7098">TYS60-TYS62-TYS70</f>
        <v>0</v>
      </c>
      <c r="TYU72" s="374">
        <f t="shared" ref="TYU72" si="7099">TYU60-TYU62-TYU70</f>
        <v>0</v>
      </c>
      <c r="TYW72" s="374">
        <f t="shared" ref="TYW72" si="7100">TYW60-TYW62-TYW70</f>
        <v>0</v>
      </c>
      <c r="TYY72" s="374">
        <f t="shared" ref="TYY72" si="7101">TYY60-TYY62-TYY70</f>
        <v>0</v>
      </c>
      <c r="TZA72" s="374">
        <f t="shared" ref="TZA72" si="7102">TZA60-TZA62-TZA70</f>
        <v>0</v>
      </c>
      <c r="TZC72" s="374">
        <f t="shared" ref="TZC72" si="7103">TZC60-TZC62-TZC70</f>
        <v>0</v>
      </c>
      <c r="TZE72" s="374">
        <f t="shared" ref="TZE72" si="7104">TZE60-TZE62-TZE70</f>
        <v>0</v>
      </c>
      <c r="TZG72" s="374">
        <f t="shared" ref="TZG72" si="7105">TZG60-TZG62-TZG70</f>
        <v>0</v>
      </c>
      <c r="TZI72" s="374">
        <f t="shared" ref="TZI72" si="7106">TZI60-TZI62-TZI70</f>
        <v>0</v>
      </c>
      <c r="TZK72" s="374">
        <f t="shared" ref="TZK72" si="7107">TZK60-TZK62-TZK70</f>
        <v>0</v>
      </c>
      <c r="TZM72" s="374">
        <f t="shared" ref="TZM72" si="7108">TZM60-TZM62-TZM70</f>
        <v>0</v>
      </c>
      <c r="TZO72" s="374">
        <f t="shared" ref="TZO72" si="7109">TZO60-TZO62-TZO70</f>
        <v>0</v>
      </c>
      <c r="TZQ72" s="374">
        <f t="shared" ref="TZQ72" si="7110">TZQ60-TZQ62-TZQ70</f>
        <v>0</v>
      </c>
      <c r="TZS72" s="374">
        <f t="shared" ref="TZS72" si="7111">TZS60-TZS62-TZS70</f>
        <v>0</v>
      </c>
      <c r="TZU72" s="374">
        <f t="shared" ref="TZU72" si="7112">TZU60-TZU62-TZU70</f>
        <v>0</v>
      </c>
      <c r="TZW72" s="374">
        <f t="shared" ref="TZW72" si="7113">TZW60-TZW62-TZW70</f>
        <v>0</v>
      </c>
      <c r="TZY72" s="374">
        <f t="shared" ref="TZY72" si="7114">TZY60-TZY62-TZY70</f>
        <v>0</v>
      </c>
      <c r="UAA72" s="374">
        <f t="shared" ref="UAA72" si="7115">UAA60-UAA62-UAA70</f>
        <v>0</v>
      </c>
      <c r="UAC72" s="374">
        <f t="shared" ref="UAC72" si="7116">UAC60-UAC62-UAC70</f>
        <v>0</v>
      </c>
      <c r="UAE72" s="374">
        <f t="shared" ref="UAE72" si="7117">UAE60-UAE62-UAE70</f>
        <v>0</v>
      </c>
      <c r="UAG72" s="374">
        <f t="shared" ref="UAG72" si="7118">UAG60-UAG62-UAG70</f>
        <v>0</v>
      </c>
      <c r="UAI72" s="374">
        <f t="shared" ref="UAI72" si="7119">UAI60-UAI62-UAI70</f>
        <v>0</v>
      </c>
      <c r="UAK72" s="374">
        <f t="shared" ref="UAK72" si="7120">UAK60-UAK62-UAK70</f>
        <v>0</v>
      </c>
      <c r="UAM72" s="374">
        <f t="shared" ref="UAM72" si="7121">UAM60-UAM62-UAM70</f>
        <v>0</v>
      </c>
      <c r="UAO72" s="374">
        <f t="shared" ref="UAO72" si="7122">UAO60-UAO62-UAO70</f>
        <v>0</v>
      </c>
      <c r="UAQ72" s="374">
        <f t="shared" ref="UAQ72" si="7123">UAQ60-UAQ62-UAQ70</f>
        <v>0</v>
      </c>
      <c r="UAS72" s="374">
        <f t="shared" ref="UAS72" si="7124">UAS60-UAS62-UAS70</f>
        <v>0</v>
      </c>
      <c r="UAU72" s="374">
        <f t="shared" ref="UAU72" si="7125">UAU60-UAU62-UAU70</f>
        <v>0</v>
      </c>
      <c r="UAW72" s="374">
        <f t="shared" ref="UAW72" si="7126">UAW60-UAW62-UAW70</f>
        <v>0</v>
      </c>
      <c r="UAY72" s="374">
        <f t="shared" ref="UAY72" si="7127">UAY60-UAY62-UAY70</f>
        <v>0</v>
      </c>
      <c r="UBA72" s="374">
        <f t="shared" ref="UBA72" si="7128">UBA60-UBA62-UBA70</f>
        <v>0</v>
      </c>
      <c r="UBC72" s="374">
        <f t="shared" ref="UBC72" si="7129">UBC60-UBC62-UBC70</f>
        <v>0</v>
      </c>
      <c r="UBE72" s="374">
        <f t="shared" ref="UBE72" si="7130">UBE60-UBE62-UBE70</f>
        <v>0</v>
      </c>
      <c r="UBG72" s="374">
        <f t="shared" ref="UBG72" si="7131">UBG60-UBG62-UBG70</f>
        <v>0</v>
      </c>
      <c r="UBI72" s="374">
        <f t="shared" ref="UBI72" si="7132">UBI60-UBI62-UBI70</f>
        <v>0</v>
      </c>
      <c r="UBK72" s="374">
        <f t="shared" ref="UBK72" si="7133">UBK60-UBK62-UBK70</f>
        <v>0</v>
      </c>
      <c r="UBM72" s="374">
        <f t="shared" ref="UBM72" si="7134">UBM60-UBM62-UBM70</f>
        <v>0</v>
      </c>
      <c r="UBO72" s="374">
        <f t="shared" ref="UBO72" si="7135">UBO60-UBO62-UBO70</f>
        <v>0</v>
      </c>
      <c r="UBQ72" s="374">
        <f t="shared" ref="UBQ72" si="7136">UBQ60-UBQ62-UBQ70</f>
        <v>0</v>
      </c>
      <c r="UBS72" s="374">
        <f t="shared" ref="UBS72" si="7137">UBS60-UBS62-UBS70</f>
        <v>0</v>
      </c>
      <c r="UBU72" s="374">
        <f t="shared" ref="UBU72" si="7138">UBU60-UBU62-UBU70</f>
        <v>0</v>
      </c>
      <c r="UBW72" s="374">
        <f t="shared" ref="UBW72" si="7139">UBW60-UBW62-UBW70</f>
        <v>0</v>
      </c>
      <c r="UBY72" s="374">
        <f t="shared" ref="UBY72" si="7140">UBY60-UBY62-UBY70</f>
        <v>0</v>
      </c>
      <c r="UCA72" s="374">
        <f t="shared" ref="UCA72" si="7141">UCA60-UCA62-UCA70</f>
        <v>0</v>
      </c>
      <c r="UCC72" s="374">
        <f t="shared" ref="UCC72" si="7142">UCC60-UCC62-UCC70</f>
        <v>0</v>
      </c>
      <c r="UCE72" s="374">
        <f t="shared" ref="UCE72" si="7143">UCE60-UCE62-UCE70</f>
        <v>0</v>
      </c>
      <c r="UCG72" s="374">
        <f t="shared" ref="UCG72" si="7144">UCG60-UCG62-UCG70</f>
        <v>0</v>
      </c>
      <c r="UCI72" s="374">
        <f t="shared" ref="UCI72" si="7145">UCI60-UCI62-UCI70</f>
        <v>0</v>
      </c>
      <c r="UCK72" s="374">
        <f t="shared" ref="UCK72" si="7146">UCK60-UCK62-UCK70</f>
        <v>0</v>
      </c>
      <c r="UCM72" s="374">
        <f t="shared" ref="UCM72" si="7147">UCM60-UCM62-UCM70</f>
        <v>0</v>
      </c>
      <c r="UCO72" s="374">
        <f t="shared" ref="UCO72" si="7148">UCO60-UCO62-UCO70</f>
        <v>0</v>
      </c>
      <c r="UCQ72" s="374">
        <f t="shared" ref="UCQ72" si="7149">UCQ60-UCQ62-UCQ70</f>
        <v>0</v>
      </c>
      <c r="UCS72" s="374">
        <f t="shared" ref="UCS72" si="7150">UCS60-UCS62-UCS70</f>
        <v>0</v>
      </c>
      <c r="UCU72" s="374">
        <f t="shared" ref="UCU72" si="7151">UCU60-UCU62-UCU70</f>
        <v>0</v>
      </c>
      <c r="UCW72" s="374">
        <f t="shared" ref="UCW72" si="7152">UCW60-UCW62-UCW70</f>
        <v>0</v>
      </c>
      <c r="UCY72" s="374">
        <f t="shared" ref="UCY72" si="7153">UCY60-UCY62-UCY70</f>
        <v>0</v>
      </c>
      <c r="UDA72" s="374">
        <f t="shared" ref="UDA72" si="7154">UDA60-UDA62-UDA70</f>
        <v>0</v>
      </c>
      <c r="UDC72" s="374">
        <f t="shared" ref="UDC72" si="7155">UDC60-UDC62-UDC70</f>
        <v>0</v>
      </c>
      <c r="UDE72" s="374">
        <f t="shared" ref="UDE72" si="7156">UDE60-UDE62-UDE70</f>
        <v>0</v>
      </c>
      <c r="UDG72" s="374">
        <f t="shared" ref="UDG72" si="7157">UDG60-UDG62-UDG70</f>
        <v>0</v>
      </c>
      <c r="UDI72" s="374">
        <f t="shared" ref="UDI72" si="7158">UDI60-UDI62-UDI70</f>
        <v>0</v>
      </c>
      <c r="UDK72" s="374">
        <f t="shared" ref="UDK72" si="7159">UDK60-UDK62-UDK70</f>
        <v>0</v>
      </c>
      <c r="UDM72" s="374">
        <f t="shared" ref="UDM72" si="7160">UDM60-UDM62-UDM70</f>
        <v>0</v>
      </c>
      <c r="UDO72" s="374">
        <f t="shared" ref="UDO72" si="7161">UDO60-UDO62-UDO70</f>
        <v>0</v>
      </c>
      <c r="UDQ72" s="374">
        <f t="shared" ref="UDQ72" si="7162">UDQ60-UDQ62-UDQ70</f>
        <v>0</v>
      </c>
      <c r="UDS72" s="374">
        <f t="shared" ref="UDS72" si="7163">UDS60-UDS62-UDS70</f>
        <v>0</v>
      </c>
      <c r="UDU72" s="374">
        <f t="shared" ref="UDU72" si="7164">UDU60-UDU62-UDU70</f>
        <v>0</v>
      </c>
      <c r="UDW72" s="374">
        <f t="shared" ref="UDW72" si="7165">UDW60-UDW62-UDW70</f>
        <v>0</v>
      </c>
      <c r="UDY72" s="374">
        <f t="shared" ref="UDY72" si="7166">UDY60-UDY62-UDY70</f>
        <v>0</v>
      </c>
      <c r="UEA72" s="374">
        <f t="shared" ref="UEA72" si="7167">UEA60-UEA62-UEA70</f>
        <v>0</v>
      </c>
      <c r="UEC72" s="374">
        <f t="shared" ref="UEC72" si="7168">UEC60-UEC62-UEC70</f>
        <v>0</v>
      </c>
      <c r="UEE72" s="374">
        <f t="shared" ref="UEE72" si="7169">UEE60-UEE62-UEE70</f>
        <v>0</v>
      </c>
      <c r="UEG72" s="374">
        <f t="shared" ref="UEG72" si="7170">UEG60-UEG62-UEG70</f>
        <v>0</v>
      </c>
      <c r="UEI72" s="374">
        <f t="shared" ref="UEI72" si="7171">UEI60-UEI62-UEI70</f>
        <v>0</v>
      </c>
      <c r="UEK72" s="374">
        <f t="shared" ref="UEK72" si="7172">UEK60-UEK62-UEK70</f>
        <v>0</v>
      </c>
      <c r="UEM72" s="374">
        <f t="shared" ref="UEM72" si="7173">UEM60-UEM62-UEM70</f>
        <v>0</v>
      </c>
      <c r="UEO72" s="374">
        <f t="shared" ref="UEO72" si="7174">UEO60-UEO62-UEO70</f>
        <v>0</v>
      </c>
      <c r="UEQ72" s="374">
        <f t="shared" ref="UEQ72" si="7175">UEQ60-UEQ62-UEQ70</f>
        <v>0</v>
      </c>
      <c r="UES72" s="374">
        <f t="shared" ref="UES72" si="7176">UES60-UES62-UES70</f>
        <v>0</v>
      </c>
      <c r="UEU72" s="374">
        <f t="shared" ref="UEU72" si="7177">UEU60-UEU62-UEU70</f>
        <v>0</v>
      </c>
      <c r="UEW72" s="374">
        <f t="shared" ref="UEW72" si="7178">UEW60-UEW62-UEW70</f>
        <v>0</v>
      </c>
      <c r="UEY72" s="374">
        <f t="shared" ref="UEY72" si="7179">UEY60-UEY62-UEY70</f>
        <v>0</v>
      </c>
      <c r="UFA72" s="374">
        <f t="shared" ref="UFA72" si="7180">UFA60-UFA62-UFA70</f>
        <v>0</v>
      </c>
      <c r="UFC72" s="374">
        <f t="shared" ref="UFC72" si="7181">UFC60-UFC62-UFC70</f>
        <v>0</v>
      </c>
      <c r="UFE72" s="374">
        <f t="shared" ref="UFE72" si="7182">UFE60-UFE62-UFE70</f>
        <v>0</v>
      </c>
      <c r="UFG72" s="374">
        <f t="shared" ref="UFG72" si="7183">UFG60-UFG62-UFG70</f>
        <v>0</v>
      </c>
      <c r="UFI72" s="374">
        <f t="shared" ref="UFI72" si="7184">UFI60-UFI62-UFI70</f>
        <v>0</v>
      </c>
      <c r="UFK72" s="374">
        <f t="shared" ref="UFK72" si="7185">UFK60-UFK62-UFK70</f>
        <v>0</v>
      </c>
      <c r="UFM72" s="374">
        <f t="shared" ref="UFM72" si="7186">UFM60-UFM62-UFM70</f>
        <v>0</v>
      </c>
      <c r="UFO72" s="374">
        <f t="shared" ref="UFO72" si="7187">UFO60-UFO62-UFO70</f>
        <v>0</v>
      </c>
      <c r="UFQ72" s="374">
        <f t="shared" ref="UFQ72" si="7188">UFQ60-UFQ62-UFQ70</f>
        <v>0</v>
      </c>
      <c r="UFS72" s="374">
        <f t="shared" ref="UFS72" si="7189">UFS60-UFS62-UFS70</f>
        <v>0</v>
      </c>
      <c r="UFU72" s="374">
        <f t="shared" ref="UFU72" si="7190">UFU60-UFU62-UFU70</f>
        <v>0</v>
      </c>
      <c r="UFW72" s="374">
        <f t="shared" ref="UFW72" si="7191">UFW60-UFW62-UFW70</f>
        <v>0</v>
      </c>
      <c r="UFY72" s="374">
        <f t="shared" ref="UFY72" si="7192">UFY60-UFY62-UFY70</f>
        <v>0</v>
      </c>
      <c r="UGA72" s="374">
        <f t="shared" ref="UGA72" si="7193">UGA60-UGA62-UGA70</f>
        <v>0</v>
      </c>
      <c r="UGC72" s="374">
        <f t="shared" ref="UGC72" si="7194">UGC60-UGC62-UGC70</f>
        <v>0</v>
      </c>
      <c r="UGE72" s="374">
        <f t="shared" ref="UGE72" si="7195">UGE60-UGE62-UGE70</f>
        <v>0</v>
      </c>
      <c r="UGG72" s="374">
        <f t="shared" ref="UGG72" si="7196">UGG60-UGG62-UGG70</f>
        <v>0</v>
      </c>
      <c r="UGI72" s="374">
        <f t="shared" ref="UGI72" si="7197">UGI60-UGI62-UGI70</f>
        <v>0</v>
      </c>
      <c r="UGK72" s="374">
        <f t="shared" ref="UGK72" si="7198">UGK60-UGK62-UGK70</f>
        <v>0</v>
      </c>
      <c r="UGM72" s="374">
        <f t="shared" ref="UGM72" si="7199">UGM60-UGM62-UGM70</f>
        <v>0</v>
      </c>
      <c r="UGO72" s="374">
        <f t="shared" ref="UGO72" si="7200">UGO60-UGO62-UGO70</f>
        <v>0</v>
      </c>
      <c r="UGQ72" s="374">
        <f t="shared" ref="UGQ72" si="7201">UGQ60-UGQ62-UGQ70</f>
        <v>0</v>
      </c>
      <c r="UGS72" s="374">
        <f t="shared" ref="UGS72" si="7202">UGS60-UGS62-UGS70</f>
        <v>0</v>
      </c>
      <c r="UGU72" s="374">
        <f t="shared" ref="UGU72" si="7203">UGU60-UGU62-UGU70</f>
        <v>0</v>
      </c>
      <c r="UGW72" s="374">
        <f t="shared" ref="UGW72" si="7204">UGW60-UGW62-UGW70</f>
        <v>0</v>
      </c>
      <c r="UGY72" s="374">
        <f t="shared" ref="UGY72" si="7205">UGY60-UGY62-UGY70</f>
        <v>0</v>
      </c>
      <c r="UHA72" s="374">
        <f t="shared" ref="UHA72" si="7206">UHA60-UHA62-UHA70</f>
        <v>0</v>
      </c>
      <c r="UHC72" s="374">
        <f t="shared" ref="UHC72" si="7207">UHC60-UHC62-UHC70</f>
        <v>0</v>
      </c>
      <c r="UHE72" s="374">
        <f t="shared" ref="UHE72" si="7208">UHE60-UHE62-UHE70</f>
        <v>0</v>
      </c>
      <c r="UHG72" s="374">
        <f t="shared" ref="UHG72" si="7209">UHG60-UHG62-UHG70</f>
        <v>0</v>
      </c>
      <c r="UHI72" s="374">
        <f t="shared" ref="UHI72" si="7210">UHI60-UHI62-UHI70</f>
        <v>0</v>
      </c>
      <c r="UHK72" s="374">
        <f t="shared" ref="UHK72" si="7211">UHK60-UHK62-UHK70</f>
        <v>0</v>
      </c>
      <c r="UHM72" s="374">
        <f t="shared" ref="UHM72" si="7212">UHM60-UHM62-UHM70</f>
        <v>0</v>
      </c>
      <c r="UHO72" s="374">
        <f t="shared" ref="UHO72" si="7213">UHO60-UHO62-UHO70</f>
        <v>0</v>
      </c>
      <c r="UHQ72" s="374">
        <f t="shared" ref="UHQ72" si="7214">UHQ60-UHQ62-UHQ70</f>
        <v>0</v>
      </c>
      <c r="UHS72" s="374">
        <f t="shared" ref="UHS72" si="7215">UHS60-UHS62-UHS70</f>
        <v>0</v>
      </c>
      <c r="UHU72" s="374">
        <f t="shared" ref="UHU72" si="7216">UHU60-UHU62-UHU70</f>
        <v>0</v>
      </c>
      <c r="UHW72" s="374">
        <f t="shared" ref="UHW72" si="7217">UHW60-UHW62-UHW70</f>
        <v>0</v>
      </c>
      <c r="UHY72" s="374">
        <f t="shared" ref="UHY72" si="7218">UHY60-UHY62-UHY70</f>
        <v>0</v>
      </c>
      <c r="UIA72" s="374">
        <f t="shared" ref="UIA72" si="7219">UIA60-UIA62-UIA70</f>
        <v>0</v>
      </c>
      <c r="UIC72" s="374">
        <f t="shared" ref="UIC72" si="7220">UIC60-UIC62-UIC70</f>
        <v>0</v>
      </c>
      <c r="UIE72" s="374">
        <f t="shared" ref="UIE72" si="7221">UIE60-UIE62-UIE70</f>
        <v>0</v>
      </c>
      <c r="UIG72" s="374">
        <f t="shared" ref="UIG72" si="7222">UIG60-UIG62-UIG70</f>
        <v>0</v>
      </c>
      <c r="UII72" s="374">
        <f t="shared" ref="UII72" si="7223">UII60-UII62-UII70</f>
        <v>0</v>
      </c>
      <c r="UIK72" s="374">
        <f t="shared" ref="UIK72" si="7224">UIK60-UIK62-UIK70</f>
        <v>0</v>
      </c>
      <c r="UIM72" s="374">
        <f t="shared" ref="UIM72" si="7225">UIM60-UIM62-UIM70</f>
        <v>0</v>
      </c>
      <c r="UIO72" s="374">
        <f t="shared" ref="UIO72" si="7226">UIO60-UIO62-UIO70</f>
        <v>0</v>
      </c>
      <c r="UIQ72" s="374">
        <f t="shared" ref="UIQ72" si="7227">UIQ60-UIQ62-UIQ70</f>
        <v>0</v>
      </c>
      <c r="UIS72" s="374">
        <f t="shared" ref="UIS72" si="7228">UIS60-UIS62-UIS70</f>
        <v>0</v>
      </c>
      <c r="UIU72" s="374">
        <f t="shared" ref="UIU72" si="7229">UIU60-UIU62-UIU70</f>
        <v>0</v>
      </c>
      <c r="UIW72" s="374">
        <f t="shared" ref="UIW72" si="7230">UIW60-UIW62-UIW70</f>
        <v>0</v>
      </c>
      <c r="UIY72" s="374">
        <f t="shared" ref="UIY72" si="7231">UIY60-UIY62-UIY70</f>
        <v>0</v>
      </c>
      <c r="UJA72" s="374">
        <f t="shared" ref="UJA72" si="7232">UJA60-UJA62-UJA70</f>
        <v>0</v>
      </c>
      <c r="UJC72" s="374">
        <f t="shared" ref="UJC72" si="7233">UJC60-UJC62-UJC70</f>
        <v>0</v>
      </c>
      <c r="UJE72" s="374">
        <f t="shared" ref="UJE72" si="7234">UJE60-UJE62-UJE70</f>
        <v>0</v>
      </c>
      <c r="UJG72" s="374">
        <f t="shared" ref="UJG72" si="7235">UJG60-UJG62-UJG70</f>
        <v>0</v>
      </c>
      <c r="UJI72" s="374">
        <f t="shared" ref="UJI72" si="7236">UJI60-UJI62-UJI70</f>
        <v>0</v>
      </c>
      <c r="UJK72" s="374">
        <f t="shared" ref="UJK72" si="7237">UJK60-UJK62-UJK70</f>
        <v>0</v>
      </c>
      <c r="UJM72" s="374">
        <f t="shared" ref="UJM72" si="7238">UJM60-UJM62-UJM70</f>
        <v>0</v>
      </c>
      <c r="UJO72" s="374">
        <f t="shared" ref="UJO72" si="7239">UJO60-UJO62-UJO70</f>
        <v>0</v>
      </c>
      <c r="UJQ72" s="374">
        <f t="shared" ref="UJQ72" si="7240">UJQ60-UJQ62-UJQ70</f>
        <v>0</v>
      </c>
      <c r="UJS72" s="374">
        <f t="shared" ref="UJS72" si="7241">UJS60-UJS62-UJS70</f>
        <v>0</v>
      </c>
      <c r="UJU72" s="374">
        <f t="shared" ref="UJU72" si="7242">UJU60-UJU62-UJU70</f>
        <v>0</v>
      </c>
      <c r="UJW72" s="374">
        <f t="shared" ref="UJW72" si="7243">UJW60-UJW62-UJW70</f>
        <v>0</v>
      </c>
      <c r="UJY72" s="374">
        <f t="shared" ref="UJY72" si="7244">UJY60-UJY62-UJY70</f>
        <v>0</v>
      </c>
      <c r="UKA72" s="374">
        <f t="shared" ref="UKA72" si="7245">UKA60-UKA62-UKA70</f>
        <v>0</v>
      </c>
      <c r="UKC72" s="374">
        <f t="shared" ref="UKC72" si="7246">UKC60-UKC62-UKC70</f>
        <v>0</v>
      </c>
      <c r="UKE72" s="374">
        <f t="shared" ref="UKE72" si="7247">UKE60-UKE62-UKE70</f>
        <v>0</v>
      </c>
      <c r="UKG72" s="374">
        <f t="shared" ref="UKG72" si="7248">UKG60-UKG62-UKG70</f>
        <v>0</v>
      </c>
      <c r="UKI72" s="374">
        <f t="shared" ref="UKI72" si="7249">UKI60-UKI62-UKI70</f>
        <v>0</v>
      </c>
      <c r="UKK72" s="374">
        <f t="shared" ref="UKK72" si="7250">UKK60-UKK62-UKK70</f>
        <v>0</v>
      </c>
      <c r="UKM72" s="374">
        <f t="shared" ref="UKM72" si="7251">UKM60-UKM62-UKM70</f>
        <v>0</v>
      </c>
      <c r="UKO72" s="374">
        <f t="shared" ref="UKO72" si="7252">UKO60-UKO62-UKO70</f>
        <v>0</v>
      </c>
      <c r="UKQ72" s="374">
        <f t="shared" ref="UKQ72" si="7253">UKQ60-UKQ62-UKQ70</f>
        <v>0</v>
      </c>
      <c r="UKS72" s="374">
        <f t="shared" ref="UKS72" si="7254">UKS60-UKS62-UKS70</f>
        <v>0</v>
      </c>
      <c r="UKU72" s="374">
        <f t="shared" ref="UKU72" si="7255">UKU60-UKU62-UKU70</f>
        <v>0</v>
      </c>
      <c r="UKW72" s="374">
        <f t="shared" ref="UKW72" si="7256">UKW60-UKW62-UKW70</f>
        <v>0</v>
      </c>
      <c r="UKY72" s="374">
        <f t="shared" ref="UKY72" si="7257">UKY60-UKY62-UKY70</f>
        <v>0</v>
      </c>
      <c r="ULA72" s="374">
        <f t="shared" ref="ULA72" si="7258">ULA60-ULA62-ULA70</f>
        <v>0</v>
      </c>
      <c r="ULC72" s="374">
        <f t="shared" ref="ULC72" si="7259">ULC60-ULC62-ULC70</f>
        <v>0</v>
      </c>
      <c r="ULE72" s="374">
        <f t="shared" ref="ULE72" si="7260">ULE60-ULE62-ULE70</f>
        <v>0</v>
      </c>
      <c r="ULG72" s="374">
        <f t="shared" ref="ULG72" si="7261">ULG60-ULG62-ULG70</f>
        <v>0</v>
      </c>
      <c r="ULI72" s="374">
        <f t="shared" ref="ULI72" si="7262">ULI60-ULI62-ULI70</f>
        <v>0</v>
      </c>
      <c r="ULK72" s="374">
        <f t="shared" ref="ULK72" si="7263">ULK60-ULK62-ULK70</f>
        <v>0</v>
      </c>
      <c r="ULM72" s="374">
        <f t="shared" ref="ULM72" si="7264">ULM60-ULM62-ULM70</f>
        <v>0</v>
      </c>
      <c r="ULO72" s="374">
        <f t="shared" ref="ULO72" si="7265">ULO60-ULO62-ULO70</f>
        <v>0</v>
      </c>
      <c r="ULQ72" s="374">
        <f t="shared" ref="ULQ72" si="7266">ULQ60-ULQ62-ULQ70</f>
        <v>0</v>
      </c>
      <c r="ULS72" s="374">
        <f t="shared" ref="ULS72" si="7267">ULS60-ULS62-ULS70</f>
        <v>0</v>
      </c>
      <c r="ULU72" s="374">
        <f t="shared" ref="ULU72" si="7268">ULU60-ULU62-ULU70</f>
        <v>0</v>
      </c>
      <c r="ULW72" s="374">
        <f t="shared" ref="ULW72" si="7269">ULW60-ULW62-ULW70</f>
        <v>0</v>
      </c>
      <c r="ULY72" s="374">
        <f t="shared" ref="ULY72" si="7270">ULY60-ULY62-ULY70</f>
        <v>0</v>
      </c>
      <c r="UMA72" s="374">
        <f t="shared" ref="UMA72" si="7271">UMA60-UMA62-UMA70</f>
        <v>0</v>
      </c>
      <c r="UMC72" s="374">
        <f t="shared" ref="UMC72" si="7272">UMC60-UMC62-UMC70</f>
        <v>0</v>
      </c>
      <c r="UME72" s="374">
        <f t="shared" ref="UME72" si="7273">UME60-UME62-UME70</f>
        <v>0</v>
      </c>
      <c r="UMG72" s="374">
        <f t="shared" ref="UMG72" si="7274">UMG60-UMG62-UMG70</f>
        <v>0</v>
      </c>
      <c r="UMI72" s="374">
        <f t="shared" ref="UMI72" si="7275">UMI60-UMI62-UMI70</f>
        <v>0</v>
      </c>
      <c r="UMK72" s="374">
        <f t="shared" ref="UMK72" si="7276">UMK60-UMK62-UMK70</f>
        <v>0</v>
      </c>
      <c r="UMM72" s="374">
        <f t="shared" ref="UMM72" si="7277">UMM60-UMM62-UMM70</f>
        <v>0</v>
      </c>
      <c r="UMO72" s="374">
        <f t="shared" ref="UMO72" si="7278">UMO60-UMO62-UMO70</f>
        <v>0</v>
      </c>
      <c r="UMQ72" s="374">
        <f t="shared" ref="UMQ72" si="7279">UMQ60-UMQ62-UMQ70</f>
        <v>0</v>
      </c>
      <c r="UMS72" s="374">
        <f t="shared" ref="UMS72" si="7280">UMS60-UMS62-UMS70</f>
        <v>0</v>
      </c>
      <c r="UMU72" s="374">
        <f t="shared" ref="UMU72" si="7281">UMU60-UMU62-UMU70</f>
        <v>0</v>
      </c>
      <c r="UMW72" s="374">
        <f t="shared" ref="UMW72" si="7282">UMW60-UMW62-UMW70</f>
        <v>0</v>
      </c>
      <c r="UMY72" s="374">
        <f t="shared" ref="UMY72" si="7283">UMY60-UMY62-UMY70</f>
        <v>0</v>
      </c>
      <c r="UNA72" s="374">
        <f t="shared" ref="UNA72" si="7284">UNA60-UNA62-UNA70</f>
        <v>0</v>
      </c>
      <c r="UNC72" s="374">
        <f t="shared" ref="UNC72" si="7285">UNC60-UNC62-UNC70</f>
        <v>0</v>
      </c>
      <c r="UNE72" s="374">
        <f t="shared" ref="UNE72" si="7286">UNE60-UNE62-UNE70</f>
        <v>0</v>
      </c>
      <c r="UNG72" s="374">
        <f t="shared" ref="UNG72" si="7287">UNG60-UNG62-UNG70</f>
        <v>0</v>
      </c>
      <c r="UNI72" s="374">
        <f t="shared" ref="UNI72" si="7288">UNI60-UNI62-UNI70</f>
        <v>0</v>
      </c>
      <c r="UNK72" s="374">
        <f t="shared" ref="UNK72" si="7289">UNK60-UNK62-UNK70</f>
        <v>0</v>
      </c>
      <c r="UNM72" s="374">
        <f t="shared" ref="UNM72" si="7290">UNM60-UNM62-UNM70</f>
        <v>0</v>
      </c>
      <c r="UNO72" s="374">
        <f t="shared" ref="UNO72" si="7291">UNO60-UNO62-UNO70</f>
        <v>0</v>
      </c>
      <c r="UNQ72" s="374">
        <f t="shared" ref="UNQ72" si="7292">UNQ60-UNQ62-UNQ70</f>
        <v>0</v>
      </c>
      <c r="UNS72" s="374">
        <f t="shared" ref="UNS72" si="7293">UNS60-UNS62-UNS70</f>
        <v>0</v>
      </c>
      <c r="UNU72" s="374">
        <f t="shared" ref="UNU72" si="7294">UNU60-UNU62-UNU70</f>
        <v>0</v>
      </c>
      <c r="UNW72" s="374">
        <f t="shared" ref="UNW72" si="7295">UNW60-UNW62-UNW70</f>
        <v>0</v>
      </c>
      <c r="UNY72" s="374">
        <f t="shared" ref="UNY72" si="7296">UNY60-UNY62-UNY70</f>
        <v>0</v>
      </c>
      <c r="UOA72" s="374">
        <f t="shared" ref="UOA72" si="7297">UOA60-UOA62-UOA70</f>
        <v>0</v>
      </c>
      <c r="UOC72" s="374">
        <f t="shared" ref="UOC72" si="7298">UOC60-UOC62-UOC70</f>
        <v>0</v>
      </c>
      <c r="UOE72" s="374">
        <f t="shared" ref="UOE72" si="7299">UOE60-UOE62-UOE70</f>
        <v>0</v>
      </c>
      <c r="UOG72" s="374">
        <f t="shared" ref="UOG72" si="7300">UOG60-UOG62-UOG70</f>
        <v>0</v>
      </c>
      <c r="UOI72" s="374">
        <f t="shared" ref="UOI72" si="7301">UOI60-UOI62-UOI70</f>
        <v>0</v>
      </c>
      <c r="UOK72" s="374">
        <f t="shared" ref="UOK72" si="7302">UOK60-UOK62-UOK70</f>
        <v>0</v>
      </c>
      <c r="UOM72" s="374">
        <f t="shared" ref="UOM72" si="7303">UOM60-UOM62-UOM70</f>
        <v>0</v>
      </c>
      <c r="UOO72" s="374">
        <f t="shared" ref="UOO72" si="7304">UOO60-UOO62-UOO70</f>
        <v>0</v>
      </c>
      <c r="UOQ72" s="374">
        <f t="shared" ref="UOQ72" si="7305">UOQ60-UOQ62-UOQ70</f>
        <v>0</v>
      </c>
      <c r="UOS72" s="374">
        <f t="shared" ref="UOS72" si="7306">UOS60-UOS62-UOS70</f>
        <v>0</v>
      </c>
      <c r="UOU72" s="374">
        <f t="shared" ref="UOU72" si="7307">UOU60-UOU62-UOU70</f>
        <v>0</v>
      </c>
      <c r="UOW72" s="374">
        <f t="shared" ref="UOW72" si="7308">UOW60-UOW62-UOW70</f>
        <v>0</v>
      </c>
      <c r="UOY72" s="374">
        <f t="shared" ref="UOY72" si="7309">UOY60-UOY62-UOY70</f>
        <v>0</v>
      </c>
      <c r="UPA72" s="374">
        <f t="shared" ref="UPA72" si="7310">UPA60-UPA62-UPA70</f>
        <v>0</v>
      </c>
      <c r="UPC72" s="374">
        <f t="shared" ref="UPC72" si="7311">UPC60-UPC62-UPC70</f>
        <v>0</v>
      </c>
      <c r="UPE72" s="374">
        <f t="shared" ref="UPE72" si="7312">UPE60-UPE62-UPE70</f>
        <v>0</v>
      </c>
      <c r="UPG72" s="374">
        <f t="shared" ref="UPG72" si="7313">UPG60-UPG62-UPG70</f>
        <v>0</v>
      </c>
      <c r="UPI72" s="374">
        <f t="shared" ref="UPI72" si="7314">UPI60-UPI62-UPI70</f>
        <v>0</v>
      </c>
      <c r="UPK72" s="374">
        <f t="shared" ref="UPK72" si="7315">UPK60-UPK62-UPK70</f>
        <v>0</v>
      </c>
      <c r="UPM72" s="374">
        <f t="shared" ref="UPM72" si="7316">UPM60-UPM62-UPM70</f>
        <v>0</v>
      </c>
      <c r="UPO72" s="374">
        <f t="shared" ref="UPO72" si="7317">UPO60-UPO62-UPO70</f>
        <v>0</v>
      </c>
      <c r="UPQ72" s="374">
        <f t="shared" ref="UPQ72" si="7318">UPQ60-UPQ62-UPQ70</f>
        <v>0</v>
      </c>
      <c r="UPS72" s="374">
        <f t="shared" ref="UPS72" si="7319">UPS60-UPS62-UPS70</f>
        <v>0</v>
      </c>
      <c r="UPU72" s="374">
        <f t="shared" ref="UPU72" si="7320">UPU60-UPU62-UPU70</f>
        <v>0</v>
      </c>
      <c r="UPW72" s="374">
        <f t="shared" ref="UPW72" si="7321">UPW60-UPW62-UPW70</f>
        <v>0</v>
      </c>
      <c r="UPY72" s="374">
        <f t="shared" ref="UPY72" si="7322">UPY60-UPY62-UPY70</f>
        <v>0</v>
      </c>
      <c r="UQA72" s="374">
        <f t="shared" ref="UQA72" si="7323">UQA60-UQA62-UQA70</f>
        <v>0</v>
      </c>
      <c r="UQC72" s="374">
        <f t="shared" ref="UQC72" si="7324">UQC60-UQC62-UQC70</f>
        <v>0</v>
      </c>
      <c r="UQE72" s="374">
        <f t="shared" ref="UQE72" si="7325">UQE60-UQE62-UQE70</f>
        <v>0</v>
      </c>
      <c r="UQG72" s="374">
        <f t="shared" ref="UQG72" si="7326">UQG60-UQG62-UQG70</f>
        <v>0</v>
      </c>
      <c r="UQI72" s="374">
        <f t="shared" ref="UQI72" si="7327">UQI60-UQI62-UQI70</f>
        <v>0</v>
      </c>
      <c r="UQK72" s="374">
        <f t="shared" ref="UQK72" si="7328">UQK60-UQK62-UQK70</f>
        <v>0</v>
      </c>
      <c r="UQM72" s="374">
        <f t="shared" ref="UQM72" si="7329">UQM60-UQM62-UQM70</f>
        <v>0</v>
      </c>
      <c r="UQO72" s="374">
        <f t="shared" ref="UQO72" si="7330">UQO60-UQO62-UQO70</f>
        <v>0</v>
      </c>
      <c r="UQQ72" s="374">
        <f t="shared" ref="UQQ72" si="7331">UQQ60-UQQ62-UQQ70</f>
        <v>0</v>
      </c>
      <c r="UQS72" s="374">
        <f t="shared" ref="UQS72" si="7332">UQS60-UQS62-UQS70</f>
        <v>0</v>
      </c>
      <c r="UQU72" s="374">
        <f t="shared" ref="UQU72" si="7333">UQU60-UQU62-UQU70</f>
        <v>0</v>
      </c>
      <c r="UQW72" s="374">
        <f t="shared" ref="UQW72" si="7334">UQW60-UQW62-UQW70</f>
        <v>0</v>
      </c>
      <c r="UQY72" s="374">
        <f t="shared" ref="UQY72" si="7335">UQY60-UQY62-UQY70</f>
        <v>0</v>
      </c>
      <c r="URA72" s="374">
        <f t="shared" ref="URA72" si="7336">URA60-URA62-URA70</f>
        <v>0</v>
      </c>
      <c r="URC72" s="374">
        <f t="shared" ref="URC72" si="7337">URC60-URC62-URC70</f>
        <v>0</v>
      </c>
      <c r="URE72" s="374">
        <f t="shared" ref="URE72" si="7338">URE60-URE62-URE70</f>
        <v>0</v>
      </c>
      <c r="URG72" s="374">
        <f t="shared" ref="URG72" si="7339">URG60-URG62-URG70</f>
        <v>0</v>
      </c>
      <c r="URI72" s="374">
        <f t="shared" ref="URI72" si="7340">URI60-URI62-URI70</f>
        <v>0</v>
      </c>
      <c r="URK72" s="374">
        <f t="shared" ref="URK72" si="7341">URK60-URK62-URK70</f>
        <v>0</v>
      </c>
      <c r="URM72" s="374">
        <f t="shared" ref="URM72" si="7342">URM60-URM62-URM70</f>
        <v>0</v>
      </c>
      <c r="URO72" s="374">
        <f t="shared" ref="URO72" si="7343">URO60-URO62-URO70</f>
        <v>0</v>
      </c>
      <c r="URQ72" s="374">
        <f t="shared" ref="URQ72" si="7344">URQ60-URQ62-URQ70</f>
        <v>0</v>
      </c>
      <c r="URS72" s="374">
        <f t="shared" ref="URS72" si="7345">URS60-URS62-URS70</f>
        <v>0</v>
      </c>
      <c r="URU72" s="374">
        <f t="shared" ref="URU72" si="7346">URU60-URU62-URU70</f>
        <v>0</v>
      </c>
      <c r="URW72" s="374">
        <f t="shared" ref="URW72" si="7347">URW60-URW62-URW70</f>
        <v>0</v>
      </c>
      <c r="URY72" s="374">
        <f t="shared" ref="URY72" si="7348">URY60-URY62-URY70</f>
        <v>0</v>
      </c>
      <c r="USA72" s="374">
        <f t="shared" ref="USA72" si="7349">USA60-USA62-USA70</f>
        <v>0</v>
      </c>
      <c r="USC72" s="374">
        <f t="shared" ref="USC72" si="7350">USC60-USC62-USC70</f>
        <v>0</v>
      </c>
      <c r="USE72" s="374">
        <f t="shared" ref="USE72" si="7351">USE60-USE62-USE70</f>
        <v>0</v>
      </c>
      <c r="USG72" s="374">
        <f t="shared" ref="USG72" si="7352">USG60-USG62-USG70</f>
        <v>0</v>
      </c>
      <c r="USI72" s="374">
        <f t="shared" ref="USI72" si="7353">USI60-USI62-USI70</f>
        <v>0</v>
      </c>
      <c r="USK72" s="374">
        <f t="shared" ref="USK72" si="7354">USK60-USK62-USK70</f>
        <v>0</v>
      </c>
      <c r="USM72" s="374">
        <f t="shared" ref="USM72" si="7355">USM60-USM62-USM70</f>
        <v>0</v>
      </c>
      <c r="USO72" s="374">
        <f t="shared" ref="USO72" si="7356">USO60-USO62-USO70</f>
        <v>0</v>
      </c>
      <c r="USQ72" s="374">
        <f t="shared" ref="USQ72" si="7357">USQ60-USQ62-USQ70</f>
        <v>0</v>
      </c>
      <c r="USS72" s="374">
        <f t="shared" ref="USS72" si="7358">USS60-USS62-USS70</f>
        <v>0</v>
      </c>
      <c r="USU72" s="374">
        <f t="shared" ref="USU72" si="7359">USU60-USU62-USU70</f>
        <v>0</v>
      </c>
      <c r="USW72" s="374">
        <f t="shared" ref="USW72" si="7360">USW60-USW62-USW70</f>
        <v>0</v>
      </c>
      <c r="USY72" s="374">
        <f t="shared" ref="USY72" si="7361">USY60-USY62-USY70</f>
        <v>0</v>
      </c>
      <c r="UTA72" s="374">
        <f t="shared" ref="UTA72" si="7362">UTA60-UTA62-UTA70</f>
        <v>0</v>
      </c>
      <c r="UTC72" s="374">
        <f t="shared" ref="UTC72" si="7363">UTC60-UTC62-UTC70</f>
        <v>0</v>
      </c>
      <c r="UTE72" s="374">
        <f t="shared" ref="UTE72" si="7364">UTE60-UTE62-UTE70</f>
        <v>0</v>
      </c>
      <c r="UTG72" s="374">
        <f t="shared" ref="UTG72" si="7365">UTG60-UTG62-UTG70</f>
        <v>0</v>
      </c>
      <c r="UTI72" s="374">
        <f t="shared" ref="UTI72" si="7366">UTI60-UTI62-UTI70</f>
        <v>0</v>
      </c>
      <c r="UTK72" s="374">
        <f t="shared" ref="UTK72" si="7367">UTK60-UTK62-UTK70</f>
        <v>0</v>
      </c>
      <c r="UTM72" s="374">
        <f t="shared" ref="UTM72" si="7368">UTM60-UTM62-UTM70</f>
        <v>0</v>
      </c>
      <c r="UTO72" s="374">
        <f t="shared" ref="UTO72" si="7369">UTO60-UTO62-UTO70</f>
        <v>0</v>
      </c>
      <c r="UTQ72" s="374">
        <f t="shared" ref="UTQ72" si="7370">UTQ60-UTQ62-UTQ70</f>
        <v>0</v>
      </c>
      <c r="UTS72" s="374">
        <f t="shared" ref="UTS72" si="7371">UTS60-UTS62-UTS70</f>
        <v>0</v>
      </c>
      <c r="UTU72" s="374">
        <f t="shared" ref="UTU72" si="7372">UTU60-UTU62-UTU70</f>
        <v>0</v>
      </c>
      <c r="UTW72" s="374">
        <f t="shared" ref="UTW72" si="7373">UTW60-UTW62-UTW70</f>
        <v>0</v>
      </c>
      <c r="UTY72" s="374">
        <f t="shared" ref="UTY72" si="7374">UTY60-UTY62-UTY70</f>
        <v>0</v>
      </c>
      <c r="UUA72" s="374">
        <f t="shared" ref="UUA72" si="7375">UUA60-UUA62-UUA70</f>
        <v>0</v>
      </c>
      <c r="UUC72" s="374">
        <f t="shared" ref="UUC72" si="7376">UUC60-UUC62-UUC70</f>
        <v>0</v>
      </c>
      <c r="UUE72" s="374">
        <f t="shared" ref="UUE72" si="7377">UUE60-UUE62-UUE70</f>
        <v>0</v>
      </c>
      <c r="UUG72" s="374">
        <f t="shared" ref="UUG72" si="7378">UUG60-UUG62-UUG70</f>
        <v>0</v>
      </c>
      <c r="UUI72" s="374">
        <f t="shared" ref="UUI72" si="7379">UUI60-UUI62-UUI70</f>
        <v>0</v>
      </c>
      <c r="UUK72" s="374">
        <f t="shared" ref="UUK72" si="7380">UUK60-UUK62-UUK70</f>
        <v>0</v>
      </c>
      <c r="UUM72" s="374">
        <f t="shared" ref="UUM72" si="7381">UUM60-UUM62-UUM70</f>
        <v>0</v>
      </c>
      <c r="UUO72" s="374">
        <f t="shared" ref="UUO72" si="7382">UUO60-UUO62-UUO70</f>
        <v>0</v>
      </c>
      <c r="UUQ72" s="374">
        <f t="shared" ref="UUQ72" si="7383">UUQ60-UUQ62-UUQ70</f>
        <v>0</v>
      </c>
      <c r="UUS72" s="374">
        <f t="shared" ref="UUS72" si="7384">UUS60-UUS62-UUS70</f>
        <v>0</v>
      </c>
      <c r="UUU72" s="374">
        <f t="shared" ref="UUU72" si="7385">UUU60-UUU62-UUU70</f>
        <v>0</v>
      </c>
      <c r="UUW72" s="374">
        <f t="shared" ref="UUW72" si="7386">UUW60-UUW62-UUW70</f>
        <v>0</v>
      </c>
      <c r="UUY72" s="374">
        <f t="shared" ref="UUY72" si="7387">UUY60-UUY62-UUY70</f>
        <v>0</v>
      </c>
      <c r="UVA72" s="374">
        <f t="shared" ref="UVA72" si="7388">UVA60-UVA62-UVA70</f>
        <v>0</v>
      </c>
      <c r="UVC72" s="374">
        <f t="shared" ref="UVC72" si="7389">UVC60-UVC62-UVC70</f>
        <v>0</v>
      </c>
      <c r="UVE72" s="374">
        <f t="shared" ref="UVE72" si="7390">UVE60-UVE62-UVE70</f>
        <v>0</v>
      </c>
      <c r="UVG72" s="374">
        <f t="shared" ref="UVG72" si="7391">UVG60-UVG62-UVG70</f>
        <v>0</v>
      </c>
      <c r="UVI72" s="374">
        <f t="shared" ref="UVI72" si="7392">UVI60-UVI62-UVI70</f>
        <v>0</v>
      </c>
      <c r="UVK72" s="374">
        <f t="shared" ref="UVK72" si="7393">UVK60-UVK62-UVK70</f>
        <v>0</v>
      </c>
      <c r="UVM72" s="374">
        <f t="shared" ref="UVM72" si="7394">UVM60-UVM62-UVM70</f>
        <v>0</v>
      </c>
      <c r="UVO72" s="374">
        <f t="shared" ref="UVO72" si="7395">UVO60-UVO62-UVO70</f>
        <v>0</v>
      </c>
      <c r="UVQ72" s="374">
        <f t="shared" ref="UVQ72" si="7396">UVQ60-UVQ62-UVQ70</f>
        <v>0</v>
      </c>
      <c r="UVS72" s="374">
        <f t="shared" ref="UVS72" si="7397">UVS60-UVS62-UVS70</f>
        <v>0</v>
      </c>
      <c r="UVU72" s="374">
        <f t="shared" ref="UVU72" si="7398">UVU60-UVU62-UVU70</f>
        <v>0</v>
      </c>
      <c r="UVW72" s="374">
        <f t="shared" ref="UVW72" si="7399">UVW60-UVW62-UVW70</f>
        <v>0</v>
      </c>
      <c r="UVY72" s="374">
        <f t="shared" ref="UVY72" si="7400">UVY60-UVY62-UVY70</f>
        <v>0</v>
      </c>
      <c r="UWA72" s="374">
        <f t="shared" ref="UWA72" si="7401">UWA60-UWA62-UWA70</f>
        <v>0</v>
      </c>
      <c r="UWC72" s="374">
        <f t="shared" ref="UWC72" si="7402">UWC60-UWC62-UWC70</f>
        <v>0</v>
      </c>
      <c r="UWE72" s="374">
        <f t="shared" ref="UWE72" si="7403">UWE60-UWE62-UWE70</f>
        <v>0</v>
      </c>
      <c r="UWG72" s="374">
        <f t="shared" ref="UWG72" si="7404">UWG60-UWG62-UWG70</f>
        <v>0</v>
      </c>
      <c r="UWI72" s="374">
        <f t="shared" ref="UWI72" si="7405">UWI60-UWI62-UWI70</f>
        <v>0</v>
      </c>
      <c r="UWK72" s="374">
        <f t="shared" ref="UWK72" si="7406">UWK60-UWK62-UWK70</f>
        <v>0</v>
      </c>
      <c r="UWM72" s="374">
        <f t="shared" ref="UWM72" si="7407">UWM60-UWM62-UWM70</f>
        <v>0</v>
      </c>
      <c r="UWO72" s="374">
        <f t="shared" ref="UWO72" si="7408">UWO60-UWO62-UWO70</f>
        <v>0</v>
      </c>
      <c r="UWQ72" s="374">
        <f t="shared" ref="UWQ72" si="7409">UWQ60-UWQ62-UWQ70</f>
        <v>0</v>
      </c>
      <c r="UWS72" s="374">
        <f t="shared" ref="UWS72" si="7410">UWS60-UWS62-UWS70</f>
        <v>0</v>
      </c>
      <c r="UWU72" s="374">
        <f t="shared" ref="UWU72" si="7411">UWU60-UWU62-UWU70</f>
        <v>0</v>
      </c>
      <c r="UWW72" s="374">
        <f t="shared" ref="UWW72" si="7412">UWW60-UWW62-UWW70</f>
        <v>0</v>
      </c>
      <c r="UWY72" s="374">
        <f t="shared" ref="UWY72" si="7413">UWY60-UWY62-UWY70</f>
        <v>0</v>
      </c>
      <c r="UXA72" s="374">
        <f t="shared" ref="UXA72" si="7414">UXA60-UXA62-UXA70</f>
        <v>0</v>
      </c>
      <c r="UXC72" s="374">
        <f t="shared" ref="UXC72" si="7415">UXC60-UXC62-UXC70</f>
        <v>0</v>
      </c>
      <c r="UXE72" s="374">
        <f t="shared" ref="UXE72" si="7416">UXE60-UXE62-UXE70</f>
        <v>0</v>
      </c>
      <c r="UXG72" s="374">
        <f t="shared" ref="UXG72" si="7417">UXG60-UXG62-UXG70</f>
        <v>0</v>
      </c>
      <c r="UXI72" s="374">
        <f t="shared" ref="UXI72" si="7418">UXI60-UXI62-UXI70</f>
        <v>0</v>
      </c>
      <c r="UXK72" s="374">
        <f t="shared" ref="UXK72" si="7419">UXK60-UXK62-UXK70</f>
        <v>0</v>
      </c>
      <c r="UXM72" s="374">
        <f t="shared" ref="UXM72" si="7420">UXM60-UXM62-UXM70</f>
        <v>0</v>
      </c>
      <c r="UXO72" s="374">
        <f t="shared" ref="UXO72" si="7421">UXO60-UXO62-UXO70</f>
        <v>0</v>
      </c>
      <c r="UXQ72" s="374">
        <f t="shared" ref="UXQ72" si="7422">UXQ60-UXQ62-UXQ70</f>
        <v>0</v>
      </c>
      <c r="UXS72" s="374">
        <f t="shared" ref="UXS72" si="7423">UXS60-UXS62-UXS70</f>
        <v>0</v>
      </c>
      <c r="UXU72" s="374">
        <f t="shared" ref="UXU72" si="7424">UXU60-UXU62-UXU70</f>
        <v>0</v>
      </c>
      <c r="UXW72" s="374">
        <f t="shared" ref="UXW72" si="7425">UXW60-UXW62-UXW70</f>
        <v>0</v>
      </c>
      <c r="UXY72" s="374">
        <f t="shared" ref="UXY72" si="7426">UXY60-UXY62-UXY70</f>
        <v>0</v>
      </c>
      <c r="UYA72" s="374">
        <f t="shared" ref="UYA72" si="7427">UYA60-UYA62-UYA70</f>
        <v>0</v>
      </c>
      <c r="UYC72" s="374">
        <f t="shared" ref="UYC72" si="7428">UYC60-UYC62-UYC70</f>
        <v>0</v>
      </c>
      <c r="UYE72" s="374">
        <f t="shared" ref="UYE72" si="7429">UYE60-UYE62-UYE70</f>
        <v>0</v>
      </c>
      <c r="UYG72" s="374">
        <f t="shared" ref="UYG72" si="7430">UYG60-UYG62-UYG70</f>
        <v>0</v>
      </c>
      <c r="UYI72" s="374">
        <f t="shared" ref="UYI72" si="7431">UYI60-UYI62-UYI70</f>
        <v>0</v>
      </c>
      <c r="UYK72" s="374">
        <f t="shared" ref="UYK72" si="7432">UYK60-UYK62-UYK70</f>
        <v>0</v>
      </c>
      <c r="UYM72" s="374">
        <f t="shared" ref="UYM72" si="7433">UYM60-UYM62-UYM70</f>
        <v>0</v>
      </c>
      <c r="UYO72" s="374">
        <f t="shared" ref="UYO72" si="7434">UYO60-UYO62-UYO70</f>
        <v>0</v>
      </c>
      <c r="UYQ72" s="374">
        <f t="shared" ref="UYQ72" si="7435">UYQ60-UYQ62-UYQ70</f>
        <v>0</v>
      </c>
      <c r="UYS72" s="374">
        <f t="shared" ref="UYS72" si="7436">UYS60-UYS62-UYS70</f>
        <v>0</v>
      </c>
      <c r="UYU72" s="374">
        <f t="shared" ref="UYU72" si="7437">UYU60-UYU62-UYU70</f>
        <v>0</v>
      </c>
      <c r="UYW72" s="374">
        <f t="shared" ref="UYW72" si="7438">UYW60-UYW62-UYW70</f>
        <v>0</v>
      </c>
      <c r="UYY72" s="374">
        <f t="shared" ref="UYY72" si="7439">UYY60-UYY62-UYY70</f>
        <v>0</v>
      </c>
      <c r="UZA72" s="374">
        <f t="shared" ref="UZA72" si="7440">UZA60-UZA62-UZA70</f>
        <v>0</v>
      </c>
      <c r="UZC72" s="374">
        <f t="shared" ref="UZC72" si="7441">UZC60-UZC62-UZC70</f>
        <v>0</v>
      </c>
      <c r="UZE72" s="374">
        <f t="shared" ref="UZE72" si="7442">UZE60-UZE62-UZE70</f>
        <v>0</v>
      </c>
      <c r="UZG72" s="374">
        <f t="shared" ref="UZG72" si="7443">UZG60-UZG62-UZG70</f>
        <v>0</v>
      </c>
      <c r="UZI72" s="374">
        <f t="shared" ref="UZI72" si="7444">UZI60-UZI62-UZI70</f>
        <v>0</v>
      </c>
      <c r="UZK72" s="374">
        <f t="shared" ref="UZK72" si="7445">UZK60-UZK62-UZK70</f>
        <v>0</v>
      </c>
      <c r="UZM72" s="374">
        <f t="shared" ref="UZM72" si="7446">UZM60-UZM62-UZM70</f>
        <v>0</v>
      </c>
      <c r="UZO72" s="374">
        <f t="shared" ref="UZO72" si="7447">UZO60-UZO62-UZO70</f>
        <v>0</v>
      </c>
      <c r="UZQ72" s="374">
        <f t="shared" ref="UZQ72" si="7448">UZQ60-UZQ62-UZQ70</f>
        <v>0</v>
      </c>
      <c r="UZS72" s="374">
        <f t="shared" ref="UZS72" si="7449">UZS60-UZS62-UZS70</f>
        <v>0</v>
      </c>
      <c r="UZU72" s="374">
        <f t="shared" ref="UZU72" si="7450">UZU60-UZU62-UZU70</f>
        <v>0</v>
      </c>
      <c r="UZW72" s="374">
        <f t="shared" ref="UZW72" si="7451">UZW60-UZW62-UZW70</f>
        <v>0</v>
      </c>
      <c r="UZY72" s="374">
        <f t="shared" ref="UZY72" si="7452">UZY60-UZY62-UZY70</f>
        <v>0</v>
      </c>
      <c r="VAA72" s="374">
        <f t="shared" ref="VAA72" si="7453">VAA60-VAA62-VAA70</f>
        <v>0</v>
      </c>
      <c r="VAC72" s="374">
        <f t="shared" ref="VAC72" si="7454">VAC60-VAC62-VAC70</f>
        <v>0</v>
      </c>
      <c r="VAE72" s="374">
        <f t="shared" ref="VAE72" si="7455">VAE60-VAE62-VAE70</f>
        <v>0</v>
      </c>
      <c r="VAG72" s="374">
        <f t="shared" ref="VAG72" si="7456">VAG60-VAG62-VAG70</f>
        <v>0</v>
      </c>
      <c r="VAI72" s="374">
        <f t="shared" ref="VAI72" si="7457">VAI60-VAI62-VAI70</f>
        <v>0</v>
      </c>
      <c r="VAK72" s="374">
        <f t="shared" ref="VAK72" si="7458">VAK60-VAK62-VAK70</f>
        <v>0</v>
      </c>
      <c r="VAM72" s="374">
        <f t="shared" ref="VAM72" si="7459">VAM60-VAM62-VAM70</f>
        <v>0</v>
      </c>
      <c r="VAO72" s="374">
        <f t="shared" ref="VAO72" si="7460">VAO60-VAO62-VAO70</f>
        <v>0</v>
      </c>
      <c r="VAQ72" s="374">
        <f t="shared" ref="VAQ72" si="7461">VAQ60-VAQ62-VAQ70</f>
        <v>0</v>
      </c>
      <c r="VAS72" s="374">
        <f t="shared" ref="VAS72" si="7462">VAS60-VAS62-VAS70</f>
        <v>0</v>
      </c>
      <c r="VAU72" s="374">
        <f t="shared" ref="VAU72" si="7463">VAU60-VAU62-VAU70</f>
        <v>0</v>
      </c>
      <c r="VAW72" s="374">
        <f t="shared" ref="VAW72" si="7464">VAW60-VAW62-VAW70</f>
        <v>0</v>
      </c>
      <c r="VAY72" s="374">
        <f t="shared" ref="VAY72" si="7465">VAY60-VAY62-VAY70</f>
        <v>0</v>
      </c>
      <c r="VBA72" s="374">
        <f t="shared" ref="VBA72" si="7466">VBA60-VBA62-VBA70</f>
        <v>0</v>
      </c>
      <c r="VBC72" s="374">
        <f t="shared" ref="VBC72" si="7467">VBC60-VBC62-VBC70</f>
        <v>0</v>
      </c>
      <c r="VBE72" s="374">
        <f t="shared" ref="VBE72" si="7468">VBE60-VBE62-VBE70</f>
        <v>0</v>
      </c>
      <c r="VBG72" s="374">
        <f t="shared" ref="VBG72" si="7469">VBG60-VBG62-VBG70</f>
        <v>0</v>
      </c>
      <c r="VBI72" s="374">
        <f t="shared" ref="VBI72" si="7470">VBI60-VBI62-VBI70</f>
        <v>0</v>
      </c>
      <c r="VBK72" s="374">
        <f t="shared" ref="VBK72" si="7471">VBK60-VBK62-VBK70</f>
        <v>0</v>
      </c>
      <c r="VBM72" s="374">
        <f t="shared" ref="VBM72" si="7472">VBM60-VBM62-VBM70</f>
        <v>0</v>
      </c>
      <c r="VBO72" s="374">
        <f t="shared" ref="VBO72" si="7473">VBO60-VBO62-VBO70</f>
        <v>0</v>
      </c>
      <c r="VBQ72" s="374">
        <f t="shared" ref="VBQ72" si="7474">VBQ60-VBQ62-VBQ70</f>
        <v>0</v>
      </c>
      <c r="VBS72" s="374">
        <f t="shared" ref="VBS72" si="7475">VBS60-VBS62-VBS70</f>
        <v>0</v>
      </c>
      <c r="VBU72" s="374">
        <f t="shared" ref="VBU72" si="7476">VBU60-VBU62-VBU70</f>
        <v>0</v>
      </c>
      <c r="VBW72" s="374">
        <f t="shared" ref="VBW72" si="7477">VBW60-VBW62-VBW70</f>
        <v>0</v>
      </c>
      <c r="VBY72" s="374">
        <f t="shared" ref="VBY72" si="7478">VBY60-VBY62-VBY70</f>
        <v>0</v>
      </c>
      <c r="VCA72" s="374">
        <f t="shared" ref="VCA72" si="7479">VCA60-VCA62-VCA70</f>
        <v>0</v>
      </c>
      <c r="VCC72" s="374">
        <f t="shared" ref="VCC72" si="7480">VCC60-VCC62-VCC70</f>
        <v>0</v>
      </c>
      <c r="VCE72" s="374">
        <f t="shared" ref="VCE72" si="7481">VCE60-VCE62-VCE70</f>
        <v>0</v>
      </c>
      <c r="VCG72" s="374">
        <f t="shared" ref="VCG72" si="7482">VCG60-VCG62-VCG70</f>
        <v>0</v>
      </c>
      <c r="VCI72" s="374">
        <f t="shared" ref="VCI72" si="7483">VCI60-VCI62-VCI70</f>
        <v>0</v>
      </c>
      <c r="VCK72" s="374">
        <f t="shared" ref="VCK72" si="7484">VCK60-VCK62-VCK70</f>
        <v>0</v>
      </c>
      <c r="VCM72" s="374">
        <f t="shared" ref="VCM72" si="7485">VCM60-VCM62-VCM70</f>
        <v>0</v>
      </c>
      <c r="VCO72" s="374">
        <f t="shared" ref="VCO72" si="7486">VCO60-VCO62-VCO70</f>
        <v>0</v>
      </c>
      <c r="VCQ72" s="374">
        <f t="shared" ref="VCQ72" si="7487">VCQ60-VCQ62-VCQ70</f>
        <v>0</v>
      </c>
      <c r="VCS72" s="374">
        <f t="shared" ref="VCS72" si="7488">VCS60-VCS62-VCS70</f>
        <v>0</v>
      </c>
      <c r="VCU72" s="374">
        <f t="shared" ref="VCU72" si="7489">VCU60-VCU62-VCU70</f>
        <v>0</v>
      </c>
      <c r="VCW72" s="374">
        <f t="shared" ref="VCW72" si="7490">VCW60-VCW62-VCW70</f>
        <v>0</v>
      </c>
      <c r="VCY72" s="374">
        <f t="shared" ref="VCY72" si="7491">VCY60-VCY62-VCY70</f>
        <v>0</v>
      </c>
      <c r="VDA72" s="374">
        <f t="shared" ref="VDA72" si="7492">VDA60-VDA62-VDA70</f>
        <v>0</v>
      </c>
      <c r="VDC72" s="374">
        <f t="shared" ref="VDC72" si="7493">VDC60-VDC62-VDC70</f>
        <v>0</v>
      </c>
      <c r="VDE72" s="374">
        <f t="shared" ref="VDE72" si="7494">VDE60-VDE62-VDE70</f>
        <v>0</v>
      </c>
      <c r="VDG72" s="374">
        <f t="shared" ref="VDG72" si="7495">VDG60-VDG62-VDG70</f>
        <v>0</v>
      </c>
      <c r="VDI72" s="374">
        <f t="shared" ref="VDI72" si="7496">VDI60-VDI62-VDI70</f>
        <v>0</v>
      </c>
      <c r="VDK72" s="374">
        <f t="shared" ref="VDK72" si="7497">VDK60-VDK62-VDK70</f>
        <v>0</v>
      </c>
      <c r="VDM72" s="374">
        <f t="shared" ref="VDM72" si="7498">VDM60-VDM62-VDM70</f>
        <v>0</v>
      </c>
      <c r="VDO72" s="374">
        <f t="shared" ref="VDO72" si="7499">VDO60-VDO62-VDO70</f>
        <v>0</v>
      </c>
      <c r="VDQ72" s="374">
        <f t="shared" ref="VDQ72" si="7500">VDQ60-VDQ62-VDQ70</f>
        <v>0</v>
      </c>
      <c r="VDS72" s="374">
        <f t="shared" ref="VDS72" si="7501">VDS60-VDS62-VDS70</f>
        <v>0</v>
      </c>
      <c r="VDU72" s="374">
        <f t="shared" ref="VDU72" si="7502">VDU60-VDU62-VDU70</f>
        <v>0</v>
      </c>
      <c r="VDW72" s="374">
        <f t="shared" ref="VDW72" si="7503">VDW60-VDW62-VDW70</f>
        <v>0</v>
      </c>
      <c r="VDY72" s="374">
        <f t="shared" ref="VDY72" si="7504">VDY60-VDY62-VDY70</f>
        <v>0</v>
      </c>
      <c r="VEA72" s="374">
        <f t="shared" ref="VEA72" si="7505">VEA60-VEA62-VEA70</f>
        <v>0</v>
      </c>
      <c r="VEC72" s="374">
        <f t="shared" ref="VEC72" si="7506">VEC60-VEC62-VEC70</f>
        <v>0</v>
      </c>
      <c r="VEE72" s="374">
        <f t="shared" ref="VEE72" si="7507">VEE60-VEE62-VEE70</f>
        <v>0</v>
      </c>
      <c r="VEG72" s="374">
        <f t="shared" ref="VEG72" si="7508">VEG60-VEG62-VEG70</f>
        <v>0</v>
      </c>
      <c r="VEI72" s="374">
        <f t="shared" ref="VEI72" si="7509">VEI60-VEI62-VEI70</f>
        <v>0</v>
      </c>
      <c r="VEK72" s="374">
        <f t="shared" ref="VEK72" si="7510">VEK60-VEK62-VEK70</f>
        <v>0</v>
      </c>
      <c r="VEM72" s="374">
        <f t="shared" ref="VEM72" si="7511">VEM60-VEM62-VEM70</f>
        <v>0</v>
      </c>
      <c r="VEO72" s="374">
        <f t="shared" ref="VEO72" si="7512">VEO60-VEO62-VEO70</f>
        <v>0</v>
      </c>
      <c r="VEQ72" s="374">
        <f t="shared" ref="VEQ72" si="7513">VEQ60-VEQ62-VEQ70</f>
        <v>0</v>
      </c>
      <c r="VES72" s="374">
        <f t="shared" ref="VES72" si="7514">VES60-VES62-VES70</f>
        <v>0</v>
      </c>
      <c r="VEU72" s="374">
        <f t="shared" ref="VEU72" si="7515">VEU60-VEU62-VEU70</f>
        <v>0</v>
      </c>
      <c r="VEW72" s="374">
        <f t="shared" ref="VEW72" si="7516">VEW60-VEW62-VEW70</f>
        <v>0</v>
      </c>
      <c r="VEY72" s="374">
        <f t="shared" ref="VEY72" si="7517">VEY60-VEY62-VEY70</f>
        <v>0</v>
      </c>
      <c r="VFA72" s="374">
        <f t="shared" ref="VFA72" si="7518">VFA60-VFA62-VFA70</f>
        <v>0</v>
      </c>
      <c r="VFC72" s="374">
        <f t="shared" ref="VFC72" si="7519">VFC60-VFC62-VFC70</f>
        <v>0</v>
      </c>
      <c r="VFE72" s="374">
        <f t="shared" ref="VFE72" si="7520">VFE60-VFE62-VFE70</f>
        <v>0</v>
      </c>
      <c r="VFG72" s="374">
        <f t="shared" ref="VFG72" si="7521">VFG60-VFG62-VFG70</f>
        <v>0</v>
      </c>
      <c r="VFI72" s="374">
        <f t="shared" ref="VFI72" si="7522">VFI60-VFI62-VFI70</f>
        <v>0</v>
      </c>
      <c r="VFK72" s="374">
        <f t="shared" ref="VFK72" si="7523">VFK60-VFK62-VFK70</f>
        <v>0</v>
      </c>
      <c r="VFM72" s="374">
        <f t="shared" ref="VFM72" si="7524">VFM60-VFM62-VFM70</f>
        <v>0</v>
      </c>
      <c r="VFO72" s="374">
        <f t="shared" ref="VFO72" si="7525">VFO60-VFO62-VFO70</f>
        <v>0</v>
      </c>
      <c r="VFQ72" s="374">
        <f t="shared" ref="VFQ72" si="7526">VFQ60-VFQ62-VFQ70</f>
        <v>0</v>
      </c>
      <c r="VFS72" s="374">
        <f t="shared" ref="VFS72" si="7527">VFS60-VFS62-VFS70</f>
        <v>0</v>
      </c>
      <c r="VFU72" s="374">
        <f t="shared" ref="VFU72" si="7528">VFU60-VFU62-VFU70</f>
        <v>0</v>
      </c>
      <c r="VFW72" s="374">
        <f t="shared" ref="VFW72" si="7529">VFW60-VFW62-VFW70</f>
        <v>0</v>
      </c>
      <c r="VFY72" s="374">
        <f t="shared" ref="VFY72" si="7530">VFY60-VFY62-VFY70</f>
        <v>0</v>
      </c>
      <c r="VGA72" s="374">
        <f t="shared" ref="VGA72" si="7531">VGA60-VGA62-VGA70</f>
        <v>0</v>
      </c>
      <c r="VGC72" s="374">
        <f t="shared" ref="VGC72" si="7532">VGC60-VGC62-VGC70</f>
        <v>0</v>
      </c>
      <c r="VGE72" s="374">
        <f t="shared" ref="VGE72" si="7533">VGE60-VGE62-VGE70</f>
        <v>0</v>
      </c>
      <c r="VGG72" s="374">
        <f t="shared" ref="VGG72" si="7534">VGG60-VGG62-VGG70</f>
        <v>0</v>
      </c>
      <c r="VGI72" s="374">
        <f t="shared" ref="VGI72" si="7535">VGI60-VGI62-VGI70</f>
        <v>0</v>
      </c>
      <c r="VGK72" s="374">
        <f t="shared" ref="VGK72" si="7536">VGK60-VGK62-VGK70</f>
        <v>0</v>
      </c>
      <c r="VGM72" s="374">
        <f t="shared" ref="VGM72" si="7537">VGM60-VGM62-VGM70</f>
        <v>0</v>
      </c>
      <c r="VGO72" s="374">
        <f t="shared" ref="VGO72" si="7538">VGO60-VGO62-VGO70</f>
        <v>0</v>
      </c>
      <c r="VGQ72" s="374">
        <f t="shared" ref="VGQ72" si="7539">VGQ60-VGQ62-VGQ70</f>
        <v>0</v>
      </c>
      <c r="VGS72" s="374">
        <f t="shared" ref="VGS72" si="7540">VGS60-VGS62-VGS70</f>
        <v>0</v>
      </c>
      <c r="VGU72" s="374">
        <f t="shared" ref="VGU72" si="7541">VGU60-VGU62-VGU70</f>
        <v>0</v>
      </c>
      <c r="VGW72" s="374">
        <f t="shared" ref="VGW72" si="7542">VGW60-VGW62-VGW70</f>
        <v>0</v>
      </c>
      <c r="VGY72" s="374">
        <f t="shared" ref="VGY72" si="7543">VGY60-VGY62-VGY70</f>
        <v>0</v>
      </c>
      <c r="VHA72" s="374">
        <f t="shared" ref="VHA72" si="7544">VHA60-VHA62-VHA70</f>
        <v>0</v>
      </c>
      <c r="VHC72" s="374">
        <f t="shared" ref="VHC72" si="7545">VHC60-VHC62-VHC70</f>
        <v>0</v>
      </c>
      <c r="VHE72" s="374">
        <f t="shared" ref="VHE72" si="7546">VHE60-VHE62-VHE70</f>
        <v>0</v>
      </c>
      <c r="VHG72" s="374">
        <f t="shared" ref="VHG72" si="7547">VHG60-VHG62-VHG70</f>
        <v>0</v>
      </c>
      <c r="VHI72" s="374">
        <f t="shared" ref="VHI72" si="7548">VHI60-VHI62-VHI70</f>
        <v>0</v>
      </c>
      <c r="VHK72" s="374">
        <f t="shared" ref="VHK72" si="7549">VHK60-VHK62-VHK70</f>
        <v>0</v>
      </c>
      <c r="VHM72" s="374">
        <f t="shared" ref="VHM72" si="7550">VHM60-VHM62-VHM70</f>
        <v>0</v>
      </c>
      <c r="VHO72" s="374">
        <f t="shared" ref="VHO72" si="7551">VHO60-VHO62-VHO70</f>
        <v>0</v>
      </c>
      <c r="VHQ72" s="374">
        <f t="shared" ref="VHQ72" si="7552">VHQ60-VHQ62-VHQ70</f>
        <v>0</v>
      </c>
      <c r="VHS72" s="374">
        <f t="shared" ref="VHS72" si="7553">VHS60-VHS62-VHS70</f>
        <v>0</v>
      </c>
      <c r="VHU72" s="374">
        <f t="shared" ref="VHU72" si="7554">VHU60-VHU62-VHU70</f>
        <v>0</v>
      </c>
      <c r="VHW72" s="374">
        <f t="shared" ref="VHW72" si="7555">VHW60-VHW62-VHW70</f>
        <v>0</v>
      </c>
      <c r="VHY72" s="374">
        <f t="shared" ref="VHY72" si="7556">VHY60-VHY62-VHY70</f>
        <v>0</v>
      </c>
      <c r="VIA72" s="374">
        <f t="shared" ref="VIA72" si="7557">VIA60-VIA62-VIA70</f>
        <v>0</v>
      </c>
      <c r="VIC72" s="374">
        <f t="shared" ref="VIC72" si="7558">VIC60-VIC62-VIC70</f>
        <v>0</v>
      </c>
      <c r="VIE72" s="374">
        <f t="shared" ref="VIE72" si="7559">VIE60-VIE62-VIE70</f>
        <v>0</v>
      </c>
      <c r="VIG72" s="374">
        <f t="shared" ref="VIG72" si="7560">VIG60-VIG62-VIG70</f>
        <v>0</v>
      </c>
      <c r="VII72" s="374">
        <f t="shared" ref="VII72" si="7561">VII60-VII62-VII70</f>
        <v>0</v>
      </c>
      <c r="VIK72" s="374">
        <f t="shared" ref="VIK72" si="7562">VIK60-VIK62-VIK70</f>
        <v>0</v>
      </c>
      <c r="VIM72" s="374">
        <f t="shared" ref="VIM72" si="7563">VIM60-VIM62-VIM70</f>
        <v>0</v>
      </c>
      <c r="VIO72" s="374">
        <f t="shared" ref="VIO72" si="7564">VIO60-VIO62-VIO70</f>
        <v>0</v>
      </c>
      <c r="VIQ72" s="374">
        <f t="shared" ref="VIQ72" si="7565">VIQ60-VIQ62-VIQ70</f>
        <v>0</v>
      </c>
      <c r="VIS72" s="374">
        <f t="shared" ref="VIS72" si="7566">VIS60-VIS62-VIS70</f>
        <v>0</v>
      </c>
      <c r="VIU72" s="374">
        <f t="shared" ref="VIU72" si="7567">VIU60-VIU62-VIU70</f>
        <v>0</v>
      </c>
      <c r="VIW72" s="374">
        <f t="shared" ref="VIW72" si="7568">VIW60-VIW62-VIW70</f>
        <v>0</v>
      </c>
      <c r="VIY72" s="374">
        <f t="shared" ref="VIY72" si="7569">VIY60-VIY62-VIY70</f>
        <v>0</v>
      </c>
      <c r="VJA72" s="374">
        <f t="shared" ref="VJA72" si="7570">VJA60-VJA62-VJA70</f>
        <v>0</v>
      </c>
      <c r="VJC72" s="374">
        <f t="shared" ref="VJC72" si="7571">VJC60-VJC62-VJC70</f>
        <v>0</v>
      </c>
      <c r="VJE72" s="374">
        <f t="shared" ref="VJE72" si="7572">VJE60-VJE62-VJE70</f>
        <v>0</v>
      </c>
      <c r="VJG72" s="374">
        <f t="shared" ref="VJG72" si="7573">VJG60-VJG62-VJG70</f>
        <v>0</v>
      </c>
      <c r="VJI72" s="374">
        <f t="shared" ref="VJI72" si="7574">VJI60-VJI62-VJI70</f>
        <v>0</v>
      </c>
      <c r="VJK72" s="374">
        <f t="shared" ref="VJK72" si="7575">VJK60-VJK62-VJK70</f>
        <v>0</v>
      </c>
      <c r="VJM72" s="374">
        <f t="shared" ref="VJM72" si="7576">VJM60-VJM62-VJM70</f>
        <v>0</v>
      </c>
      <c r="VJO72" s="374">
        <f t="shared" ref="VJO72" si="7577">VJO60-VJO62-VJO70</f>
        <v>0</v>
      </c>
      <c r="VJQ72" s="374">
        <f t="shared" ref="VJQ72" si="7578">VJQ60-VJQ62-VJQ70</f>
        <v>0</v>
      </c>
      <c r="VJS72" s="374">
        <f t="shared" ref="VJS72" si="7579">VJS60-VJS62-VJS70</f>
        <v>0</v>
      </c>
      <c r="VJU72" s="374">
        <f t="shared" ref="VJU72" si="7580">VJU60-VJU62-VJU70</f>
        <v>0</v>
      </c>
      <c r="VJW72" s="374">
        <f t="shared" ref="VJW72" si="7581">VJW60-VJW62-VJW70</f>
        <v>0</v>
      </c>
      <c r="VJY72" s="374">
        <f t="shared" ref="VJY72" si="7582">VJY60-VJY62-VJY70</f>
        <v>0</v>
      </c>
      <c r="VKA72" s="374">
        <f t="shared" ref="VKA72" si="7583">VKA60-VKA62-VKA70</f>
        <v>0</v>
      </c>
      <c r="VKC72" s="374">
        <f t="shared" ref="VKC72" si="7584">VKC60-VKC62-VKC70</f>
        <v>0</v>
      </c>
      <c r="VKE72" s="374">
        <f t="shared" ref="VKE72" si="7585">VKE60-VKE62-VKE70</f>
        <v>0</v>
      </c>
      <c r="VKG72" s="374">
        <f t="shared" ref="VKG72" si="7586">VKG60-VKG62-VKG70</f>
        <v>0</v>
      </c>
      <c r="VKI72" s="374">
        <f t="shared" ref="VKI72" si="7587">VKI60-VKI62-VKI70</f>
        <v>0</v>
      </c>
      <c r="VKK72" s="374">
        <f t="shared" ref="VKK72" si="7588">VKK60-VKK62-VKK70</f>
        <v>0</v>
      </c>
      <c r="VKM72" s="374">
        <f t="shared" ref="VKM72" si="7589">VKM60-VKM62-VKM70</f>
        <v>0</v>
      </c>
      <c r="VKO72" s="374">
        <f t="shared" ref="VKO72" si="7590">VKO60-VKO62-VKO70</f>
        <v>0</v>
      </c>
      <c r="VKQ72" s="374">
        <f t="shared" ref="VKQ72" si="7591">VKQ60-VKQ62-VKQ70</f>
        <v>0</v>
      </c>
      <c r="VKS72" s="374">
        <f t="shared" ref="VKS72" si="7592">VKS60-VKS62-VKS70</f>
        <v>0</v>
      </c>
      <c r="VKU72" s="374">
        <f t="shared" ref="VKU72" si="7593">VKU60-VKU62-VKU70</f>
        <v>0</v>
      </c>
      <c r="VKW72" s="374">
        <f t="shared" ref="VKW72" si="7594">VKW60-VKW62-VKW70</f>
        <v>0</v>
      </c>
      <c r="VKY72" s="374">
        <f t="shared" ref="VKY72" si="7595">VKY60-VKY62-VKY70</f>
        <v>0</v>
      </c>
      <c r="VLA72" s="374">
        <f t="shared" ref="VLA72" si="7596">VLA60-VLA62-VLA70</f>
        <v>0</v>
      </c>
      <c r="VLC72" s="374">
        <f t="shared" ref="VLC72" si="7597">VLC60-VLC62-VLC70</f>
        <v>0</v>
      </c>
      <c r="VLE72" s="374">
        <f t="shared" ref="VLE72" si="7598">VLE60-VLE62-VLE70</f>
        <v>0</v>
      </c>
      <c r="VLG72" s="374">
        <f t="shared" ref="VLG72" si="7599">VLG60-VLG62-VLG70</f>
        <v>0</v>
      </c>
      <c r="VLI72" s="374">
        <f t="shared" ref="VLI72" si="7600">VLI60-VLI62-VLI70</f>
        <v>0</v>
      </c>
      <c r="VLK72" s="374">
        <f t="shared" ref="VLK72" si="7601">VLK60-VLK62-VLK70</f>
        <v>0</v>
      </c>
      <c r="VLM72" s="374">
        <f t="shared" ref="VLM72" si="7602">VLM60-VLM62-VLM70</f>
        <v>0</v>
      </c>
      <c r="VLO72" s="374">
        <f t="shared" ref="VLO72" si="7603">VLO60-VLO62-VLO70</f>
        <v>0</v>
      </c>
      <c r="VLQ72" s="374">
        <f t="shared" ref="VLQ72" si="7604">VLQ60-VLQ62-VLQ70</f>
        <v>0</v>
      </c>
      <c r="VLS72" s="374">
        <f t="shared" ref="VLS72" si="7605">VLS60-VLS62-VLS70</f>
        <v>0</v>
      </c>
      <c r="VLU72" s="374">
        <f t="shared" ref="VLU72" si="7606">VLU60-VLU62-VLU70</f>
        <v>0</v>
      </c>
      <c r="VLW72" s="374">
        <f t="shared" ref="VLW72" si="7607">VLW60-VLW62-VLW70</f>
        <v>0</v>
      </c>
      <c r="VLY72" s="374">
        <f t="shared" ref="VLY72" si="7608">VLY60-VLY62-VLY70</f>
        <v>0</v>
      </c>
      <c r="VMA72" s="374">
        <f t="shared" ref="VMA72" si="7609">VMA60-VMA62-VMA70</f>
        <v>0</v>
      </c>
      <c r="VMC72" s="374">
        <f t="shared" ref="VMC72" si="7610">VMC60-VMC62-VMC70</f>
        <v>0</v>
      </c>
      <c r="VME72" s="374">
        <f t="shared" ref="VME72" si="7611">VME60-VME62-VME70</f>
        <v>0</v>
      </c>
      <c r="VMG72" s="374">
        <f t="shared" ref="VMG72" si="7612">VMG60-VMG62-VMG70</f>
        <v>0</v>
      </c>
      <c r="VMI72" s="374">
        <f t="shared" ref="VMI72" si="7613">VMI60-VMI62-VMI70</f>
        <v>0</v>
      </c>
      <c r="VMK72" s="374">
        <f t="shared" ref="VMK72" si="7614">VMK60-VMK62-VMK70</f>
        <v>0</v>
      </c>
      <c r="VMM72" s="374">
        <f t="shared" ref="VMM72" si="7615">VMM60-VMM62-VMM70</f>
        <v>0</v>
      </c>
      <c r="VMO72" s="374">
        <f t="shared" ref="VMO72" si="7616">VMO60-VMO62-VMO70</f>
        <v>0</v>
      </c>
      <c r="VMQ72" s="374">
        <f t="shared" ref="VMQ72" si="7617">VMQ60-VMQ62-VMQ70</f>
        <v>0</v>
      </c>
      <c r="VMS72" s="374">
        <f t="shared" ref="VMS72" si="7618">VMS60-VMS62-VMS70</f>
        <v>0</v>
      </c>
      <c r="VMU72" s="374">
        <f t="shared" ref="VMU72" si="7619">VMU60-VMU62-VMU70</f>
        <v>0</v>
      </c>
      <c r="VMW72" s="374">
        <f t="shared" ref="VMW72" si="7620">VMW60-VMW62-VMW70</f>
        <v>0</v>
      </c>
      <c r="VMY72" s="374">
        <f t="shared" ref="VMY72" si="7621">VMY60-VMY62-VMY70</f>
        <v>0</v>
      </c>
      <c r="VNA72" s="374">
        <f t="shared" ref="VNA72" si="7622">VNA60-VNA62-VNA70</f>
        <v>0</v>
      </c>
      <c r="VNC72" s="374">
        <f t="shared" ref="VNC72" si="7623">VNC60-VNC62-VNC70</f>
        <v>0</v>
      </c>
      <c r="VNE72" s="374">
        <f t="shared" ref="VNE72" si="7624">VNE60-VNE62-VNE70</f>
        <v>0</v>
      </c>
      <c r="VNG72" s="374">
        <f t="shared" ref="VNG72" si="7625">VNG60-VNG62-VNG70</f>
        <v>0</v>
      </c>
      <c r="VNI72" s="374">
        <f t="shared" ref="VNI72" si="7626">VNI60-VNI62-VNI70</f>
        <v>0</v>
      </c>
      <c r="VNK72" s="374">
        <f t="shared" ref="VNK72" si="7627">VNK60-VNK62-VNK70</f>
        <v>0</v>
      </c>
      <c r="VNM72" s="374">
        <f t="shared" ref="VNM72" si="7628">VNM60-VNM62-VNM70</f>
        <v>0</v>
      </c>
      <c r="VNO72" s="374">
        <f t="shared" ref="VNO72" si="7629">VNO60-VNO62-VNO70</f>
        <v>0</v>
      </c>
      <c r="VNQ72" s="374">
        <f t="shared" ref="VNQ72" si="7630">VNQ60-VNQ62-VNQ70</f>
        <v>0</v>
      </c>
      <c r="VNS72" s="374">
        <f t="shared" ref="VNS72" si="7631">VNS60-VNS62-VNS70</f>
        <v>0</v>
      </c>
      <c r="VNU72" s="374">
        <f t="shared" ref="VNU72" si="7632">VNU60-VNU62-VNU70</f>
        <v>0</v>
      </c>
      <c r="VNW72" s="374">
        <f t="shared" ref="VNW72" si="7633">VNW60-VNW62-VNW70</f>
        <v>0</v>
      </c>
      <c r="VNY72" s="374">
        <f t="shared" ref="VNY72" si="7634">VNY60-VNY62-VNY70</f>
        <v>0</v>
      </c>
      <c r="VOA72" s="374">
        <f t="shared" ref="VOA72" si="7635">VOA60-VOA62-VOA70</f>
        <v>0</v>
      </c>
      <c r="VOC72" s="374">
        <f t="shared" ref="VOC72" si="7636">VOC60-VOC62-VOC70</f>
        <v>0</v>
      </c>
      <c r="VOE72" s="374">
        <f t="shared" ref="VOE72" si="7637">VOE60-VOE62-VOE70</f>
        <v>0</v>
      </c>
      <c r="VOG72" s="374">
        <f t="shared" ref="VOG72" si="7638">VOG60-VOG62-VOG70</f>
        <v>0</v>
      </c>
      <c r="VOI72" s="374">
        <f t="shared" ref="VOI72" si="7639">VOI60-VOI62-VOI70</f>
        <v>0</v>
      </c>
      <c r="VOK72" s="374">
        <f t="shared" ref="VOK72" si="7640">VOK60-VOK62-VOK70</f>
        <v>0</v>
      </c>
      <c r="VOM72" s="374">
        <f t="shared" ref="VOM72" si="7641">VOM60-VOM62-VOM70</f>
        <v>0</v>
      </c>
      <c r="VOO72" s="374">
        <f t="shared" ref="VOO72" si="7642">VOO60-VOO62-VOO70</f>
        <v>0</v>
      </c>
      <c r="VOQ72" s="374">
        <f t="shared" ref="VOQ72" si="7643">VOQ60-VOQ62-VOQ70</f>
        <v>0</v>
      </c>
      <c r="VOS72" s="374">
        <f t="shared" ref="VOS72" si="7644">VOS60-VOS62-VOS70</f>
        <v>0</v>
      </c>
      <c r="VOU72" s="374">
        <f t="shared" ref="VOU72" si="7645">VOU60-VOU62-VOU70</f>
        <v>0</v>
      </c>
      <c r="VOW72" s="374">
        <f t="shared" ref="VOW72" si="7646">VOW60-VOW62-VOW70</f>
        <v>0</v>
      </c>
      <c r="VOY72" s="374">
        <f t="shared" ref="VOY72" si="7647">VOY60-VOY62-VOY70</f>
        <v>0</v>
      </c>
      <c r="VPA72" s="374">
        <f t="shared" ref="VPA72" si="7648">VPA60-VPA62-VPA70</f>
        <v>0</v>
      </c>
      <c r="VPC72" s="374">
        <f t="shared" ref="VPC72" si="7649">VPC60-VPC62-VPC70</f>
        <v>0</v>
      </c>
      <c r="VPE72" s="374">
        <f t="shared" ref="VPE72" si="7650">VPE60-VPE62-VPE70</f>
        <v>0</v>
      </c>
      <c r="VPG72" s="374">
        <f t="shared" ref="VPG72" si="7651">VPG60-VPG62-VPG70</f>
        <v>0</v>
      </c>
      <c r="VPI72" s="374">
        <f t="shared" ref="VPI72" si="7652">VPI60-VPI62-VPI70</f>
        <v>0</v>
      </c>
      <c r="VPK72" s="374">
        <f t="shared" ref="VPK72" si="7653">VPK60-VPK62-VPK70</f>
        <v>0</v>
      </c>
      <c r="VPM72" s="374">
        <f t="shared" ref="VPM72" si="7654">VPM60-VPM62-VPM70</f>
        <v>0</v>
      </c>
      <c r="VPO72" s="374">
        <f t="shared" ref="VPO72" si="7655">VPO60-VPO62-VPO70</f>
        <v>0</v>
      </c>
      <c r="VPQ72" s="374">
        <f t="shared" ref="VPQ72" si="7656">VPQ60-VPQ62-VPQ70</f>
        <v>0</v>
      </c>
      <c r="VPS72" s="374">
        <f t="shared" ref="VPS72" si="7657">VPS60-VPS62-VPS70</f>
        <v>0</v>
      </c>
      <c r="VPU72" s="374">
        <f t="shared" ref="VPU72" si="7658">VPU60-VPU62-VPU70</f>
        <v>0</v>
      </c>
      <c r="VPW72" s="374">
        <f t="shared" ref="VPW72" si="7659">VPW60-VPW62-VPW70</f>
        <v>0</v>
      </c>
      <c r="VPY72" s="374">
        <f t="shared" ref="VPY72" si="7660">VPY60-VPY62-VPY70</f>
        <v>0</v>
      </c>
      <c r="VQA72" s="374">
        <f t="shared" ref="VQA72" si="7661">VQA60-VQA62-VQA70</f>
        <v>0</v>
      </c>
      <c r="VQC72" s="374">
        <f t="shared" ref="VQC72" si="7662">VQC60-VQC62-VQC70</f>
        <v>0</v>
      </c>
      <c r="VQE72" s="374">
        <f t="shared" ref="VQE72" si="7663">VQE60-VQE62-VQE70</f>
        <v>0</v>
      </c>
      <c r="VQG72" s="374">
        <f t="shared" ref="VQG72" si="7664">VQG60-VQG62-VQG70</f>
        <v>0</v>
      </c>
      <c r="VQI72" s="374">
        <f t="shared" ref="VQI72" si="7665">VQI60-VQI62-VQI70</f>
        <v>0</v>
      </c>
      <c r="VQK72" s="374">
        <f t="shared" ref="VQK72" si="7666">VQK60-VQK62-VQK70</f>
        <v>0</v>
      </c>
      <c r="VQM72" s="374">
        <f t="shared" ref="VQM72" si="7667">VQM60-VQM62-VQM70</f>
        <v>0</v>
      </c>
      <c r="VQO72" s="374">
        <f t="shared" ref="VQO72" si="7668">VQO60-VQO62-VQO70</f>
        <v>0</v>
      </c>
      <c r="VQQ72" s="374">
        <f t="shared" ref="VQQ72" si="7669">VQQ60-VQQ62-VQQ70</f>
        <v>0</v>
      </c>
      <c r="VQS72" s="374">
        <f t="shared" ref="VQS72" si="7670">VQS60-VQS62-VQS70</f>
        <v>0</v>
      </c>
      <c r="VQU72" s="374">
        <f t="shared" ref="VQU72" si="7671">VQU60-VQU62-VQU70</f>
        <v>0</v>
      </c>
      <c r="VQW72" s="374">
        <f t="shared" ref="VQW72" si="7672">VQW60-VQW62-VQW70</f>
        <v>0</v>
      </c>
      <c r="VQY72" s="374">
        <f t="shared" ref="VQY72" si="7673">VQY60-VQY62-VQY70</f>
        <v>0</v>
      </c>
      <c r="VRA72" s="374">
        <f t="shared" ref="VRA72" si="7674">VRA60-VRA62-VRA70</f>
        <v>0</v>
      </c>
      <c r="VRC72" s="374">
        <f t="shared" ref="VRC72" si="7675">VRC60-VRC62-VRC70</f>
        <v>0</v>
      </c>
      <c r="VRE72" s="374">
        <f t="shared" ref="VRE72" si="7676">VRE60-VRE62-VRE70</f>
        <v>0</v>
      </c>
      <c r="VRG72" s="374">
        <f t="shared" ref="VRG72" si="7677">VRG60-VRG62-VRG70</f>
        <v>0</v>
      </c>
      <c r="VRI72" s="374">
        <f t="shared" ref="VRI72" si="7678">VRI60-VRI62-VRI70</f>
        <v>0</v>
      </c>
      <c r="VRK72" s="374">
        <f t="shared" ref="VRK72" si="7679">VRK60-VRK62-VRK70</f>
        <v>0</v>
      </c>
      <c r="VRM72" s="374">
        <f t="shared" ref="VRM72" si="7680">VRM60-VRM62-VRM70</f>
        <v>0</v>
      </c>
      <c r="VRO72" s="374">
        <f t="shared" ref="VRO72" si="7681">VRO60-VRO62-VRO70</f>
        <v>0</v>
      </c>
      <c r="VRQ72" s="374">
        <f t="shared" ref="VRQ72" si="7682">VRQ60-VRQ62-VRQ70</f>
        <v>0</v>
      </c>
      <c r="VRS72" s="374">
        <f t="shared" ref="VRS72" si="7683">VRS60-VRS62-VRS70</f>
        <v>0</v>
      </c>
      <c r="VRU72" s="374">
        <f t="shared" ref="VRU72" si="7684">VRU60-VRU62-VRU70</f>
        <v>0</v>
      </c>
      <c r="VRW72" s="374">
        <f t="shared" ref="VRW72" si="7685">VRW60-VRW62-VRW70</f>
        <v>0</v>
      </c>
      <c r="VRY72" s="374">
        <f t="shared" ref="VRY72" si="7686">VRY60-VRY62-VRY70</f>
        <v>0</v>
      </c>
      <c r="VSA72" s="374">
        <f t="shared" ref="VSA72" si="7687">VSA60-VSA62-VSA70</f>
        <v>0</v>
      </c>
      <c r="VSC72" s="374">
        <f t="shared" ref="VSC72" si="7688">VSC60-VSC62-VSC70</f>
        <v>0</v>
      </c>
      <c r="VSE72" s="374">
        <f t="shared" ref="VSE72" si="7689">VSE60-VSE62-VSE70</f>
        <v>0</v>
      </c>
      <c r="VSG72" s="374">
        <f t="shared" ref="VSG72" si="7690">VSG60-VSG62-VSG70</f>
        <v>0</v>
      </c>
      <c r="VSI72" s="374">
        <f t="shared" ref="VSI72" si="7691">VSI60-VSI62-VSI70</f>
        <v>0</v>
      </c>
      <c r="VSK72" s="374">
        <f t="shared" ref="VSK72" si="7692">VSK60-VSK62-VSK70</f>
        <v>0</v>
      </c>
      <c r="VSM72" s="374">
        <f t="shared" ref="VSM72" si="7693">VSM60-VSM62-VSM70</f>
        <v>0</v>
      </c>
      <c r="VSO72" s="374">
        <f t="shared" ref="VSO72" si="7694">VSO60-VSO62-VSO70</f>
        <v>0</v>
      </c>
      <c r="VSQ72" s="374">
        <f t="shared" ref="VSQ72" si="7695">VSQ60-VSQ62-VSQ70</f>
        <v>0</v>
      </c>
      <c r="VSS72" s="374">
        <f t="shared" ref="VSS72" si="7696">VSS60-VSS62-VSS70</f>
        <v>0</v>
      </c>
      <c r="VSU72" s="374">
        <f t="shared" ref="VSU72" si="7697">VSU60-VSU62-VSU70</f>
        <v>0</v>
      </c>
      <c r="VSW72" s="374">
        <f t="shared" ref="VSW72" si="7698">VSW60-VSW62-VSW70</f>
        <v>0</v>
      </c>
      <c r="VSY72" s="374">
        <f t="shared" ref="VSY72" si="7699">VSY60-VSY62-VSY70</f>
        <v>0</v>
      </c>
      <c r="VTA72" s="374">
        <f t="shared" ref="VTA72" si="7700">VTA60-VTA62-VTA70</f>
        <v>0</v>
      </c>
      <c r="VTC72" s="374">
        <f t="shared" ref="VTC72" si="7701">VTC60-VTC62-VTC70</f>
        <v>0</v>
      </c>
      <c r="VTE72" s="374">
        <f t="shared" ref="VTE72" si="7702">VTE60-VTE62-VTE70</f>
        <v>0</v>
      </c>
      <c r="VTG72" s="374">
        <f t="shared" ref="VTG72" si="7703">VTG60-VTG62-VTG70</f>
        <v>0</v>
      </c>
      <c r="VTI72" s="374">
        <f t="shared" ref="VTI72" si="7704">VTI60-VTI62-VTI70</f>
        <v>0</v>
      </c>
      <c r="VTK72" s="374">
        <f t="shared" ref="VTK72" si="7705">VTK60-VTK62-VTK70</f>
        <v>0</v>
      </c>
      <c r="VTM72" s="374">
        <f t="shared" ref="VTM72" si="7706">VTM60-VTM62-VTM70</f>
        <v>0</v>
      </c>
      <c r="VTO72" s="374">
        <f t="shared" ref="VTO72" si="7707">VTO60-VTO62-VTO70</f>
        <v>0</v>
      </c>
      <c r="VTQ72" s="374">
        <f t="shared" ref="VTQ72" si="7708">VTQ60-VTQ62-VTQ70</f>
        <v>0</v>
      </c>
      <c r="VTS72" s="374">
        <f t="shared" ref="VTS72" si="7709">VTS60-VTS62-VTS70</f>
        <v>0</v>
      </c>
      <c r="VTU72" s="374">
        <f t="shared" ref="VTU72" si="7710">VTU60-VTU62-VTU70</f>
        <v>0</v>
      </c>
      <c r="VTW72" s="374">
        <f t="shared" ref="VTW72" si="7711">VTW60-VTW62-VTW70</f>
        <v>0</v>
      </c>
      <c r="VTY72" s="374">
        <f t="shared" ref="VTY72" si="7712">VTY60-VTY62-VTY70</f>
        <v>0</v>
      </c>
      <c r="VUA72" s="374">
        <f t="shared" ref="VUA72" si="7713">VUA60-VUA62-VUA70</f>
        <v>0</v>
      </c>
      <c r="VUC72" s="374">
        <f t="shared" ref="VUC72" si="7714">VUC60-VUC62-VUC70</f>
        <v>0</v>
      </c>
      <c r="VUE72" s="374">
        <f t="shared" ref="VUE72" si="7715">VUE60-VUE62-VUE70</f>
        <v>0</v>
      </c>
      <c r="VUG72" s="374">
        <f t="shared" ref="VUG72" si="7716">VUG60-VUG62-VUG70</f>
        <v>0</v>
      </c>
      <c r="VUI72" s="374">
        <f t="shared" ref="VUI72" si="7717">VUI60-VUI62-VUI70</f>
        <v>0</v>
      </c>
      <c r="VUK72" s="374">
        <f t="shared" ref="VUK72" si="7718">VUK60-VUK62-VUK70</f>
        <v>0</v>
      </c>
      <c r="VUM72" s="374">
        <f t="shared" ref="VUM72" si="7719">VUM60-VUM62-VUM70</f>
        <v>0</v>
      </c>
      <c r="VUO72" s="374">
        <f t="shared" ref="VUO72" si="7720">VUO60-VUO62-VUO70</f>
        <v>0</v>
      </c>
      <c r="VUQ72" s="374">
        <f t="shared" ref="VUQ72" si="7721">VUQ60-VUQ62-VUQ70</f>
        <v>0</v>
      </c>
      <c r="VUS72" s="374">
        <f t="shared" ref="VUS72" si="7722">VUS60-VUS62-VUS70</f>
        <v>0</v>
      </c>
      <c r="VUU72" s="374">
        <f t="shared" ref="VUU72" si="7723">VUU60-VUU62-VUU70</f>
        <v>0</v>
      </c>
      <c r="VUW72" s="374">
        <f t="shared" ref="VUW72" si="7724">VUW60-VUW62-VUW70</f>
        <v>0</v>
      </c>
      <c r="VUY72" s="374">
        <f t="shared" ref="VUY72" si="7725">VUY60-VUY62-VUY70</f>
        <v>0</v>
      </c>
      <c r="VVA72" s="374">
        <f t="shared" ref="VVA72" si="7726">VVA60-VVA62-VVA70</f>
        <v>0</v>
      </c>
      <c r="VVC72" s="374">
        <f t="shared" ref="VVC72" si="7727">VVC60-VVC62-VVC70</f>
        <v>0</v>
      </c>
      <c r="VVE72" s="374">
        <f t="shared" ref="VVE72" si="7728">VVE60-VVE62-VVE70</f>
        <v>0</v>
      </c>
      <c r="VVG72" s="374">
        <f t="shared" ref="VVG72" si="7729">VVG60-VVG62-VVG70</f>
        <v>0</v>
      </c>
      <c r="VVI72" s="374">
        <f t="shared" ref="VVI72" si="7730">VVI60-VVI62-VVI70</f>
        <v>0</v>
      </c>
      <c r="VVK72" s="374">
        <f t="shared" ref="VVK72" si="7731">VVK60-VVK62-VVK70</f>
        <v>0</v>
      </c>
      <c r="VVM72" s="374">
        <f t="shared" ref="VVM72" si="7732">VVM60-VVM62-VVM70</f>
        <v>0</v>
      </c>
      <c r="VVO72" s="374">
        <f t="shared" ref="VVO72" si="7733">VVO60-VVO62-VVO70</f>
        <v>0</v>
      </c>
      <c r="VVQ72" s="374">
        <f t="shared" ref="VVQ72" si="7734">VVQ60-VVQ62-VVQ70</f>
        <v>0</v>
      </c>
      <c r="VVS72" s="374">
        <f t="shared" ref="VVS72" si="7735">VVS60-VVS62-VVS70</f>
        <v>0</v>
      </c>
      <c r="VVU72" s="374">
        <f t="shared" ref="VVU72" si="7736">VVU60-VVU62-VVU70</f>
        <v>0</v>
      </c>
      <c r="VVW72" s="374">
        <f t="shared" ref="VVW72" si="7737">VVW60-VVW62-VVW70</f>
        <v>0</v>
      </c>
      <c r="VVY72" s="374">
        <f t="shared" ref="VVY72" si="7738">VVY60-VVY62-VVY70</f>
        <v>0</v>
      </c>
      <c r="VWA72" s="374">
        <f t="shared" ref="VWA72" si="7739">VWA60-VWA62-VWA70</f>
        <v>0</v>
      </c>
      <c r="VWC72" s="374">
        <f t="shared" ref="VWC72" si="7740">VWC60-VWC62-VWC70</f>
        <v>0</v>
      </c>
      <c r="VWE72" s="374">
        <f t="shared" ref="VWE72" si="7741">VWE60-VWE62-VWE70</f>
        <v>0</v>
      </c>
      <c r="VWG72" s="374">
        <f t="shared" ref="VWG72" si="7742">VWG60-VWG62-VWG70</f>
        <v>0</v>
      </c>
      <c r="VWI72" s="374">
        <f t="shared" ref="VWI72" si="7743">VWI60-VWI62-VWI70</f>
        <v>0</v>
      </c>
      <c r="VWK72" s="374">
        <f t="shared" ref="VWK72" si="7744">VWK60-VWK62-VWK70</f>
        <v>0</v>
      </c>
      <c r="VWM72" s="374">
        <f t="shared" ref="VWM72" si="7745">VWM60-VWM62-VWM70</f>
        <v>0</v>
      </c>
      <c r="VWO72" s="374">
        <f t="shared" ref="VWO72" si="7746">VWO60-VWO62-VWO70</f>
        <v>0</v>
      </c>
      <c r="VWQ72" s="374">
        <f t="shared" ref="VWQ72" si="7747">VWQ60-VWQ62-VWQ70</f>
        <v>0</v>
      </c>
      <c r="VWS72" s="374">
        <f t="shared" ref="VWS72" si="7748">VWS60-VWS62-VWS70</f>
        <v>0</v>
      </c>
      <c r="VWU72" s="374">
        <f t="shared" ref="VWU72" si="7749">VWU60-VWU62-VWU70</f>
        <v>0</v>
      </c>
      <c r="VWW72" s="374">
        <f t="shared" ref="VWW72" si="7750">VWW60-VWW62-VWW70</f>
        <v>0</v>
      </c>
      <c r="VWY72" s="374">
        <f t="shared" ref="VWY72" si="7751">VWY60-VWY62-VWY70</f>
        <v>0</v>
      </c>
      <c r="VXA72" s="374">
        <f t="shared" ref="VXA72" si="7752">VXA60-VXA62-VXA70</f>
        <v>0</v>
      </c>
      <c r="VXC72" s="374">
        <f t="shared" ref="VXC72" si="7753">VXC60-VXC62-VXC70</f>
        <v>0</v>
      </c>
      <c r="VXE72" s="374">
        <f t="shared" ref="VXE72" si="7754">VXE60-VXE62-VXE70</f>
        <v>0</v>
      </c>
      <c r="VXG72" s="374">
        <f t="shared" ref="VXG72" si="7755">VXG60-VXG62-VXG70</f>
        <v>0</v>
      </c>
      <c r="VXI72" s="374">
        <f t="shared" ref="VXI72" si="7756">VXI60-VXI62-VXI70</f>
        <v>0</v>
      </c>
      <c r="VXK72" s="374">
        <f t="shared" ref="VXK72" si="7757">VXK60-VXK62-VXK70</f>
        <v>0</v>
      </c>
      <c r="VXM72" s="374">
        <f t="shared" ref="VXM72" si="7758">VXM60-VXM62-VXM70</f>
        <v>0</v>
      </c>
      <c r="VXO72" s="374">
        <f t="shared" ref="VXO72" si="7759">VXO60-VXO62-VXO70</f>
        <v>0</v>
      </c>
      <c r="VXQ72" s="374">
        <f t="shared" ref="VXQ72" si="7760">VXQ60-VXQ62-VXQ70</f>
        <v>0</v>
      </c>
      <c r="VXS72" s="374">
        <f t="shared" ref="VXS72" si="7761">VXS60-VXS62-VXS70</f>
        <v>0</v>
      </c>
      <c r="VXU72" s="374">
        <f t="shared" ref="VXU72" si="7762">VXU60-VXU62-VXU70</f>
        <v>0</v>
      </c>
      <c r="VXW72" s="374">
        <f t="shared" ref="VXW72" si="7763">VXW60-VXW62-VXW70</f>
        <v>0</v>
      </c>
      <c r="VXY72" s="374">
        <f t="shared" ref="VXY72" si="7764">VXY60-VXY62-VXY70</f>
        <v>0</v>
      </c>
      <c r="VYA72" s="374">
        <f t="shared" ref="VYA72" si="7765">VYA60-VYA62-VYA70</f>
        <v>0</v>
      </c>
      <c r="VYC72" s="374">
        <f t="shared" ref="VYC72" si="7766">VYC60-VYC62-VYC70</f>
        <v>0</v>
      </c>
      <c r="VYE72" s="374">
        <f t="shared" ref="VYE72" si="7767">VYE60-VYE62-VYE70</f>
        <v>0</v>
      </c>
      <c r="VYG72" s="374">
        <f t="shared" ref="VYG72" si="7768">VYG60-VYG62-VYG70</f>
        <v>0</v>
      </c>
      <c r="VYI72" s="374">
        <f t="shared" ref="VYI72" si="7769">VYI60-VYI62-VYI70</f>
        <v>0</v>
      </c>
      <c r="VYK72" s="374">
        <f t="shared" ref="VYK72" si="7770">VYK60-VYK62-VYK70</f>
        <v>0</v>
      </c>
      <c r="VYM72" s="374">
        <f t="shared" ref="VYM72" si="7771">VYM60-VYM62-VYM70</f>
        <v>0</v>
      </c>
      <c r="VYO72" s="374">
        <f t="shared" ref="VYO72" si="7772">VYO60-VYO62-VYO70</f>
        <v>0</v>
      </c>
      <c r="VYQ72" s="374">
        <f t="shared" ref="VYQ72" si="7773">VYQ60-VYQ62-VYQ70</f>
        <v>0</v>
      </c>
      <c r="VYS72" s="374">
        <f t="shared" ref="VYS72" si="7774">VYS60-VYS62-VYS70</f>
        <v>0</v>
      </c>
      <c r="VYU72" s="374">
        <f t="shared" ref="VYU72" si="7775">VYU60-VYU62-VYU70</f>
        <v>0</v>
      </c>
      <c r="VYW72" s="374">
        <f t="shared" ref="VYW72" si="7776">VYW60-VYW62-VYW70</f>
        <v>0</v>
      </c>
      <c r="VYY72" s="374">
        <f t="shared" ref="VYY72" si="7777">VYY60-VYY62-VYY70</f>
        <v>0</v>
      </c>
      <c r="VZA72" s="374">
        <f t="shared" ref="VZA72" si="7778">VZA60-VZA62-VZA70</f>
        <v>0</v>
      </c>
      <c r="VZC72" s="374">
        <f t="shared" ref="VZC72" si="7779">VZC60-VZC62-VZC70</f>
        <v>0</v>
      </c>
      <c r="VZE72" s="374">
        <f t="shared" ref="VZE72" si="7780">VZE60-VZE62-VZE70</f>
        <v>0</v>
      </c>
      <c r="VZG72" s="374">
        <f t="shared" ref="VZG72" si="7781">VZG60-VZG62-VZG70</f>
        <v>0</v>
      </c>
      <c r="VZI72" s="374">
        <f t="shared" ref="VZI72" si="7782">VZI60-VZI62-VZI70</f>
        <v>0</v>
      </c>
      <c r="VZK72" s="374">
        <f t="shared" ref="VZK72" si="7783">VZK60-VZK62-VZK70</f>
        <v>0</v>
      </c>
      <c r="VZM72" s="374">
        <f t="shared" ref="VZM72" si="7784">VZM60-VZM62-VZM70</f>
        <v>0</v>
      </c>
      <c r="VZO72" s="374">
        <f t="shared" ref="VZO72" si="7785">VZO60-VZO62-VZO70</f>
        <v>0</v>
      </c>
      <c r="VZQ72" s="374">
        <f t="shared" ref="VZQ72" si="7786">VZQ60-VZQ62-VZQ70</f>
        <v>0</v>
      </c>
      <c r="VZS72" s="374">
        <f t="shared" ref="VZS72" si="7787">VZS60-VZS62-VZS70</f>
        <v>0</v>
      </c>
      <c r="VZU72" s="374">
        <f t="shared" ref="VZU72" si="7788">VZU60-VZU62-VZU70</f>
        <v>0</v>
      </c>
      <c r="VZW72" s="374">
        <f t="shared" ref="VZW72" si="7789">VZW60-VZW62-VZW70</f>
        <v>0</v>
      </c>
      <c r="VZY72" s="374">
        <f t="shared" ref="VZY72" si="7790">VZY60-VZY62-VZY70</f>
        <v>0</v>
      </c>
      <c r="WAA72" s="374">
        <f t="shared" ref="WAA72" si="7791">WAA60-WAA62-WAA70</f>
        <v>0</v>
      </c>
      <c r="WAC72" s="374">
        <f t="shared" ref="WAC72" si="7792">WAC60-WAC62-WAC70</f>
        <v>0</v>
      </c>
      <c r="WAE72" s="374">
        <f t="shared" ref="WAE72" si="7793">WAE60-WAE62-WAE70</f>
        <v>0</v>
      </c>
      <c r="WAG72" s="374">
        <f t="shared" ref="WAG72" si="7794">WAG60-WAG62-WAG70</f>
        <v>0</v>
      </c>
      <c r="WAI72" s="374">
        <f t="shared" ref="WAI72" si="7795">WAI60-WAI62-WAI70</f>
        <v>0</v>
      </c>
      <c r="WAK72" s="374">
        <f t="shared" ref="WAK72" si="7796">WAK60-WAK62-WAK70</f>
        <v>0</v>
      </c>
      <c r="WAM72" s="374">
        <f t="shared" ref="WAM72" si="7797">WAM60-WAM62-WAM70</f>
        <v>0</v>
      </c>
      <c r="WAO72" s="374">
        <f t="shared" ref="WAO72" si="7798">WAO60-WAO62-WAO70</f>
        <v>0</v>
      </c>
      <c r="WAQ72" s="374">
        <f t="shared" ref="WAQ72" si="7799">WAQ60-WAQ62-WAQ70</f>
        <v>0</v>
      </c>
      <c r="WAS72" s="374">
        <f t="shared" ref="WAS72" si="7800">WAS60-WAS62-WAS70</f>
        <v>0</v>
      </c>
      <c r="WAU72" s="374">
        <f t="shared" ref="WAU72" si="7801">WAU60-WAU62-WAU70</f>
        <v>0</v>
      </c>
      <c r="WAW72" s="374">
        <f t="shared" ref="WAW72" si="7802">WAW60-WAW62-WAW70</f>
        <v>0</v>
      </c>
      <c r="WAY72" s="374">
        <f t="shared" ref="WAY72" si="7803">WAY60-WAY62-WAY70</f>
        <v>0</v>
      </c>
      <c r="WBA72" s="374">
        <f t="shared" ref="WBA72" si="7804">WBA60-WBA62-WBA70</f>
        <v>0</v>
      </c>
      <c r="WBC72" s="374">
        <f t="shared" ref="WBC72" si="7805">WBC60-WBC62-WBC70</f>
        <v>0</v>
      </c>
      <c r="WBE72" s="374">
        <f t="shared" ref="WBE72" si="7806">WBE60-WBE62-WBE70</f>
        <v>0</v>
      </c>
      <c r="WBG72" s="374">
        <f t="shared" ref="WBG72" si="7807">WBG60-WBG62-WBG70</f>
        <v>0</v>
      </c>
      <c r="WBI72" s="374">
        <f t="shared" ref="WBI72" si="7808">WBI60-WBI62-WBI70</f>
        <v>0</v>
      </c>
      <c r="WBK72" s="374">
        <f t="shared" ref="WBK72" si="7809">WBK60-WBK62-WBK70</f>
        <v>0</v>
      </c>
      <c r="WBM72" s="374">
        <f t="shared" ref="WBM72" si="7810">WBM60-WBM62-WBM70</f>
        <v>0</v>
      </c>
      <c r="WBO72" s="374">
        <f t="shared" ref="WBO72" si="7811">WBO60-WBO62-WBO70</f>
        <v>0</v>
      </c>
      <c r="WBQ72" s="374">
        <f t="shared" ref="WBQ72" si="7812">WBQ60-WBQ62-WBQ70</f>
        <v>0</v>
      </c>
      <c r="WBS72" s="374">
        <f t="shared" ref="WBS72" si="7813">WBS60-WBS62-WBS70</f>
        <v>0</v>
      </c>
      <c r="WBU72" s="374">
        <f t="shared" ref="WBU72" si="7814">WBU60-WBU62-WBU70</f>
        <v>0</v>
      </c>
      <c r="WBW72" s="374">
        <f t="shared" ref="WBW72" si="7815">WBW60-WBW62-WBW70</f>
        <v>0</v>
      </c>
      <c r="WBY72" s="374">
        <f t="shared" ref="WBY72" si="7816">WBY60-WBY62-WBY70</f>
        <v>0</v>
      </c>
      <c r="WCA72" s="374">
        <f t="shared" ref="WCA72" si="7817">WCA60-WCA62-WCA70</f>
        <v>0</v>
      </c>
      <c r="WCC72" s="374">
        <f t="shared" ref="WCC72" si="7818">WCC60-WCC62-WCC70</f>
        <v>0</v>
      </c>
      <c r="WCE72" s="374">
        <f t="shared" ref="WCE72" si="7819">WCE60-WCE62-WCE70</f>
        <v>0</v>
      </c>
      <c r="WCG72" s="374">
        <f t="shared" ref="WCG72" si="7820">WCG60-WCG62-WCG70</f>
        <v>0</v>
      </c>
      <c r="WCI72" s="374">
        <f t="shared" ref="WCI72" si="7821">WCI60-WCI62-WCI70</f>
        <v>0</v>
      </c>
      <c r="WCK72" s="374">
        <f t="shared" ref="WCK72" si="7822">WCK60-WCK62-WCK70</f>
        <v>0</v>
      </c>
      <c r="WCM72" s="374">
        <f t="shared" ref="WCM72" si="7823">WCM60-WCM62-WCM70</f>
        <v>0</v>
      </c>
      <c r="WCO72" s="374">
        <f t="shared" ref="WCO72" si="7824">WCO60-WCO62-WCO70</f>
        <v>0</v>
      </c>
      <c r="WCQ72" s="374">
        <f t="shared" ref="WCQ72" si="7825">WCQ60-WCQ62-WCQ70</f>
        <v>0</v>
      </c>
      <c r="WCS72" s="374">
        <f t="shared" ref="WCS72" si="7826">WCS60-WCS62-WCS70</f>
        <v>0</v>
      </c>
      <c r="WCU72" s="374">
        <f t="shared" ref="WCU72" si="7827">WCU60-WCU62-WCU70</f>
        <v>0</v>
      </c>
      <c r="WCW72" s="374">
        <f t="shared" ref="WCW72" si="7828">WCW60-WCW62-WCW70</f>
        <v>0</v>
      </c>
      <c r="WCY72" s="374">
        <f t="shared" ref="WCY72" si="7829">WCY60-WCY62-WCY70</f>
        <v>0</v>
      </c>
      <c r="WDA72" s="374">
        <f t="shared" ref="WDA72" si="7830">WDA60-WDA62-WDA70</f>
        <v>0</v>
      </c>
      <c r="WDC72" s="374">
        <f t="shared" ref="WDC72" si="7831">WDC60-WDC62-WDC70</f>
        <v>0</v>
      </c>
      <c r="WDE72" s="374">
        <f t="shared" ref="WDE72" si="7832">WDE60-WDE62-WDE70</f>
        <v>0</v>
      </c>
      <c r="WDG72" s="374">
        <f t="shared" ref="WDG72" si="7833">WDG60-WDG62-WDG70</f>
        <v>0</v>
      </c>
      <c r="WDI72" s="374">
        <f t="shared" ref="WDI72" si="7834">WDI60-WDI62-WDI70</f>
        <v>0</v>
      </c>
      <c r="WDK72" s="374">
        <f t="shared" ref="WDK72" si="7835">WDK60-WDK62-WDK70</f>
        <v>0</v>
      </c>
      <c r="WDM72" s="374">
        <f t="shared" ref="WDM72" si="7836">WDM60-WDM62-WDM70</f>
        <v>0</v>
      </c>
      <c r="WDO72" s="374">
        <f t="shared" ref="WDO72" si="7837">WDO60-WDO62-WDO70</f>
        <v>0</v>
      </c>
      <c r="WDQ72" s="374">
        <f t="shared" ref="WDQ72" si="7838">WDQ60-WDQ62-WDQ70</f>
        <v>0</v>
      </c>
      <c r="WDS72" s="374">
        <f t="shared" ref="WDS72" si="7839">WDS60-WDS62-WDS70</f>
        <v>0</v>
      </c>
      <c r="WDU72" s="374">
        <f t="shared" ref="WDU72" si="7840">WDU60-WDU62-WDU70</f>
        <v>0</v>
      </c>
      <c r="WDW72" s="374">
        <f t="shared" ref="WDW72" si="7841">WDW60-WDW62-WDW70</f>
        <v>0</v>
      </c>
      <c r="WDY72" s="374">
        <f t="shared" ref="WDY72" si="7842">WDY60-WDY62-WDY70</f>
        <v>0</v>
      </c>
      <c r="WEA72" s="374">
        <f t="shared" ref="WEA72" si="7843">WEA60-WEA62-WEA70</f>
        <v>0</v>
      </c>
      <c r="WEC72" s="374">
        <f t="shared" ref="WEC72" si="7844">WEC60-WEC62-WEC70</f>
        <v>0</v>
      </c>
      <c r="WEE72" s="374">
        <f t="shared" ref="WEE72" si="7845">WEE60-WEE62-WEE70</f>
        <v>0</v>
      </c>
      <c r="WEG72" s="374">
        <f t="shared" ref="WEG72" si="7846">WEG60-WEG62-WEG70</f>
        <v>0</v>
      </c>
      <c r="WEI72" s="374">
        <f t="shared" ref="WEI72" si="7847">WEI60-WEI62-WEI70</f>
        <v>0</v>
      </c>
      <c r="WEK72" s="374">
        <f t="shared" ref="WEK72" si="7848">WEK60-WEK62-WEK70</f>
        <v>0</v>
      </c>
      <c r="WEM72" s="374">
        <f t="shared" ref="WEM72" si="7849">WEM60-WEM62-WEM70</f>
        <v>0</v>
      </c>
      <c r="WEO72" s="374">
        <f t="shared" ref="WEO72" si="7850">WEO60-WEO62-WEO70</f>
        <v>0</v>
      </c>
      <c r="WEQ72" s="374">
        <f t="shared" ref="WEQ72" si="7851">WEQ60-WEQ62-WEQ70</f>
        <v>0</v>
      </c>
      <c r="WES72" s="374">
        <f t="shared" ref="WES72" si="7852">WES60-WES62-WES70</f>
        <v>0</v>
      </c>
      <c r="WEU72" s="374">
        <f t="shared" ref="WEU72" si="7853">WEU60-WEU62-WEU70</f>
        <v>0</v>
      </c>
      <c r="WEW72" s="374">
        <f t="shared" ref="WEW72" si="7854">WEW60-WEW62-WEW70</f>
        <v>0</v>
      </c>
      <c r="WEY72" s="374">
        <f t="shared" ref="WEY72" si="7855">WEY60-WEY62-WEY70</f>
        <v>0</v>
      </c>
      <c r="WFA72" s="374">
        <f t="shared" ref="WFA72" si="7856">WFA60-WFA62-WFA70</f>
        <v>0</v>
      </c>
      <c r="WFC72" s="374">
        <f t="shared" ref="WFC72" si="7857">WFC60-WFC62-WFC70</f>
        <v>0</v>
      </c>
      <c r="WFE72" s="374">
        <f t="shared" ref="WFE72" si="7858">WFE60-WFE62-WFE70</f>
        <v>0</v>
      </c>
      <c r="WFG72" s="374">
        <f t="shared" ref="WFG72" si="7859">WFG60-WFG62-WFG70</f>
        <v>0</v>
      </c>
      <c r="WFI72" s="374">
        <f t="shared" ref="WFI72" si="7860">WFI60-WFI62-WFI70</f>
        <v>0</v>
      </c>
      <c r="WFK72" s="374">
        <f t="shared" ref="WFK72" si="7861">WFK60-WFK62-WFK70</f>
        <v>0</v>
      </c>
      <c r="WFM72" s="374">
        <f t="shared" ref="WFM72" si="7862">WFM60-WFM62-WFM70</f>
        <v>0</v>
      </c>
      <c r="WFO72" s="374">
        <f t="shared" ref="WFO72" si="7863">WFO60-WFO62-WFO70</f>
        <v>0</v>
      </c>
      <c r="WFQ72" s="374">
        <f t="shared" ref="WFQ72" si="7864">WFQ60-WFQ62-WFQ70</f>
        <v>0</v>
      </c>
      <c r="WFS72" s="374">
        <f t="shared" ref="WFS72" si="7865">WFS60-WFS62-WFS70</f>
        <v>0</v>
      </c>
      <c r="WFU72" s="374">
        <f t="shared" ref="WFU72" si="7866">WFU60-WFU62-WFU70</f>
        <v>0</v>
      </c>
      <c r="WFW72" s="374">
        <f t="shared" ref="WFW72" si="7867">WFW60-WFW62-WFW70</f>
        <v>0</v>
      </c>
      <c r="WFY72" s="374">
        <f t="shared" ref="WFY72" si="7868">WFY60-WFY62-WFY70</f>
        <v>0</v>
      </c>
      <c r="WGA72" s="374">
        <f t="shared" ref="WGA72" si="7869">WGA60-WGA62-WGA70</f>
        <v>0</v>
      </c>
      <c r="WGC72" s="374">
        <f t="shared" ref="WGC72" si="7870">WGC60-WGC62-WGC70</f>
        <v>0</v>
      </c>
      <c r="WGE72" s="374">
        <f t="shared" ref="WGE72" si="7871">WGE60-WGE62-WGE70</f>
        <v>0</v>
      </c>
      <c r="WGG72" s="374">
        <f t="shared" ref="WGG72" si="7872">WGG60-WGG62-WGG70</f>
        <v>0</v>
      </c>
      <c r="WGI72" s="374">
        <f t="shared" ref="WGI72" si="7873">WGI60-WGI62-WGI70</f>
        <v>0</v>
      </c>
      <c r="WGK72" s="374">
        <f t="shared" ref="WGK72" si="7874">WGK60-WGK62-WGK70</f>
        <v>0</v>
      </c>
      <c r="WGM72" s="374">
        <f t="shared" ref="WGM72" si="7875">WGM60-WGM62-WGM70</f>
        <v>0</v>
      </c>
      <c r="WGO72" s="374">
        <f t="shared" ref="WGO72" si="7876">WGO60-WGO62-WGO70</f>
        <v>0</v>
      </c>
      <c r="WGQ72" s="374">
        <f t="shared" ref="WGQ72" si="7877">WGQ60-WGQ62-WGQ70</f>
        <v>0</v>
      </c>
      <c r="WGS72" s="374">
        <f t="shared" ref="WGS72" si="7878">WGS60-WGS62-WGS70</f>
        <v>0</v>
      </c>
      <c r="WGU72" s="374">
        <f t="shared" ref="WGU72" si="7879">WGU60-WGU62-WGU70</f>
        <v>0</v>
      </c>
      <c r="WGW72" s="374">
        <f t="shared" ref="WGW72" si="7880">WGW60-WGW62-WGW70</f>
        <v>0</v>
      </c>
      <c r="WGY72" s="374">
        <f t="shared" ref="WGY72" si="7881">WGY60-WGY62-WGY70</f>
        <v>0</v>
      </c>
      <c r="WHA72" s="374">
        <f t="shared" ref="WHA72" si="7882">WHA60-WHA62-WHA70</f>
        <v>0</v>
      </c>
      <c r="WHC72" s="374">
        <f t="shared" ref="WHC72" si="7883">WHC60-WHC62-WHC70</f>
        <v>0</v>
      </c>
      <c r="WHE72" s="374">
        <f t="shared" ref="WHE72" si="7884">WHE60-WHE62-WHE70</f>
        <v>0</v>
      </c>
      <c r="WHG72" s="374">
        <f t="shared" ref="WHG72" si="7885">WHG60-WHG62-WHG70</f>
        <v>0</v>
      </c>
      <c r="WHI72" s="374">
        <f t="shared" ref="WHI72" si="7886">WHI60-WHI62-WHI70</f>
        <v>0</v>
      </c>
      <c r="WHK72" s="374">
        <f t="shared" ref="WHK72" si="7887">WHK60-WHK62-WHK70</f>
        <v>0</v>
      </c>
      <c r="WHM72" s="374">
        <f t="shared" ref="WHM72" si="7888">WHM60-WHM62-WHM70</f>
        <v>0</v>
      </c>
      <c r="WHO72" s="374">
        <f t="shared" ref="WHO72" si="7889">WHO60-WHO62-WHO70</f>
        <v>0</v>
      </c>
      <c r="WHQ72" s="374">
        <f t="shared" ref="WHQ72" si="7890">WHQ60-WHQ62-WHQ70</f>
        <v>0</v>
      </c>
      <c r="WHS72" s="374">
        <f t="shared" ref="WHS72" si="7891">WHS60-WHS62-WHS70</f>
        <v>0</v>
      </c>
      <c r="WHU72" s="374">
        <f t="shared" ref="WHU72" si="7892">WHU60-WHU62-WHU70</f>
        <v>0</v>
      </c>
      <c r="WHW72" s="374">
        <f t="shared" ref="WHW72" si="7893">WHW60-WHW62-WHW70</f>
        <v>0</v>
      </c>
      <c r="WHY72" s="374">
        <f t="shared" ref="WHY72" si="7894">WHY60-WHY62-WHY70</f>
        <v>0</v>
      </c>
      <c r="WIA72" s="374">
        <f t="shared" ref="WIA72" si="7895">WIA60-WIA62-WIA70</f>
        <v>0</v>
      </c>
      <c r="WIC72" s="374">
        <f t="shared" ref="WIC72" si="7896">WIC60-WIC62-WIC70</f>
        <v>0</v>
      </c>
      <c r="WIE72" s="374">
        <f t="shared" ref="WIE72" si="7897">WIE60-WIE62-WIE70</f>
        <v>0</v>
      </c>
      <c r="WIG72" s="374">
        <f t="shared" ref="WIG72" si="7898">WIG60-WIG62-WIG70</f>
        <v>0</v>
      </c>
      <c r="WII72" s="374">
        <f t="shared" ref="WII72" si="7899">WII60-WII62-WII70</f>
        <v>0</v>
      </c>
      <c r="WIK72" s="374">
        <f t="shared" ref="WIK72" si="7900">WIK60-WIK62-WIK70</f>
        <v>0</v>
      </c>
      <c r="WIM72" s="374">
        <f t="shared" ref="WIM72" si="7901">WIM60-WIM62-WIM70</f>
        <v>0</v>
      </c>
      <c r="WIO72" s="374">
        <f t="shared" ref="WIO72" si="7902">WIO60-WIO62-WIO70</f>
        <v>0</v>
      </c>
      <c r="WIQ72" s="374">
        <f t="shared" ref="WIQ72" si="7903">WIQ60-WIQ62-WIQ70</f>
        <v>0</v>
      </c>
      <c r="WIS72" s="374">
        <f t="shared" ref="WIS72" si="7904">WIS60-WIS62-WIS70</f>
        <v>0</v>
      </c>
      <c r="WIU72" s="374">
        <f t="shared" ref="WIU72" si="7905">WIU60-WIU62-WIU70</f>
        <v>0</v>
      </c>
      <c r="WIW72" s="374">
        <f t="shared" ref="WIW72" si="7906">WIW60-WIW62-WIW70</f>
        <v>0</v>
      </c>
      <c r="WIY72" s="374">
        <f t="shared" ref="WIY72" si="7907">WIY60-WIY62-WIY70</f>
        <v>0</v>
      </c>
      <c r="WJA72" s="374">
        <f t="shared" ref="WJA72" si="7908">WJA60-WJA62-WJA70</f>
        <v>0</v>
      </c>
      <c r="WJC72" s="374">
        <f t="shared" ref="WJC72" si="7909">WJC60-WJC62-WJC70</f>
        <v>0</v>
      </c>
      <c r="WJE72" s="374">
        <f t="shared" ref="WJE72" si="7910">WJE60-WJE62-WJE70</f>
        <v>0</v>
      </c>
      <c r="WJG72" s="374">
        <f t="shared" ref="WJG72" si="7911">WJG60-WJG62-WJG70</f>
        <v>0</v>
      </c>
      <c r="WJI72" s="374">
        <f t="shared" ref="WJI72" si="7912">WJI60-WJI62-WJI70</f>
        <v>0</v>
      </c>
      <c r="WJK72" s="374">
        <f t="shared" ref="WJK72" si="7913">WJK60-WJK62-WJK70</f>
        <v>0</v>
      </c>
      <c r="WJM72" s="374">
        <f t="shared" ref="WJM72" si="7914">WJM60-WJM62-WJM70</f>
        <v>0</v>
      </c>
      <c r="WJO72" s="374">
        <f t="shared" ref="WJO72" si="7915">WJO60-WJO62-WJO70</f>
        <v>0</v>
      </c>
      <c r="WJQ72" s="374">
        <f t="shared" ref="WJQ72" si="7916">WJQ60-WJQ62-WJQ70</f>
        <v>0</v>
      </c>
      <c r="WJS72" s="374">
        <f t="shared" ref="WJS72" si="7917">WJS60-WJS62-WJS70</f>
        <v>0</v>
      </c>
      <c r="WJU72" s="374">
        <f t="shared" ref="WJU72" si="7918">WJU60-WJU62-WJU70</f>
        <v>0</v>
      </c>
      <c r="WJW72" s="374">
        <f t="shared" ref="WJW72" si="7919">WJW60-WJW62-WJW70</f>
        <v>0</v>
      </c>
      <c r="WJY72" s="374">
        <f t="shared" ref="WJY72" si="7920">WJY60-WJY62-WJY70</f>
        <v>0</v>
      </c>
      <c r="WKA72" s="374">
        <f t="shared" ref="WKA72" si="7921">WKA60-WKA62-WKA70</f>
        <v>0</v>
      </c>
      <c r="WKC72" s="374">
        <f t="shared" ref="WKC72" si="7922">WKC60-WKC62-WKC70</f>
        <v>0</v>
      </c>
      <c r="WKE72" s="374">
        <f t="shared" ref="WKE72" si="7923">WKE60-WKE62-WKE70</f>
        <v>0</v>
      </c>
      <c r="WKG72" s="374">
        <f t="shared" ref="WKG72" si="7924">WKG60-WKG62-WKG70</f>
        <v>0</v>
      </c>
      <c r="WKI72" s="374">
        <f t="shared" ref="WKI72" si="7925">WKI60-WKI62-WKI70</f>
        <v>0</v>
      </c>
      <c r="WKK72" s="374">
        <f t="shared" ref="WKK72" si="7926">WKK60-WKK62-WKK70</f>
        <v>0</v>
      </c>
      <c r="WKM72" s="374">
        <f t="shared" ref="WKM72" si="7927">WKM60-WKM62-WKM70</f>
        <v>0</v>
      </c>
      <c r="WKO72" s="374">
        <f t="shared" ref="WKO72" si="7928">WKO60-WKO62-WKO70</f>
        <v>0</v>
      </c>
      <c r="WKQ72" s="374">
        <f t="shared" ref="WKQ72" si="7929">WKQ60-WKQ62-WKQ70</f>
        <v>0</v>
      </c>
      <c r="WKS72" s="374">
        <f t="shared" ref="WKS72" si="7930">WKS60-WKS62-WKS70</f>
        <v>0</v>
      </c>
      <c r="WKU72" s="374">
        <f t="shared" ref="WKU72" si="7931">WKU60-WKU62-WKU70</f>
        <v>0</v>
      </c>
      <c r="WKW72" s="374">
        <f t="shared" ref="WKW72" si="7932">WKW60-WKW62-WKW70</f>
        <v>0</v>
      </c>
      <c r="WKY72" s="374">
        <f t="shared" ref="WKY72" si="7933">WKY60-WKY62-WKY70</f>
        <v>0</v>
      </c>
      <c r="WLA72" s="374">
        <f t="shared" ref="WLA72" si="7934">WLA60-WLA62-WLA70</f>
        <v>0</v>
      </c>
      <c r="WLC72" s="374">
        <f t="shared" ref="WLC72" si="7935">WLC60-WLC62-WLC70</f>
        <v>0</v>
      </c>
      <c r="WLE72" s="374">
        <f t="shared" ref="WLE72" si="7936">WLE60-WLE62-WLE70</f>
        <v>0</v>
      </c>
      <c r="WLG72" s="374">
        <f t="shared" ref="WLG72" si="7937">WLG60-WLG62-WLG70</f>
        <v>0</v>
      </c>
      <c r="WLI72" s="374">
        <f t="shared" ref="WLI72" si="7938">WLI60-WLI62-WLI70</f>
        <v>0</v>
      </c>
      <c r="WLK72" s="374">
        <f t="shared" ref="WLK72" si="7939">WLK60-WLK62-WLK70</f>
        <v>0</v>
      </c>
      <c r="WLM72" s="374">
        <f t="shared" ref="WLM72" si="7940">WLM60-WLM62-WLM70</f>
        <v>0</v>
      </c>
      <c r="WLO72" s="374">
        <f t="shared" ref="WLO72" si="7941">WLO60-WLO62-WLO70</f>
        <v>0</v>
      </c>
      <c r="WLQ72" s="374">
        <f t="shared" ref="WLQ72" si="7942">WLQ60-WLQ62-WLQ70</f>
        <v>0</v>
      </c>
      <c r="WLS72" s="374">
        <f t="shared" ref="WLS72" si="7943">WLS60-WLS62-WLS70</f>
        <v>0</v>
      </c>
      <c r="WLU72" s="374">
        <f t="shared" ref="WLU72" si="7944">WLU60-WLU62-WLU70</f>
        <v>0</v>
      </c>
      <c r="WLW72" s="374">
        <f t="shared" ref="WLW72" si="7945">WLW60-WLW62-WLW70</f>
        <v>0</v>
      </c>
      <c r="WLY72" s="374">
        <f t="shared" ref="WLY72" si="7946">WLY60-WLY62-WLY70</f>
        <v>0</v>
      </c>
      <c r="WMA72" s="374">
        <f t="shared" ref="WMA72" si="7947">WMA60-WMA62-WMA70</f>
        <v>0</v>
      </c>
      <c r="WMC72" s="374">
        <f t="shared" ref="WMC72" si="7948">WMC60-WMC62-WMC70</f>
        <v>0</v>
      </c>
      <c r="WME72" s="374">
        <f t="shared" ref="WME72" si="7949">WME60-WME62-WME70</f>
        <v>0</v>
      </c>
      <c r="WMG72" s="374">
        <f t="shared" ref="WMG72" si="7950">WMG60-WMG62-WMG70</f>
        <v>0</v>
      </c>
      <c r="WMI72" s="374">
        <f t="shared" ref="WMI72" si="7951">WMI60-WMI62-WMI70</f>
        <v>0</v>
      </c>
      <c r="WMK72" s="374">
        <f t="shared" ref="WMK72" si="7952">WMK60-WMK62-WMK70</f>
        <v>0</v>
      </c>
      <c r="WMM72" s="374">
        <f t="shared" ref="WMM72" si="7953">WMM60-WMM62-WMM70</f>
        <v>0</v>
      </c>
      <c r="WMO72" s="374">
        <f t="shared" ref="WMO72" si="7954">WMO60-WMO62-WMO70</f>
        <v>0</v>
      </c>
      <c r="WMQ72" s="374">
        <f t="shared" ref="WMQ72" si="7955">WMQ60-WMQ62-WMQ70</f>
        <v>0</v>
      </c>
      <c r="WMS72" s="374">
        <f t="shared" ref="WMS72" si="7956">WMS60-WMS62-WMS70</f>
        <v>0</v>
      </c>
      <c r="WMU72" s="374">
        <f t="shared" ref="WMU72" si="7957">WMU60-WMU62-WMU70</f>
        <v>0</v>
      </c>
      <c r="WMW72" s="374">
        <f t="shared" ref="WMW72" si="7958">WMW60-WMW62-WMW70</f>
        <v>0</v>
      </c>
      <c r="WMY72" s="374">
        <f t="shared" ref="WMY72" si="7959">WMY60-WMY62-WMY70</f>
        <v>0</v>
      </c>
      <c r="WNA72" s="374">
        <f t="shared" ref="WNA72" si="7960">WNA60-WNA62-WNA70</f>
        <v>0</v>
      </c>
      <c r="WNC72" s="374">
        <f t="shared" ref="WNC72" si="7961">WNC60-WNC62-WNC70</f>
        <v>0</v>
      </c>
      <c r="WNE72" s="374">
        <f t="shared" ref="WNE72" si="7962">WNE60-WNE62-WNE70</f>
        <v>0</v>
      </c>
      <c r="WNG72" s="374">
        <f t="shared" ref="WNG72" si="7963">WNG60-WNG62-WNG70</f>
        <v>0</v>
      </c>
      <c r="WNI72" s="374">
        <f t="shared" ref="WNI72" si="7964">WNI60-WNI62-WNI70</f>
        <v>0</v>
      </c>
      <c r="WNK72" s="374">
        <f t="shared" ref="WNK72" si="7965">WNK60-WNK62-WNK70</f>
        <v>0</v>
      </c>
      <c r="WNM72" s="374">
        <f t="shared" ref="WNM72" si="7966">WNM60-WNM62-WNM70</f>
        <v>0</v>
      </c>
      <c r="WNO72" s="374">
        <f t="shared" ref="WNO72" si="7967">WNO60-WNO62-WNO70</f>
        <v>0</v>
      </c>
      <c r="WNQ72" s="374">
        <f t="shared" ref="WNQ72" si="7968">WNQ60-WNQ62-WNQ70</f>
        <v>0</v>
      </c>
      <c r="WNS72" s="374">
        <f t="shared" ref="WNS72" si="7969">WNS60-WNS62-WNS70</f>
        <v>0</v>
      </c>
      <c r="WNU72" s="374">
        <f t="shared" ref="WNU72" si="7970">WNU60-WNU62-WNU70</f>
        <v>0</v>
      </c>
      <c r="WNW72" s="374">
        <f t="shared" ref="WNW72" si="7971">WNW60-WNW62-WNW70</f>
        <v>0</v>
      </c>
      <c r="WNY72" s="374">
        <f t="shared" ref="WNY72" si="7972">WNY60-WNY62-WNY70</f>
        <v>0</v>
      </c>
      <c r="WOA72" s="374">
        <f t="shared" ref="WOA72" si="7973">WOA60-WOA62-WOA70</f>
        <v>0</v>
      </c>
      <c r="WOC72" s="374">
        <f t="shared" ref="WOC72" si="7974">WOC60-WOC62-WOC70</f>
        <v>0</v>
      </c>
      <c r="WOE72" s="374">
        <f t="shared" ref="WOE72" si="7975">WOE60-WOE62-WOE70</f>
        <v>0</v>
      </c>
      <c r="WOG72" s="374">
        <f t="shared" ref="WOG72" si="7976">WOG60-WOG62-WOG70</f>
        <v>0</v>
      </c>
      <c r="WOI72" s="374">
        <f t="shared" ref="WOI72" si="7977">WOI60-WOI62-WOI70</f>
        <v>0</v>
      </c>
      <c r="WOK72" s="374">
        <f t="shared" ref="WOK72" si="7978">WOK60-WOK62-WOK70</f>
        <v>0</v>
      </c>
      <c r="WOM72" s="374">
        <f t="shared" ref="WOM72" si="7979">WOM60-WOM62-WOM70</f>
        <v>0</v>
      </c>
      <c r="WOO72" s="374">
        <f t="shared" ref="WOO72" si="7980">WOO60-WOO62-WOO70</f>
        <v>0</v>
      </c>
      <c r="WOQ72" s="374">
        <f t="shared" ref="WOQ72" si="7981">WOQ60-WOQ62-WOQ70</f>
        <v>0</v>
      </c>
      <c r="WOS72" s="374">
        <f t="shared" ref="WOS72" si="7982">WOS60-WOS62-WOS70</f>
        <v>0</v>
      </c>
      <c r="WOU72" s="374">
        <f t="shared" ref="WOU72" si="7983">WOU60-WOU62-WOU70</f>
        <v>0</v>
      </c>
      <c r="WOW72" s="374">
        <f t="shared" ref="WOW72" si="7984">WOW60-WOW62-WOW70</f>
        <v>0</v>
      </c>
      <c r="WOY72" s="374">
        <f t="shared" ref="WOY72" si="7985">WOY60-WOY62-WOY70</f>
        <v>0</v>
      </c>
      <c r="WPA72" s="374">
        <f t="shared" ref="WPA72" si="7986">WPA60-WPA62-WPA70</f>
        <v>0</v>
      </c>
      <c r="WPC72" s="374">
        <f t="shared" ref="WPC72" si="7987">WPC60-WPC62-WPC70</f>
        <v>0</v>
      </c>
      <c r="WPE72" s="374">
        <f t="shared" ref="WPE72" si="7988">WPE60-WPE62-WPE70</f>
        <v>0</v>
      </c>
      <c r="WPG72" s="374">
        <f t="shared" ref="WPG72" si="7989">WPG60-WPG62-WPG70</f>
        <v>0</v>
      </c>
      <c r="WPI72" s="374">
        <f t="shared" ref="WPI72" si="7990">WPI60-WPI62-WPI70</f>
        <v>0</v>
      </c>
      <c r="WPK72" s="374">
        <f t="shared" ref="WPK72" si="7991">WPK60-WPK62-WPK70</f>
        <v>0</v>
      </c>
      <c r="WPM72" s="374">
        <f t="shared" ref="WPM72" si="7992">WPM60-WPM62-WPM70</f>
        <v>0</v>
      </c>
      <c r="WPO72" s="374">
        <f t="shared" ref="WPO72" si="7993">WPO60-WPO62-WPO70</f>
        <v>0</v>
      </c>
      <c r="WPQ72" s="374">
        <f t="shared" ref="WPQ72" si="7994">WPQ60-WPQ62-WPQ70</f>
        <v>0</v>
      </c>
      <c r="WPS72" s="374">
        <f t="shared" ref="WPS72" si="7995">WPS60-WPS62-WPS70</f>
        <v>0</v>
      </c>
      <c r="WPU72" s="374">
        <f t="shared" ref="WPU72" si="7996">WPU60-WPU62-WPU70</f>
        <v>0</v>
      </c>
      <c r="WPW72" s="374">
        <f t="shared" ref="WPW72" si="7997">WPW60-WPW62-WPW70</f>
        <v>0</v>
      </c>
      <c r="WPY72" s="374">
        <f t="shared" ref="WPY72" si="7998">WPY60-WPY62-WPY70</f>
        <v>0</v>
      </c>
      <c r="WQA72" s="374">
        <f t="shared" ref="WQA72" si="7999">WQA60-WQA62-WQA70</f>
        <v>0</v>
      </c>
      <c r="WQC72" s="374">
        <f t="shared" ref="WQC72" si="8000">WQC60-WQC62-WQC70</f>
        <v>0</v>
      </c>
      <c r="WQE72" s="374">
        <f t="shared" ref="WQE72" si="8001">WQE60-WQE62-WQE70</f>
        <v>0</v>
      </c>
      <c r="WQG72" s="374">
        <f t="shared" ref="WQG72" si="8002">WQG60-WQG62-WQG70</f>
        <v>0</v>
      </c>
      <c r="WQI72" s="374">
        <f t="shared" ref="WQI72" si="8003">WQI60-WQI62-WQI70</f>
        <v>0</v>
      </c>
      <c r="WQK72" s="374">
        <f t="shared" ref="WQK72" si="8004">WQK60-WQK62-WQK70</f>
        <v>0</v>
      </c>
      <c r="WQM72" s="374">
        <f t="shared" ref="WQM72" si="8005">WQM60-WQM62-WQM70</f>
        <v>0</v>
      </c>
      <c r="WQO72" s="374">
        <f t="shared" ref="WQO72" si="8006">WQO60-WQO62-WQO70</f>
        <v>0</v>
      </c>
      <c r="WQQ72" s="374">
        <f t="shared" ref="WQQ72" si="8007">WQQ60-WQQ62-WQQ70</f>
        <v>0</v>
      </c>
      <c r="WQS72" s="374">
        <f t="shared" ref="WQS72" si="8008">WQS60-WQS62-WQS70</f>
        <v>0</v>
      </c>
      <c r="WQU72" s="374">
        <f t="shared" ref="WQU72" si="8009">WQU60-WQU62-WQU70</f>
        <v>0</v>
      </c>
      <c r="WQW72" s="374">
        <f t="shared" ref="WQW72" si="8010">WQW60-WQW62-WQW70</f>
        <v>0</v>
      </c>
      <c r="WQY72" s="374">
        <f t="shared" ref="WQY72" si="8011">WQY60-WQY62-WQY70</f>
        <v>0</v>
      </c>
      <c r="WRA72" s="374">
        <f t="shared" ref="WRA72" si="8012">WRA60-WRA62-WRA70</f>
        <v>0</v>
      </c>
      <c r="WRC72" s="374">
        <f t="shared" ref="WRC72" si="8013">WRC60-WRC62-WRC70</f>
        <v>0</v>
      </c>
      <c r="WRE72" s="374">
        <f t="shared" ref="WRE72" si="8014">WRE60-WRE62-WRE70</f>
        <v>0</v>
      </c>
      <c r="WRG72" s="374">
        <f t="shared" ref="WRG72" si="8015">WRG60-WRG62-WRG70</f>
        <v>0</v>
      </c>
      <c r="WRI72" s="374">
        <f t="shared" ref="WRI72" si="8016">WRI60-WRI62-WRI70</f>
        <v>0</v>
      </c>
      <c r="WRK72" s="374">
        <f t="shared" ref="WRK72" si="8017">WRK60-WRK62-WRK70</f>
        <v>0</v>
      </c>
      <c r="WRM72" s="374">
        <f t="shared" ref="WRM72" si="8018">WRM60-WRM62-WRM70</f>
        <v>0</v>
      </c>
      <c r="WRO72" s="374">
        <f t="shared" ref="WRO72" si="8019">WRO60-WRO62-WRO70</f>
        <v>0</v>
      </c>
      <c r="WRQ72" s="374">
        <f t="shared" ref="WRQ72" si="8020">WRQ60-WRQ62-WRQ70</f>
        <v>0</v>
      </c>
      <c r="WRS72" s="374">
        <f t="shared" ref="WRS72" si="8021">WRS60-WRS62-WRS70</f>
        <v>0</v>
      </c>
      <c r="WRU72" s="374">
        <f t="shared" ref="WRU72" si="8022">WRU60-WRU62-WRU70</f>
        <v>0</v>
      </c>
      <c r="WRW72" s="374">
        <f t="shared" ref="WRW72" si="8023">WRW60-WRW62-WRW70</f>
        <v>0</v>
      </c>
      <c r="WRY72" s="374">
        <f t="shared" ref="WRY72" si="8024">WRY60-WRY62-WRY70</f>
        <v>0</v>
      </c>
      <c r="WSA72" s="374">
        <f t="shared" ref="WSA72" si="8025">WSA60-WSA62-WSA70</f>
        <v>0</v>
      </c>
      <c r="WSC72" s="374">
        <f t="shared" ref="WSC72" si="8026">WSC60-WSC62-WSC70</f>
        <v>0</v>
      </c>
      <c r="WSE72" s="374">
        <f t="shared" ref="WSE72" si="8027">WSE60-WSE62-WSE70</f>
        <v>0</v>
      </c>
      <c r="WSG72" s="374">
        <f t="shared" ref="WSG72" si="8028">WSG60-WSG62-WSG70</f>
        <v>0</v>
      </c>
      <c r="WSI72" s="374">
        <f t="shared" ref="WSI72" si="8029">WSI60-WSI62-WSI70</f>
        <v>0</v>
      </c>
      <c r="WSK72" s="374">
        <f t="shared" ref="WSK72" si="8030">WSK60-WSK62-WSK70</f>
        <v>0</v>
      </c>
      <c r="WSM72" s="374">
        <f t="shared" ref="WSM72" si="8031">WSM60-WSM62-WSM70</f>
        <v>0</v>
      </c>
      <c r="WSO72" s="374">
        <f t="shared" ref="WSO72" si="8032">WSO60-WSO62-WSO70</f>
        <v>0</v>
      </c>
      <c r="WSQ72" s="374">
        <f t="shared" ref="WSQ72" si="8033">WSQ60-WSQ62-WSQ70</f>
        <v>0</v>
      </c>
      <c r="WSS72" s="374">
        <f t="shared" ref="WSS72" si="8034">WSS60-WSS62-WSS70</f>
        <v>0</v>
      </c>
      <c r="WSU72" s="374">
        <f t="shared" ref="WSU72" si="8035">WSU60-WSU62-WSU70</f>
        <v>0</v>
      </c>
      <c r="WSW72" s="374">
        <f t="shared" ref="WSW72" si="8036">WSW60-WSW62-WSW70</f>
        <v>0</v>
      </c>
      <c r="WSY72" s="374">
        <f t="shared" ref="WSY72" si="8037">WSY60-WSY62-WSY70</f>
        <v>0</v>
      </c>
      <c r="WTA72" s="374">
        <f t="shared" ref="WTA72" si="8038">WTA60-WTA62-WTA70</f>
        <v>0</v>
      </c>
      <c r="WTC72" s="374">
        <f t="shared" ref="WTC72" si="8039">WTC60-WTC62-WTC70</f>
        <v>0</v>
      </c>
      <c r="WTE72" s="374">
        <f t="shared" ref="WTE72" si="8040">WTE60-WTE62-WTE70</f>
        <v>0</v>
      </c>
      <c r="WTG72" s="374">
        <f t="shared" ref="WTG72" si="8041">WTG60-WTG62-WTG70</f>
        <v>0</v>
      </c>
      <c r="WTI72" s="374">
        <f t="shared" ref="WTI72" si="8042">WTI60-WTI62-WTI70</f>
        <v>0</v>
      </c>
      <c r="WTK72" s="374">
        <f t="shared" ref="WTK72" si="8043">WTK60-WTK62-WTK70</f>
        <v>0</v>
      </c>
      <c r="WTM72" s="374">
        <f t="shared" ref="WTM72" si="8044">WTM60-WTM62-WTM70</f>
        <v>0</v>
      </c>
      <c r="WTO72" s="374">
        <f t="shared" ref="WTO72" si="8045">WTO60-WTO62-WTO70</f>
        <v>0</v>
      </c>
      <c r="WTQ72" s="374">
        <f t="shared" ref="WTQ72" si="8046">WTQ60-WTQ62-WTQ70</f>
        <v>0</v>
      </c>
      <c r="WTS72" s="374">
        <f t="shared" ref="WTS72" si="8047">WTS60-WTS62-WTS70</f>
        <v>0</v>
      </c>
      <c r="WTU72" s="374">
        <f t="shared" ref="WTU72" si="8048">WTU60-WTU62-WTU70</f>
        <v>0</v>
      </c>
      <c r="WTW72" s="374">
        <f t="shared" ref="WTW72" si="8049">WTW60-WTW62-WTW70</f>
        <v>0</v>
      </c>
      <c r="WTY72" s="374">
        <f t="shared" ref="WTY72" si="8050">WTY60-WTY62-WTY70</f>
        <v>0</v>
      </c>
      <c r="WUA72" s="374">
        <f t="shared" ref="WUA72" si="8051">WUA60-WUA62-WUA70</f>
        <v>0</v>
      </c>
      <c r="WUC72" s="374">
        <f t="shared" ref="WUC72" si="8052">WUC60-WUC62-WUC70</f>
        <v>0</v>
      </c>
      <c r="WUE72" s="374">
        <f t="shared" ref="WUE72" si="8053">WUE60-WUE62-WUE70</f>
        <v>0</v>
      </c>
      <c r="WUG72" s="374">
        <f t="shared" ref="WUG72" si="8054">WUG60-WUG62-WUG70</f>
        <v>0</v>
      </c>
      <c r="WUI72" s="374">
        <f t="shared" ref="WUI72" si="8055">WUI60-WUI62-WUI70</f>
        <v>0</v>
      </c>
      <c r="WUK72" s="374">
        <f t="shared" ref="WUK72" si="8056">WUK60-WUK62-WUK70</f>
        <v>0</v>
      </c>
      <c r="WUM72" s="374">
        <f t="shared" ref="WUM72" si="8057">WUM60-WUM62-WUM70</f>
        <v>0</v>
      </c>
      <c r="WUO72" s="374">
        <f t="shared" ref="WUO72" si="8058">WUO60-WUO62-WUO70</f>
        <v>0</v>
      </c>
      <c r="WUQ72" s="374">
        <f t="shared" ref="WUQ72" si="8059">WUQ60-WUQ62-WUQ70</f>
        <v>0</v>
      </c>
      <c r="WUS72" s="374">
        <f t="shared" ref="WUS72" si="8060">WUS60-WUS62-WUS70</f>
        <v>0</v>
      </c>
      <c r="WUU72" s="374">
        <f t="shared" ref="WUU72" si="8061">WUU60-WUU62-WUU70</f>
        <v>0</v>
      </c>
      <c r="WUW72" s="374">
        <f t="shared" ref="WUW72" si="8062">WUW60-WUW62-WUW70</f>
        <v>0</v>
      </c>
      <c r="WUY72" s="374">
        <f t="shared" ref="WUY72" si="8063">WUY60-WUY62-WUY70</f>
        <v>0</v>
      </c>
      <c r="WVA72" s="374">
        <f t="shared" ref="WVA72" si="8064">WVA60-WVA62-WVA70</f>
        <v>0</v>
      </c>
      <c r="WVC72" s="374">
        <f t="shared" ref="WVC72" si="8065">WVC60-WVC62-WVC70</f>
        <v>0</v>
      </c>
      <c r="WVE72" s="374">
        <f t="shared" ref="WVE72" si="8066">WVE60-WVE62-WVE70</f>
        <v>0</v>
      </c>
      <c r="WVG72" s="374">
        <f t="shared" ref="WVG72" si="8067">WVG60-WVG62-WVG70</f>
        <v>0</v>
      </c>
      <c r="WVI72" s="374">
        <f t="shared" ref="WVI72" si="8068">WVI60-WVI62-WVI70</f>
        <v>0</v>
      </c>
      <c r="WVK72" s="374">
        <f t="shared" ref="WVK72" si="8069">WVK60-WVK62-WVK70</f>
        <v>0</v>
      </c>
      <c r="WVM72" s="374">
        <f t="shared" ref="WVM72" si="8070">WVM60-WVM62-WVM70</f>
        <v>0</v>
      </c>
      <c r="WVO72" s="374">
        <f t="shared" ref="WVO72" si="8071">WVO60-WVO62-WVO70</f>
        <v>0</v>
      </c>
      <c r="WVQ72" s="374">
        <f t="shared" ref="WVQ72" si="8072">WVQ60-WVQ62-WVQ70</f>
        <v>0</v>
      </c>
      <c r="WVS72" s="374">
        <f t="shared" ref="WVS72" si="8073">WVS60-WVS62-WVS70</f>
        <v>0</v>
      </c>
      <c r="WVU72" s="374">
        <f t="shared" ref="WVU72" si="8074">WVU60-WVU62-WVU70</f>
        <v>0</v>
      </c>
      <c r="WVW72" s="374">
        <f t="shared" ref="WVW72" si="8075">WVW60-WVW62-WVW70</f>
        <v>0</v>
      </c>
      <c r="WVY72" s="374">
        <f t="shared" ref="WVY72" si="8076">WVY60-WVY62-WVY70</f>
        <v>0</v>
      </c>
      <c r="WWA72" s="374">
        <f t="shared" ref="WWA72" si="8077">WWA60-WWA62-WWA70</f>
        <v>0</v>
      </c>
      <c r="WWC72" s="374">
        <f t="shared" ref="WWC72" si="8078">WWC60-WWC62-WWC70</f>
        <v>0</v>
      </c>
      <c r="WWE72" s="374">
        <f t="shared" ref="WWE72" si="8079">WWE60-WWE62-WWE70</f>
        <v>0</v>
      </c>
      <c r="WWG72" s="374">
        <f t="shared" ref="WWG72" si="8080">WWG60-WWG62-WWG70</f>
        <v>0</v>
      </c>
      <c r="WWI72" s="374">
        <f t="shared" ref="WWI72" si="8081">WWI60-WWI62-WWI70</f>
        <v>0</v>
      </c>
      <c r="WWK72" s="374">
        <f t="shared" ref="WWK72" si="8082">WWK60-WWK62-WWK70</f>
        <v>0</v>
      </c>
      <c r="WWM72" s="374">
        <f t="shared" ref="WWM72" si="8083">WWM60-WWM62-WWM70</f>
        <v>0</v>
      </c>
      <c r="WWO72" s="374">
        <f t="shared" ref="WWO72" si="8084">WWO60-WWO62-WWO70</f>
        <v>0</v>
      </c>
      <c r="WWQ72" s="374">
        <f t="shared" ref="WWQ72" si="8085">WWQ60-WWQ62-WWQ70</f>
        <v>0</v>
      </c>
      <c r="WWS72" s="374">
        <f t="shared" ref="WWS72" si="8086">WWS60-WWS62-WWS70</f>
        <v>0</v>
      </c>
      <c r="WWU72" s="374">
        <f t="shared" ref="WWU72" si="8087">WWU60-WWU62-WWU70</f>
        <v>0</v>
      </c>
      <c r="WWW72" s="374">
        <f t="shared" ref="WWW72" si="8088">WWW60-WWW62-WWW70</f>
        <v>0</v>
      </c>
      <c r="WWY72" s="374">
        <f t="shared" ref="WWY72" si="8089">WWY60-WWY62-WWY70</f>
        <v>0</v>
      </c>
      <c r="WXA72" s="374">
        <f t="shared" ref="WXA72" si="8090">WXA60-WXA62-WXA70</f>
        <v>0</v>
      </c>
      <c r="WXC72" s="374">
        <f t="shared" ref="WXC72" si="8091">WXC60-WXC62-WXC70</f>
        <v>0</v>
      </c>
      <c r="WXE72" s="374">
        <f t="shared" ref="WXE72" si="8092">WXE60-WXE62-WXE70</f>
        <v>0</v>
      </c>
      <c r="WXG72" s="374">
        <f t="shared" ref="WXG72" si="8093">WXG60-WXG62-WXG70</f>
        <v>0</v>
      </c>
      <c r="WXI72" s="374">
        <f t="shared" ref="WXI72" si="8094">WXI60-WXI62-WXI70</f>
        <v>0</v>
      </c>
      <c r="WXK72" s="374">
        <f t="shared" ref="WXK72" si="8095">WXK60-WXK62-WXK70</f>
        <v>0</v>
      </c>
      <c r="WXM72" s="374">
        <f t="shared" ref="WXM72" si="8096">WXM60-WXM62-WXM70</f>
        <v>0</v>
      </c>
      <c r="WXO72" s="374">
        <f t="shared" ref="WXO72" si="8097">WXO60-WXO62-WXO70</f>
        <v>0</v>
      </c>
      <c r="WXQ72" s="374">
        <f t="shared" ref="WXQ72" si="8098">WXQ60-WXQ62-WXQ70</f>
        <v>0</v>
      </c>
      <c r="WXS72" s="374">
        <f t="shared" ref="WXS72" si="8099">WXS60-WXS62-WXS70</f>
        <v>0</v>
      </c>
      <c r="WXU72" s="374">
        <f t="shared" ref="WXU72" si="8100">WXU60-WXU62-WXU70</f>
        <v>0</v>
      </c>
      <c r="WXW72" s="374">
        <f t="shared" ref="WXW72" si="8101">WXW60-WXW62-WXW70</f>
        <v>0</v>
      </c>
      <c r="WXY72" s="374">
        <f t="shared" ref="WXY72" si="8102">WXY60-WXY62-WXY70</f>
        <v>0</v>
      </c>
      <c r="WYA72" s="374">
        <f t="shared" ref="WYA72" si="8103">WYA60-WYA62-WYA70</f>
        <v>0</v>
      </c>
      <c r="WYC72" s="374">
        <f t="shared" ref="WYC72" si="8104">WYC60-WYC62-WYC70</f>
        <v>0</v>
      </c>
      <c r="WYE72" s="374">
        <f t="shared" ref="WYE72" si="8105">WYE60-WYE62-WYE70</f>
        <v>0</v>
      </c>
      <c r="WYG72" s="374">
        <f t="shared" ref="WYG72" si="8106">WYG60-WYG62-WYG70</f>
        <v>0</v>
      </c>
      <c r="WYI72" s="374">
        <f t="shared" ref="WYI72" si="8107">WYI60-WYI62-WYI70</f>
        <v>0</v>
      </c>
      <c r="WYK72" s="374">
        <f t="shared" ref="WYK72" si="8108">WYK60-WYK62-WYK70</f>
        <v>0</v>
      </c>
      <c r="WYM72" s="374">
        <f t="shared" ref="WYM72" si="8109">WYM60-WYM62-WYM70</f>
        <v>0</v>
      </c>
      <c r="WYO72" s="374">
        <f t="shared" ref="WYO72" si="8110">WYO60-WYO62-WYO70</f>
        <v>0</v>
      </c>
      <c r="WYQ72" s="374">
        <f t="shared" ref="WYQ72" si="8111">WYQ60-WYQ62-WYQ70</f>
        <v>0</v>
      </c>
      <c r="WYS72" s="374">
        <f t="shared" ref="WYS72" si="8112">WYS60-WYS62-WYS70</f>
        <v>0</v>
      </c>
      <c r="WYU72" s="374">
        <f t="shared" ref="WYU72" si="8113">WYU60-WYU62-WYU70</f>
        <v>0</v>
      </c>
      <c r="WYW72" s="374">
        <f t="shared" ref="WYW72" si="8114">WYW60-WYW62-WYW70</f>
        <v>0</v>
      </c>
      <c r="WYY72" s="374">
        <f t="shared" ref="WYY72" si="8115">WYY60-WYY62-WYY70</f>
        <v>0</v>
      </c>
      <c r="WZA72" s="374">
        <f t="shared" ref="WZA72" si="8116">WZA60-WZA62-WZA70</f>
        <v>0</v>
      </c>
      <c r="WZC72" s="374">
        <f t="shared" ref="WZC72" si="8117">WZC60-WZC62-WZC70</f>
        <v>0</v>
      </c>
      <c r="WZE72" s="374">
        <f t="shared" ref="WZE72" si="8118">WZE60-WZE62-WZE70</f>
        <v>0</v>
      </c>
      <c r="WZG72" s="374">
        <f t="shared" ref="WZG72" si="8119">WZG60-WZG62-WZG70</f>
        <v>0</v>
      </c>
      <c r="WZI72" s="374">
        <f t="shared" ref="WZI72" si="8120">WZI60-WZI62-WZI70</f>
        <v>0</v>
      </c>
      <c r="WZK72" s="374">
        <f t="shared" ref="WZK72" si="8121">WZK60-WZK62-WZK70</f>
        <v>0</v>
      </c>
      <c r="WZM72" s="374">
        <f t="shared" ref="WZM72" si="8122">WZM60-WZM62-WZM70</f>
        <v>0</v>
      </c>
      <c r="WZO72" s="374">
        <f t="shared" ref="WZO72" si="8123">WZO60-WZO62-WZO70</f>
        <v>0</v>
      </c>
      <c r="WZQ72" s="374">
        <f t="shared" ref="WZQ72" si="8124">WZQ60-WZQ62-WZQ70</f>
        <v>0</v>
      </c>
      <c r="WZS72" s="374">
        <f t="shared" ref="WZS72" si="8125">WZS60-WZS62-WZS70</f>
        <v>0</v>
      </c>
      <c r="WZU72" s="374">
        <f t="shared" ref="WZU72" si="8126">WZU60-WZU62-WZU70</f>
        <v>0</v>
      </c>
      <c r="WZW72" s="374">
        <f t="shared" ref="WZW72" si="8127">WZW60-WZW62-WZW70</f>
        <v>0</v>
      </c>
      <c r="WZY72" s="374">
        <f t="shared" ref="WZY72" si="8128">WZY60-WZY62-WZY70</f>
        <v>0</v>
      </c>
      <c r="XAA72" s="374">
        <f t="shared" ref="XAA72" si="8129">XAA60-XAA62-XAA70</f>
        <v>0</v>
      </c>
      <c r="XAC72" s="374">
        <f t="shared" ref="XAC72" si="8130">XAC60-XAC62-XAC70</f>
        <v>0</v>
      </c>
      <c r="XAE72" s="374">
        <f t="shared" ref="XAE72" si="8131">XAE60-XAE62-XAE70</f>
        <v>0</v>
      </c>
      <c r="XAG72" s="374">
        <f t="shared" ref="XAG72" si="8132">XAG60-XAG62-XAG70</f>
        <v>0</v>
      </c>
      <c r="XAI72" s="374">
        <f t="shared" ref="XAI72" si="8133">XAI60-XAI62-XAI70</f>
        <v>0</v>
      </c>
      <c r="XAK72" s="374">
        <f t="shared" ref="XAK72" si="8134">XAK60-XAK62-XAK70</f>
        <v>0</v>
      </c>
      <c r="XAM72" s="374">
        <f t="shared" ref="XAM72" si="8135">XAM60-XAM62-XAM70</f>
        <v>0</v>
      </c>
      <c r="XAO72" s="374">
        <f t="shared" ref="XAO72" si="8136">XAO60-XAO62-XAO70</f>
        <v>0</v>
      </c>
      <c r="XAQ72" s="374">
        <f t="shared" ref="XAQ72" si="8137">XAQ60-XAQ62-XAQ70</f>
        <v>0</v>
      </c>
      <c r="XAS72" s="374">
        <f t="shared" ref="XAS72" si="8138">XAS60-XAS62-XAS70</f>
        <v>0</v>
      </c>
      <c r="XAU72" s="374">
        <f t="shared" ref="XAU72" si="8139">XAU60-XAU62-XAU70</f>
        <v>0</v>
      </c>
      <c r="XAW72" s="374">
        <f t="shared" ref="XAW72" si="8140">XAW60-XAW62-XAW70</f>
        <v>0</v>
      </c>
      <c r="XAY72" s="374">
        <f t="shared" ref="XAY72" si="8141">XAY60-XAY62-XAY70</f>
        <v>0</v>
      </c>
      <c r="XBA72" s="374">
        <f t="shared" ref="XBA72" si="8142">XBA60-XBA62-XBA70</f>
        <v>0</v>
      </c>
      <c r="XBC72" s="374">
        <f t="shared" ref="XBC72" si="8143">XBC60-XBC62-XBC70</f>
        <v>0</v>
      </c>
      <c r="XBE72" s="374">
        <f t="shared" ref="XBE72" si="8144">XBE60-XBE62-XBE70</f>
        <v>0</v>
      </c>
      <c r="XBG72" s="374">
        <f t="shared" ref="XBG72" si="8145">XBG60-XBG62-XBG70</f>
        <v>0</v>
      </c>
      <c r="XBI72" s="374">
        <f t="shared" ref="XBI72" si="8146">XBI60-XBI62-XBI70</f>
        <v>0</v>
      </c>
      <c r="XBK72" s="374">
        <f t="shared" ref="XBK72" si="8147">XBK60-XBK62-XBK70</f>
        <v>0</v>
      </c>
      <c r="XBM72" s="374">
        <f t="shared" ref="XBM72" si="8148">XBM60-XBM62-XBM70</f>
        <v>0</v>
      </c>
      <c r="XBO72" s="374">
        <f t="shared" ref="XBO72" si="8149">XBO60-XBO62-XBO70</f>
        <v>0</v>
      </c>
      <c r="XBQ72" s="374">
        <f t="shared" ref="XBQ72" si="8150">XBQ60-XBQ62-XBQ70</f>
        <v>0</v>
      </c>
      <c r="XBS72" s="374">
        <f t="shared" ref="XBS72" si="8151">XBS60-XBS62-XBS70</f>
        <v>0</v>
      </c>
      <c r="XBU72" s="374">
        <f t="shared" ref="XBU72" si="8152">XBU60-XBU62-XBU70</f>
        <v>0</v>
      </c>
      <c r="XBW72" s="374">
        <f t="shared" ref="XBW72" si="8153">XBW60-XBW62-XBW70</f>
        <v>0</v>
      </c>
      <c r="XBY72" s="374">
        <f t="shared" ref="XBY72" si="8154">XBY60-XBY62-XBY70</f>
        <v>0</v>
      </c>
      <c r="XCA72" s="374">
        <f t="shared" ref="XCA72" si="8155">XCA60-XCA62-XCA70</f>
        <v>0</v>
      </c>
      <c r="XCC72" s="374">
        <f t="shared" ref="XCC72" si="8156">XCC60-XCC62-XCC70</f>
        <v>0</v>
      </c>
      <c r="XCE72" s="374">
        <f t="shared" ref="XCE72" si="8157">XCE60-XCE62-XCE70</f>
        <v>0</v>
      </c>
      <c r="XCG72" s="374">
        <f t="shared" ref="XCG72" si="8158">XCG60-XCG62-XCG70</f>
        <v>0</v>
      </c>
      <c r="XCI72" s="374">
        <f t="shared" ref="XCI72" si="8159">XCI60-XCI62-XCI70</f>
        <v>0</v>
      </c>
      <c r="XCK72" s="374">
        <f t="shared" ref="XCK72" si="8160">XCK60-XCK62-XCK70</f>
        <v>0</v>
      </c>
      <c r="XCM72" s="374">
        <f t="shared" ref="XCM72" si="8161">XCM60-XCM62-XCM70</f>
        <v>0</v>
      </c>
      <c r="XCO72" s="374">
        <f t="shared" ref="XCO72" si="8162">XCO60-XCO62-XCO70</f>
        <v>0</v>
      </c>
      <c r="XCQ72" s="374">
        <f t="shared" ref="XCQ72" si="8163">XCQ60-XCQ62-XCQ70</f>
        <v>0</v>
      </c>
      <c r="XCS72" s="374">
        <f t="shared" ref="XCS72" si="8164">XCS60-XCS62-XCS70</f>
        <v>0</v>
      </c>
      <c r="XCU72" s="374">
        <f t="shared" ref="XCU72" si="8165">XCU60-XCU62-XCU70</f>
        <v>0</v>
      </c>
      <c r="XCW72" s="374">
        <f t="shared" ref="XCW72" si="8166">XCW60-XCW62-XCW70</f>
        <v>0</v>
      </c>
      <c r="XCY72" s="374">
        <f t="shared" ref="XCY72" si="8167">XCY60-XCY62-XCY70</f>
        <v>0</v>
      </c>
      <c r="XDA72" s="374">
        <f t="shared" ref="XDA72" si="8168">XDA60-XDA62-XDA70</f>
        <v>0</v>
      </c>
      <c r="XDC72" s="374">
        <f t="shared" ref="XDC72" si="8169">XDC60-XDC62-XDC70</f>
        <v>0</v>
      </c>
      <c r="XDE72" s="374">
        <f t="shared" ref="XDE72" si="8170">XDE60-XDE62-XDE70</f>
        <v>0</v>
      </c>
      <c r="XDG72" s="374">
        <f t="shared" ref="XDG72" si="8171">XDG60-XDG62-XDG70</f>
        <v>0</v>
      </c>
      <c r="XDI72" s="374">
        <f t="shared" ref="XDI72" si="8172">XDI60-XDI62-XDI70</f>
        <v>0</v>
      </c>
      <c r="XDK72" s="374">
        <f t="shared" ref="XDK72" si="8173">XDK60-XDK62-XDK70</f>
        <v>0</v>
      </c>
      <c r="XDM72" s="374">
        <f t="shared" ref="XDM72" si="8174">XDM60-XDM62-XDM70</f>
        <v>0</v>
      </c>
      <c r="XDO72" s="374">
        <f t="shared" ref="XDO72" si="8175">XDO60-XDO62-XDO70</f>
        <v>0</v>
      </c>
      <c r="XDQ72" s="374">
        <f t="shared" ref="XDQ72" si="8176">XDQ60-XDQ62-XDQ70</f>
        <v>0</v>
      </c>
      <c r="XDS72" s="374">
        <f t="shared" ref="XDS72" si="8177">XDS60-XDS62-XDS70</f>
        <v>0</v>
      </c>
      <c r="XDU72" s="374">
        <f t="shared" ref="XDU72" si="8178">XDU60-XDU62-XDU70</f>
        <v>0</v>
      </c>
      <c r="XDW72" s="374">
        <f t="shared" ref="XDW72" si="8179">XDW60-XDW62-XDW70</f>
        <v>0</v>
      </c>
      <c r="XDY72" s="374">
        <f t="shared" ref="XDY72" si="8180">XDY60-XDY62-XDY70</f>
        <v>0</v>
      </c>
      <c r="XEA72" s="374">
        <f t="shared" ref="XEA72" si="8181">XEA60-XEA62-XEA70</f>
        <v>0</v>
      </c>
      <c r="XEC72" s="374">
        <f t="shared" ref="XEC72" si="8182">XEC60-XEC62-XEC70</f>
        <v>0</v>
      </c>
      <c r="XEE72" s="374">
        <f t="shared" ref="XEE72" si="8183">XEE60-XEE62-XEE70</f>
        <v>0</v>
      </c>
      <c r="XEG72" s="374">
        <f t="shared" ref="XEG72" si="8184">XEG60-XEG62-XEG70</f>
        <v>0</v>
      </c>
      <c r="XEI72" s="374">
        <f t="shared" ref="XEI72" si="8185">XEI60-XEI62-XEI70</f>
        <v>0</v>
      </c>
      <c r="XEK72" s="374">
        <f t="shared" ref="XEK72" si="8186">XEK60-XEK62-XEK70</f>
        <v>0</v>
      </c>
      <c r="XEM72" s="374">
        <f t="shared" ref="XEM72" si="8187">XEM60-XEM62-XEM70</f>
        <v>0</v>
      </c>
      <c r="XEO72" s="374">
        <f t="shared" ref="XEO72" si="8188">XEO60-XEO62-XEO70</f>
        <v>0</v>
      </c>
      <c r="XEQ72" s="374">
        <f t="shared" ref="XEQ72" si="8189">XEQ60-XEQ62-XEQ70</f>
        <v>0</v>
      </c>
      <c r="XES72" s="374">
        <f t="shared" ref="XES72" si="8190">XES60-XES62-XES70</f>
        <v>0</v>
      </c>
      <c r="XEU72" s="374">
        <f t="shared" ref="XEU72" si="8191">XEU60-XEU62-XEU70</f>
        <v>0</v>
      </c>
      <c r="XEW72" s="374">
        <f t="shared" ref="XEW72" si="8192">XEW60-XEW62-XEW70</f>
        <v>0</v>
      </c>
      <c r="XEY72" s="374">
        <f t="shared" ref="XEY72" si="8193">XEY60-XEY62-XEY70</f>
        <v>0</v>
      </c>
      <c r="XFA72" s="374">
        <f t="shared" ref="XFA72" si="8194">XFA60-XFA62-XFA70</f>
        <v>0</v>
      </c>
      <c r="XFC72" s="374">
        <f t="shared" ref="XFC72" si="8195">XFC60-XFC62-XFC70</f>
        <v>0</v>
      </c>
    </row>
    <row r="73" spans="1:1023 1025:2047 2049:3071 3073:4095 4097:5119 5121:6143 6145:7167 7169:8191 8193:9215 9217:10239 10241:11263 11265:12287 12289:13311 13313:14335 14337:15359 15361:16383">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1023 1025:2047 2049:3071 3073:4095 4097:5119 5121:6143 6145:7167 7169:8191 8193:9215 9217:10239 10241:11263 11265:12287 12289:13311 13313:14335 14337:15359 15361:16383">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1023 1025:2047 2049:3071 3073:4095 4097:5119 5121:6143 6145:7167 7169:8191 8193:9215 9217:10239 10241:11263 11265:12287 12289:13311 13313:14335 14337:15359 15361:16383">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1023 1025:2047 2049:3071 3073:4095 4097:5119 5121:6143 6145:7167 7169:8191 8193:9215 9217:10239 10241:11263 11265:12287 12289:13311 13313:14335 14337:15359 15361:16383">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1023 1025:2047 2049:3071 3073:4095 4097:5119 5121:6143 6145:7167 7169:8191 8193:9215 9217:10239 10241:11263 11265:12287 12289:13311 13313:14335 14337:15359 15361:16383" ht="30" customHeight="1">
      <c r="A77" s="1964" t="s">
        <v>1098</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1023 1025:2047 2049:3071 3073:4095 4097:5119 5121:6143 6145:7167 7169:8191 8193:9215 9217:10239 10241:11263 11265:12287 12289:13311 13313:14335 14337:15359 15361:16383"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1023 1025:2047 2049:3071 3073:4095 4097:5119 5121:6143 6145:7167 7169:8191 8193:9215 9217:10239 10241:11263 11265:12287 12289:13311 13313:14335 14337:15359 15361:16383" hidden="1">
      <c r="C79" s="382"/>
    </row>
    <row r="80" spans="1:1023 1025:2047 2049:3071 3073:4095 4097:5119 5121:6143 6145:7167 7169:8191 8193:9215 9217:10239 10241:11263 11265:12287 12289:13311 13313:14335 14337:15359 15361:16383"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4" workbookViewId="0">
      <selection activeCell="F7" sqref="F7"/>
    </sheetView>
  </sheetViews>
  <sheetFormatPr defaultColWidth="9.109375" defaultRowHeight="13.8" zeroHeight="1"/>
  <cols>
    <col min="1" max="3" width="15.6640625" style="288" customWidth="1"/>
    <col min="4" max="4" width="3.6640625" style="288" customWidth="1"/>
    <col min="5" max="6" width="15.6640625" style="288" customWidth="1"/>
    <col min="7" max="7" width="3.6640625" style="288" customWidth="1"/>
    <col min="8" max="9" width="15.6640625" style="288" customWidth="1"/>
    <col min="10" max="16383" width="9.109375" style="288"/>
    <col min="16384" max="16384" width="0.33203125" style="288" customWidth="1"/>
  </cols>
  <sheetData>
    <row r="1" spans="1:9">
      <c r="A1" s="1965" t="s">
        <v>1169</v>
      </c>
      <c r="B1" s="1965"/>
      <c r="C1" s="1965"/>
      <c r="D1" s="1965"/>
      <c r="E1" s="1965"/>
      <c r="F1" s="1965"/>
      <c r="G1" s="1965"/>
      <c r="H1" s="1965"/>
      <c r="I1" s="1965"/>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3">
        <f>Application!$G695</f>
        <v>12</v>
      </c>
      <c r="C4" s="602">
        <f>Application!$O695</f>
        <v>768</v>
      </c>
      <c r="D4" s="603"/>
      <c r="E4" s="941">
        <f>2208</f>
        <v>2208</v>
      </c>
      <c r="F4" s="602">
        <f>$E4*$B4</f>
        <v>26496</v>
      </c>
      <c r="G4" s="603"/>
      <c r="H4" s="602">
        <f>IF($E4=0,0,MAX($E4-$C4,0))</f>
        <v>1440</v>
      </c>
      <c r="I4" s="602">
        <f>IF($H4=0,0,($H4*$B4))</f>
        <v>17280</v>
      </c>
    </row>
    <row r="5" spans="1:9">
      <c r="A5" s="602" t="str">
        <f>Application!$B696</f>
        <v>2 Bedrooms</v>
      </c>
      <c r="B5" s="942">
        <f>Application!$G696</f>
        <v>12</v>
      </c>
      <c r="C5" s="602">
        <f>Application!$O696</f>
        <v>1935</v>
      </c>
      <c r="D5" s="603"/>
      <c r="E5" s="941"/>
      <c r="F5" s="602">
        <f t="shared" ref="F5:F38" si="0">$E5*$B5</f>
        <v>0</v>
      </c>
      <c r="G5" s="603"/>
      <c r="H5" s="602">
        <f t="shared" ref="H5:H38" si="1">IF($E5=0,0,MAX($E5-$C5,0))</f>
        <v>0</v>
      </c>
      <c r="I5" s="602">
        <f t="shared" ref="I5:I38" si="2">IF($H5=0,0,($H5*$B5))</f>
        <v>0</v>
      </c>
    </row>
    <row r="6" spans="1:9">
      <c r="A6" s="602" t="str">
        <f>Application!$B697</f>
        <v>2 Bedrooms</v>
      </c>
      <c r="B6" s="942">
        <f>Application!$G697</f>
        <v>5</v>
      </c>
      <c r="C6" s="602">
        <f>Application!$O697</f>
        <v>1594</v>
      </c>
      <c r="D6" s="603"/>
      <c r="E6" s="941"/>
      <c r="F6" s="602">
        <f t="shared" si="0"/>
        <v>0</v>
      </c>
      <c r="G6" s="603"/>
      <c r="H6" s="602">
        <f t="shared" si="1"/>
        <v>0</v>
      </c>
      <c r="I6" s="602">
        <f t="shared" si="2"/>
        <v>0</v>
      </c>
    </row>
    <row r="7" spans="1:9">
      <c r="A7" s="602" t="str">
        <f>Application!$B698</f>
        <v>2 Bedrooms</v>
      </c>
      <c r="B7" s="942">
        <f>Application!$G698</f>
        <v>3</v>
      </c>
      <c r="C7" s="602">
        <f>Application!$O698</f>
        <v>1253</v>
      </c>
      <c r="D7" s="603"/>
      <c r="E7" s="941"/>
      <c r="F7" s="602">
        <f t="shared" si="0"/>
        <v>0</v>
      </c>
      <c r="G7" s="603"/>
      <c r="H7" s="602">
        <f t="shared" si="1"/>
        <v>0</v>
      </c>
      <c r="I7" s="602">
        <f t="shared" si="2"/>
        <v>0</v>
      </c>
    </row>
    <row r="8" spans="1:9">
      <c r="A8" s="602" t="str">
        <f>Application!$B699</f>
        <v>2 Bedrooms</v>
      </c>
      <c r="B8" s="942">
        <f>Application!$G699</f>
        <v>3</v>
      </c>
      <c r="C8" s="602">
        <f>Application!$O699</f>
        <v>912</v>
      </c>
      <c r="D8" s="603"/>
      <c r="E8" s="941"/>
      <c r="F8" s="602">
        <f t="shared" si="0"/>
        <v>0</v>
      </c>
      <c r="G8" s="603"/>
      <c r="H8" s="602">
        <f t="shared" si="1"/>
        <v>0</v>
      </c>
      <c r="I8" s="602">
        <f t="shared" si="2"/>
        <v>0</v>
      </c>
    </row>
    <row r="9" spans="1:9">
      <c r="A9" s="602" t="str">
        <f>Application!$B700</f>
        <v>3 Bedrooms</v>
      </c>
      <c r="B9" s="942">
        <f>Application!$G700</f>
        <v>6</v>
      </c>
      <c r="C9" s="602">
        <f>Application!$O700</f>
        <v>2219</v>
      </c>
      <c r="D9" s="603"/>
      <c r="E9" s="941"/>
      <c r="F9" s="602">
        <f t="shared" si="0"/>
        <v>0</v>
      </c>
      <c r="G9" s="603"/>
      <c r="H9" s="602">
        <f t="shared" si="1"/>
        <v>0</v>
      </c>
      <c r="I9" s="602">
        <f t="shared" si="2"/>
        <v>0</v>
      </c>
    </row>
    <row r="10" spans="1:9">
      <c r="A10" s="602" t="str">
        <f>Application!$B701</f>
        <v>3 Bedrooms</v>
      </c>
      <c r="B10" s="942">
        <f>Application!$G701</f>
        <v>4</v>
      </c>
      <c r="C10" s="602">
        <f>Application!$O701</f>
        <v>1825</v>
      </c>
      <c r="D10" s="603"/>
      <c r="E10" s="941"/>
      <c r="F10" s="602">
        <f t="shared" si="0"/>
        <v>0</v>
      </c>
      <c r="G10" s="603"/>
      <c r="H10" s="602">
        <f t="shared" si="1"/>
        <v>0</v>
      </c>
      <c r="I10" s="602">
        <f t="shared" si="2"/>
        <v>0</v>
      </c>
    </row>
    <row r="11" spans="1:9">
      <c r="A11" s="602" t="str">
        <f>Application!$B702</f>
        <v>3 Bedrooms</v>
      </c>
      <c r="B11" s="942">
        <f>Application!$G702</f>
        <v>2</v>
      </c>
      <c r="C11" s="602">
        <f>Application!$O702</f>
        <v>1037</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835068</v>
      </c>
      <c r="D40" s="603"/>
      <c r="E40" s="603"/>
      <c r="F40" s="606">
        <f>SUM(F4:F38)*12</f>
        <v>317952</v>
      </c>
      <c r="G40" s="607"/>
      <c r="H40" s="605"/>
      <c r="I40" s="606">
        <f>SUM(I4:I38)*12</f>
        <v>207360</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6640625" customWidth="1"/>
    <col min="2" max="16384" width="8.777343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33203125" customWidth="1"/>
    <col min="2" max="2" width="0.77734375" customWidth="1"/>
    <col min="3" max="18" width="2.33203125" customWidth="1"/>
    <col min="19" max="19" width="4" customWidth="1"/>
    <col min="20" max="39" width="2.33203125" customWidth="1"/>
    <col min="40" max="40" width="1.33203125" customWidth="1"/>
    <col min="41" max="16384" width="2.33203125" hidden="1"/>
  </cols>
  <sheetData>
    <row r="1" spans="1:40" ht="13.05" customHeight="1">
      <c r="A1" s="1628" t="s">
        <v>1099</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3.0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14" t="s">
        <v>1605</v>
      </c>
      <c r="U7" s="1614"/>
      <c r="V7" s="1614"/>
      <c r="W7" s="1614"/>
      <c r="X7" s="1614"/>
      <c r="Y7" s="1614" t="s">
        <v>1747</v>
      </c>
      <c r="Z7" s="1614"/>
      <c r="AA7" s="1614"/>
      <c r="AB7" s="1614"/>
      <c r="AC7" s="1614"/>
      <c r="AD7" s="1614" t="s">
        <v>1359</v>
      </c>
      <c r="AE7" s="1614"/>
      <c r="AF7" s="1614"/>
      <c r="AG7" s="1614"/>
      <c r="AH7" s="1614"/>
      <c r="AI7" s="1614" t="s">
        <v>1748</v>
      </c>
      <c r="AJ7" s="1614"/>
      <c r="AK7" s="1614"/>
      <c r="AL7" s="1614"/>
      <c r="AM7" s="1614"/>
    </row>
    <row r="8" spans="1:40" ht="13.0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3.0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3.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3.05" customHeight="1">
      <c r="B11" s="1184" t="s">
        <v>508</v>
      </c>
      <c r="C11" s="1185"/>
      <c r="D11" s="1185"/>
      <c r="E11" s="1185"/>
      <c r="F11" s="1185"/>
      <c r="G11" s="1185"/>
      <c r="H11" s="1185"/>
      <c r="I11" s="1185"/>
      <c r="J11" s="1185"/>
      <c r="K11" s="1185"/>
      <c r="L11" s="1185"/>
      <c r="M11" s="1185"/>
      <c r="N11" s="1185"/>
      <c r="O11" s="1185"/>
      <c r="P11" s="1185"/>
      <c r="Q11" s="1185"/>
      <c r="R11" s="1185"/>
      <c r="S11" s="1186"/>
      <c r="T11" s="1622">
        <f>IF('Sources and Basis Breakdown'!F105=0,'Sources and Basis Breakdown'!E105,'Sources and Basis Breakdown'!F105)</f>
        <v>30440943</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05" customHeight="1">
      <c r="B12" s="1616" t="s">
        <v>447</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3.05" customHeight="1">
      <c r="B13" s="8"/>
      <c r="C13" s="1618" t="s">
        <v>1711</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3.05" customHeight="1">
      <c r="B14" s="8"/>
      <c r="C14" s="1619" t="s">
        <v>767</v>
      </c>
      <c r="D14" s="1619"/>
      <c r="E14" s="1619"/>
      <c r="F14" s="1619"/>
      <c r="G14" s="1619"/>
      <c r="H14" s="1619"/>
      <c r="I14" s="1619"/>
      <c r="J14" s="1619"/>
      <c r="K14" s="1619"/>
      <c r="L14" s="1619"/>
      <c r="M14" s="1619"/>
      <c r="N14" s="1619"/>
      <c r="O14" s="1619"/>
      <c r="P14" s="1619"/>
      <c r="Q14" s="1619"/>
      <c r="R14" s="1619"/>
      <c r="S14" s="1620"/>
      <c r="T14" s="1212">
        <f>'Basis &amp; Credits'!T14</f>
        <v>0</v>
      </c>
      <c r="U14" s="1066"/>
      <c r="V14" s="1066"/>
      <c r="W14" s="1066"/>
      <c r="X14" s="1066"/>
      <c r="Y14" s="1212">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3.05" customHeight="1">
      <c r="B15" s="8"/>
      <c r="C15" s="1619" t="s">
        <v>768</v>
      </c>
      <c r="D15" s="1619"/>
      <c r="E15" s="1619"/>
      <c r="F15" s="1619"/>
      <c r="G15" s="1619"/>
      <c r="H15" s="1619"/>
      <c r="I15" s="1619"/>
      <c r="J15" s="1619"/>
      <c r="K15" s="1619"/>
      <c r="L15" s="1619"/>
      <c r="M15" s="1619"/>
      <c r="N15" s="1619"/>
      <c r="O15" s="1619"/>
      <c r="P15" s="1619"/>
      <c r="Q15" s="1619"/>
      <c r="R15" s="1619"/>
      <c r="S15" s="1620"/>
      <c r="T15" s="1212">
        <f>'Basis &amp; Credits'!T15</f>
        <v>0</v>
      </c>
      <c r="U15" s="1066"/>
      <c r="V15" s="1066"/>
      <c r="W15" s="1066"/>
      <c r="X15" s="1066"/>
      <c r="Y15" s="1212">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3.05" customHeight="1">
      <c r="B16" s="8"/>
      <c r="C16" s="1618" t="s">
        <v>1011</v>
      </c>
      <c r="D16" s="1618"/>
      <c r="E16" s="1618"/>
      <c r="F16" s="1618"/>
      <c r="G16" s="1618"/>
      <c r="H16" s="1618"/>
      <c r="I16" s="1618"/>
      <c r="J16" s="1618"/>
      <c r="K16" s="1618"/>
      <c r="L16" s="1618"/>
      <c r="M16" s="1618"/>
      <c r="N16" s="1618"/>
      <c r="O16" s="1618"/>
      <c r="P16" s="1618"/>
      <c r="Q16" s="1618"/>
      <c r="R16" s="1618"/>
      <c r="S16" s="1621"/>
      <c r="T16" s="1212">
        <f>'Basis &amp; Credits'!T16</f>
        <v>0</v>
      </c>
      <c r="U16" s="1066"/>
      <c r="V16" s="1066"/>
      <c r="W16" s="1066"/>
      <c r="X16" s="1066"/>
      <c r="Y16" s="1212">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3.05" customHeight="1">
      <c r="B17" s="8"/>
      <c r="C17" s="1619" t="s">
        <v>769</v>
      </c>
      <c r="D17" s="1619"/>
      <c r="E17" s="1619"/>
      <c r="F17" s="1619"/>
      <c r="G17" s="1619"/>
      <c r="H17" s="1619"/>
      <c r="I17" s="1619"/>
      <c r="J17" s="1619"/>
      <c r="K17" s="1619"/>
      <c r="L17" s="1619"/>
      <c r="M17" s="1619"/>
      <c r="N17" s="1619"/>
      <c r="O17" s="1619"/>
      <c r="P17" s="1619"/>
      <c r="Q17" s="1619"/>
      <c r="R17" s="1619"/>
      <c r="S17" s="1620"/>
      <c r="T17" s="1212">
        <f>'Basis &amp; Credits'!T17</f>
        <v>0</v>
      </c>
      <c r="U17" s="1066"/>
      <c r="V17" s="1066"/>
      <c r="W17" s="1066"/>
      <c r="X17" s="1066"/>
      <c r="Y17" s="1212">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3.05" customHeight="1">
      <c r="B18" s="593"/>
      <c r="C18" s="1618" t="s">
        <v>1363</v>
      </c>
      <c r="D18" s="1619"/>
      <c r="E18" s="1619"/>
      <c r="F18" s="1619"/>
      <c r="G18" s="1619"/>
      <c r="H18" s="1619"/>
      <c r="I18" s="1619"/>
      <c r="J18" s="1619"/>
      <c r="K18" s="1619"/>
      <c r="L18" s="1619"/>
      <c r="M18" s="1619"/>
      <c r="N18" s="1619"/>
      <c r="O18" s="1619"/>
      <c r="P18" s="1619"/>
      <c r="Q18" s="1619"/>
      <c r="R18" s="1619"/>
      <c r="S18" s="1620"/>
      <c r="T18" s="1210">
        <f>'Basis &amp; Credits'!T18</f>
        <v>0</v>
      </c>
      <c r="U18" s="1211"/>
      <c r="V18" s="1211"/>
      <c r="W18" s="1211"/>
      <c r="X18" s="1212"/>
      <c r="Y18" s="1212">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3.05"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2">
        <f>'Basis &amp; Credits'!T19</f>
        <v>0</v>
      </c>
      <c r="U19" s="1066"/>
      <c r="V19" s="1066"/>
      <c r="W19" s="1066"/>
      <c r="X19" s="1066"/>
      <c r="Y19" s="1212">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3.05" customHeight="1">
      <c r="B20" s="1184" t="s">
        <v>770</v>
      </c>
      <c r="C20" s="1185"/>
      <c r="D20" s="1185"/>
      <c r="E20" s="1185"/>
      <c r="F20" s="1185"/>
      <c r="G20" s="1185"/>
      <c r="H20" s="1185"/>
      <c r="I20" s="1185"/>
      <c r="J20" s="1185"/>
      <c r="K20" s="1185"/>
      <c r="L20" s="1185"/>
      <c r="M20" s="1185"/>
      <c r="N20" s="1185"/>
      <c r="O20" s="1185"/>
      <c r="P20" s="1185"/>
      <c r="Q20" s="1185"/>
      <c r="R20" s="1185"/>
      <c r="S20" s="1186"/>
      <c r="T20" s="1607">
        <f>SUM(T13:X19)</f>
        <v>0</v>
      </c>
      <c r="U20" s="1204"/>
      <c r="V20" s="1204"/>
      <c r="W20" s="1204"/>
      <c r="X20" s="1204"/>
      <c r="Y20" s="160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05" customHeight="1">
      <c r="B21" s="1184" t="s">
        <v>1710</v>
      </c>
      <c r="C21" s="1185"/>
      <c r="D21" s="1185"/>
      <c r="E21" s="1185"/>
      <c r="F21" s="1185"/>
      <c r="G21" s="1185"/>
      <c r="H21" s="1185"/>
      <c r="I21" s="1185"/>
      <c r="J21" s="1185"/>
      <c r="K21" s="1185"/>
      <c r="L21" s="1185"/>
      <c r="M21" s="1185"/>
      <c r="N21" s="1185"/>
      <c r="O21" s="1185"/>
      <c r="P21" s="1185"/>
      <c r="Q21" s="1185"/>
      <c r="R21" s="1185"/>
      <c r="S21" s="1186"/>
      <c r="T21" s="1212">
        <f>'Basis &amp; Credits'!E21</f>
        <v>0</v>
      </c>
      <c r="U21" s="1066"/>
      <c r="V21" s="1066"/>
      <c r="W21" s="1066"/>
      <c r="X21" s="1066"/>
      <c r="Y21" s="1212">
        <f>'Basis &amp; Credits'!J21</f>
        <v>0</v>
      </c>
      <c r="Z21" s="1066"/>
      <c r="AA21" s="1066"/>
      <c r="AB21" s="1066"/>
      <c r="AC21" s="1066"/>
      <c r="AD21" s="1066">
        <f>'Basis &amp; Credits'!O21</f>
        <v>0</v>
      </c>
      <c r="AE21" s="1066"/>
      <c r="AF21" s="1066"/>
      <c r="AG21" s="1066"/>
      <c r="AH21" s="1066"/>
      <c r="AI21" s="1066">
        <f>'Basis &amp; Credits'!T21</f>
        <v>9050000</v>
      </c>
      <c r="AJ21" s="1066"/>
      <c r="AK21" s="1066"/>
      <c r="AL21" s="1066"/>
      <c r="AM21" s="1066"/>
    </row>
    <row r="22" spans="1:39" ht="13.05" customHeight="1">
      <c r="B22" s="1184" t="s">
        <v>771</v>
      </c>
      <c r="C22" s="1185"/>
      <c r="D22" s="1185"/>
      <c r="E22" s="1185"/>
      <c r="F22" s="1185"/>
      <c r="G22" s="1185"/>
      <c r="H22" s="1185"/>
      <c r="I22" s="1185"/>
      <c r="J22" s="1185"/>
      <c r="K22" s="1185"/>
      <c r="L22" s="1185"/>
      <c r="M22" s="1185"/>
      <c r="N22" s="1185"/>
      <c r="O22" s="1185"/>
      <c r="P22" s="1185"/>
      <c r="Q22" s="1185"/>
      <c r="R22" s="1185"/>
      <c r="S22" s="1186"/>
      <c r="T22" s="1608">
        <f>(T20+T21)*-1</f>
        <v>0</v>
      </c>
      <c r="U22" s="1609"/>
      <c r="V22" s="1609"/>
      <c r="W22" s="1609"/>
      <c r="X22" s="1609"/>
      <c r="Y22" s="1608">
        <f>(Y20+Y21)*-1</f>
        <v>0</v>
      </c>
      <c r="Z22" s="1609"/>
      <c r="AA22" s="1609"/>
      <c r="AB22" s="1609"/>
      <c r="AC22" s="1609"/>
      <c r="AD22" s="1608">
        <f>(AD20+AD21)*-1</f>
        <v>0</v>
      </c>
      <c r="AE22" s="1609"/>
      <c r="AF22" s="1609"/>
      <c r="AG22" s="1609"/>
      <c r="AH22" s="1609"/>
      <c r="AI22" s="1608">
        <f>(AI20+AI21)*-1</f>
        <v>-9050000</v>
      </c>
      <c r="AJ22" s="1609"/>
      <c r="AK22" s="1609"/>
      <c r="AL22" s="1609"/>
      <c r="AM22" s="1609"/>
    </row>
    <row r="23" spans="1:39" ht="13.05" customHeight="1">
      <c r="B23" s="1184" t="s">
        <v>772</v>
      </c>
      <c r="C23" s="1185"/>
      <c r="D23" s="1185"/>
      <c r="E23" s="1185"/>
      <c r="F23" s="1185"/>
      <c r="G23" s="1185"/>
      <c r="H23" s="1185"/>
      <c r="I23" s="1185"/>
      <c r="J23" s="1185"/>
      <c r="K23" s="1185"/>
      <c r="L23" s="1185"/>
      <c r="M23" s="1185"/>
      <c r="N23" s="1185"/>
      <c r="O23" s="1185"/>
      <c r="P23" s="1185"/>
      <c r="Q23" s="1185"/>
      <c r="R23" s="1185"/>
      <c r="S23" s="1186"/>
      <c r="T23" s="1607">
        <f>T11+T22</f>
        <v>30440943</v>
      </c>
      <c r="U23" s="1204"/>
      <c r="V23" s="1204"/>
      <c r="W23" s="1204"/>
      <c r="X23" s="1204"/>
      <c r="Y23" s="1607">
        <f>Y11+Y22</f>
        <v>0</v>
      </c>
      <c r="Z23" s="1204"/>
      <c r="AA23" s="1204"/>
      <c r="AB23" s="1204"/>
      <c r="AC23" s="1204"/>
      <c r="AD23" s="1607">
        <f>AD11+AD22</f>
        <v>0</v>
      </c>
      <c r="AE23" s="1204"/>
      <c r="AF23" s="1204"/>
      <c r="AG23" s="1204"/>
      <c r="AH23" s="1204"/>
      <c r="AI23" s="1607">
        <f>AI11+AI22</f>
        <v>-9050000</v>
      </c>
      <c r="AJ23" s="1204"/>
      <c r="AK23" s="1204"/>
      <c r="AL23" s="1204"/>
      <c r="AM23" s="1204"/>
    </row>
    <row r="24" spans="1:39" ht="13.05" customHeight="1">
      <c r="B24" s="1184" t="s">
        <v>1217</v>
      </c>
      <c r="C24" s="1185"/>
      <c r="D24" s="1185"/>
      <c r="E24" s="1185"/>
      <c r="F24" s="1185"/>
      <c r="G24" s="1185"/>
      <c r="H24" s="1185"/>
      <c r="I24" s="1185"/>
      <c r="J24" s="1185"/>
      <c r="K24" s="1185"/>
      <c r="L24" s="1185"/>
      <c r="M24" s="1185"/>
      <c r="N24" s="1185"/>
      <c r="O24" s="1185"/>
      <c r="P24" s="1185"/>
      <c r="Q24" s="1185"/>
      <c r="R24" s="1185"/>
      <c r="S24" s="1186"/>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3.05" customHeight="1">
      <c r="B25" s="1597" t="s">
        <v>1746</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3"/>
      <c r="Y25" s="1611">
        <v>1</v>
      </c>
      <c r="Z25" s="1612"/>
      <c r="AA25" s="1612"/>
      <c r="AB25" s="1612"/>
      <c r="AC25" s="1613"/>
      <c r="AD25" s="1611">
        <v>1</v>
      </c>
      <c r="AE25" s="1612"/>
      <c r="AF25" s="1612"/>
      <c r="AG25" s="1612"/>
      <c r="AH25" s="1613"/>
      <c r="AI25" s="1611">
        <v>1</v>
      </c>
      <c r="AJ25" s="1612"/>
      <c r="AK25" s="1612"/>
      <c r="AL25" s="1612"/>
      <c r="AM25" s="1613"/>
    </row>
    <row r="26" spans="1:39" ht="13.05" customHeight="1">
      <c r="B26" s="1184" t="s">
        <v>773</v>
      </c>
      <c r="C26" s="1185"/>
      <c r="D26" s="1185"/>
      <c r="E26" s="1185"/>
      <c r="F26" s="1185"/>
      <c r="G26" s="1185"/>
      <c r="H26" s="1185"/>
      <c r="I26" s="1185"/>
      <c r="J26" s="1185"/>
      <c r="K26" s="1185"/>
      <c r="L26" s="1185"/>
      <c r="M26" s="1185"/>
      <c r="N26" s="1185"/>
      <c r="O26" s="1185"/>
      <c r="P26" s="1185"/>
      <c r="Q26" s="1185"/>
      <c r="R26" s="1185"/>
      <c r="S26" s="1186"/>
      <c r="T26" s="1228">
        <f>T23*T25</f>
        <v>30440943</v>
      </c>
      <c r="U26" s="1610"/>
      <c r="V26" s="1610"/>
      <c r="W26" s="1610"/>
      <c r="X26" s="1610"/>
      <c r="Y26" s="1228">
        <f>Y23*Y25</f>
        <v>0</v>
      </c>
      <c r="Z26" s="1610"/>
      <c r="AA26" s="1610"/>
      <c r="AB26" s="1610"/>
      <c r="AC26" s="1610"/>
      <c r="AD26" s="1228">
        <f>AD23*AD25</f>
        <v>0</v>
      </c>
      <c r="AE26" s="1610"/>
      <c r="AF26" s="1610"/>
      <c r="AG26" s="1610"/>
      <c r="AH26" s="1610"/>
      <c r="AI26" s="1228">
        <f>AI23*AI25</f>
        <v>-9050000</v>
      </c>
      <c r="AJ26" s="1610"/>
      <c r="AK26" s="1610"/>
      <c r="AL26" s="1610"/>
      <c r="AM26" s="1610"/>
    </row>
    <row r="27" spans="1:39" ht="13.05"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3.05" customHeight="1">
      <c r="A28" s="3"/>
      <c r="B28" s="1184" t="s">
        <v>842</v>
      </c>
      <c r="C28" s="1185"/>
      <c r="D28" s="1185"/>
      <c r="E28" s="1185"/>
      <c r="F28" s="1185"/>
      <c r="G28" s="1185"/>
      <c r="H28" s="1185"/>
      <c r="I28" s="1185"/>
      <c r="J28" s="1185"/>
      <c r="K28" s="1185"/>
      <c r="L28" s="1185"/>
      <c r="M28" s="1185"/>
      <c r="N28" s="1185"/>
      <c r="O28" s="1185"/>
      <c r="P28" s="1185"/>
      <c r="Q28" s="1185"/>
      <c r="R28" s="1185"/>
      <c r="S28" s="1186"/>
      <c r="T28" s="1228">
        <f>IF(ISERROR((T26*T27)),0,(T26*T27))</f>
        <v>30440943</v>
      </c>
      <c r="U28" s="1610"/>
      <c r="V28" s="1610"/>
      <c r="W28" s="1610"/>
      <c r="X28" s="1610"/>
      <c r="Y28" s="1228">
        <f>IF(ISERROR((Y26*Y27)),0,(Y26*Y27))</f>
        <v>0</v>
      </c>
      <c r="Z28" s="1610"/>
      <c r="AA28" s="1610"/>
      <c r="AB28" s="1610"/>
      <c r="AC28" s="1610"/>
      <c r="AD28" s="1228">
        <f>IF(ISERROR((AD26*AD27)),0,(AD26*AD27))</f>
        <v>0</v>
      </c>
      <c r="AE28" s="1610"/>
      <c r="AF28" s="1610"/>
      <c r="AG28" s="1610"/>
      <c r="AH28" s="1610"/>
      <c r="AI28" s="1228">
        <f>IF(ISERROR((AI26*AI27)),0,(AI26*AI27))</f>
        <v>-9050000</v>
      </c>
      <c r="AJ28" s="1610"/>
      <c r="AK28" s="1610"/>
      <c r="AL28" s="1610"/>
      <c r="AM28" s="1610"/>
    </row>
    <row r="29" spans="1:39" ht="13.05" customHeight="1">
      <c r="B29" s="1184" t="s">
        <v>622</v>
      </c>
      <c r="C29" s="1185"/>
      <c r="D29" s="1185"/>
      <c r="E29" s="1185"/>
      <c r="F29" s="1185"/>
      <c r="G29" s="1185"/>
      <c r="H29" s="1185"/>
      <c r="I29" s="1185"/>
      <c r="J29" s="1185"/>
      <c r="K29" s="1185"/>
      <c r="L29" s="1185"/>
      <c r="M29" s="1185"/>
      <c r="N29" s="1185"/>
      <c r="O29" s="1185"/>
      <c r="P29" s="1185"/>
      <c r="Q29" s="1185"/>
      <c r="R29" s="1185"/>
      <c r="S29" s="1186"/>
      <c r="T29" s="1605">
        <f>T28+Y28+AD28+AI28</f>
        <v>21390943</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3.0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4" t="s">
        <v>1604</v>
      </c>
      <c r="Z35" s="1614"/>
      <c r="AA35" s="1614"/>
      <c r="AB35" s="1614"/>
      <c r="AC35" s="1614"/>
      <c r="AD35" s="1498" t="s">
        <v>41</v>
      </c>
      <c r="AE35" s="1498"/>
      <c r="AF35" s="1498"/>
      <c r="AG35" s="1498"/>
      <c r="AH35" s="1498"/>
    </row>
    <row r="36" spans="1:40" ht="13.05" customHeight="1">
      <c r="B36" s="204"/>
      <c r="X36" s="71"/>
      <c r="Y36" s="1614"/>
      <c r="Z36" s="1614"/>
      <c r="AA36" s="1614"/>
      <c r="AB36" s="1614"/>
      <c r="AC36" s="1614"/>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498"/>
      <c r="AE37" s="1498"/>
      <c r="AF37" s="1498"/>
      <c r="AG37" s="1498"/>
      <c r="AH37" s="1498"/>
    </row>
    <row r="38" spans="1:40" ht="13.05"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3.05" customHeight="1">
      <c r="B39" s="1184" t="s">
        <v>764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6">
        <v>0.09</v>
      </c>
      <c r="Z39" s="1966"/>
      <c r="AA39" s="1966"/>
      <c r="AB39" s="1966"/>
      <c r="AC39" s="1966"/>
      <c r="AD39" s="1645">
        <v>0.04</v>
      </c>
      <c r="AE39" s="1645"/>
      <c r="AF39" s="1645"/>
      <c r="AG39" s="1645"/>
      <c r="AH39" s="1645"/>
    </row>
    <row r="40" spans="1:40" ht="13.0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7">
        <f>ROUND(AD38*AD39,0)</f>
        <v>0</v>
      </c>
      <c r="AE40" s="1204"/>
      <c r="AF40" s="1204"/>
      <c r="AG40" s="1204"/>
      <c r="AH40" s="1204"/>
    </row>
    <row r="41" spans="1:40" ht="13.05"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5">
        <f>IF((Y40+AD40)&gt;2500000,2500000,Y40+AD40)</f>
        <v>0</v>
      </c>
      <c r="Z41" s="1606"/>
      <c r="AA41" s="1606"/>
      <c r="AB41" s="1606"/>
      <c r="AC41" s="1606"/>
      <c r="AD41" s="1606"/>
      <c r="AE41" s="1606"/>
      <c r="AF41" s="1606"/>
      <c r="AG41" s="1606"/>
      <c r="AH41" s="1607"/>
    </row>
    <row r="42" spans="1:40" ht="13.05" customHeight="1">
      <c r="A42" s="3"/>
      <c r="B42" s="1639" t="s">
        <v>1161</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195">
        <f>'Sources and Uses Budget'!B104-'Sources and Uses Budget'!$B$15</f>
        <v>34936049</v>
      </c>
      <c r="AC46" s="1196"/>
      <c r="AD46" s="1196"/>
      <c r="AE46" s="1196"/>
      <c r="AF46" s="1197"/>
    </row>
    <row r="47" spans="1:40" ht="13.05" customHeight="1">
      <c r="D47" s="3" t="s">
        <v>836</v>
      </c>
      <c r="AB47" s="1195">
        <f>Application!AG633-MIN('Sources and Uses Budget'!B15,Application!AG385)</f>
        <v>0</v>
      </c>
      <c r="AC47" s="1196"/>
      <c r="AD47" s="1196"/>
      <c r="AE47" s="1196"/>
      <c r="AF47" s="1197"/>
    </row>
    <row r="48" spans="1:40" ht="13.05" customHeight="1">
      <c r="D48" s="3" t="s">
        <v>378</v>
      </c>
      <c r="AB48" s="1195">
        <f>AB46-AB47</f>
        <v>34936049</v>
      </c>
      <c r="AC48" s="1196"/>
      <c r="AD48" s="1196"/>
      <c r="AE48" s="1196"/>
      <c r="AF48" s="1197"/>
    </row>
    <row r="49" spans="1:40" ht="13.05" customHeight="1">
      <c r="D49" s="3" t="s">
        <v>871</v>
      </c>
      <c r="AA49" s="34"/>
      <c r="AB49" s="1634"/>
      <c r="AC49" s="1635"/>
      <c r="AD49" s="1635"/>
      <c r="AE49" s="1635"/>
      <c r="AF49" s="1636"/>
    </row>
    <row r="50" spans="1:40" s="323" customFormat="1" ht="13.05" customHeight="1">
      <c r="A50"/>
      <c r="B50"/>
      <c r="C50"/>
      <c r="D50"/>
      <c r="E50" s="1640" t="s">
        <v>1352</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3.0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5">
        <f>ROUND(IF(ISERROR((AB48/AB49)),0,(AB48/AB49)),0)</f>
        <v>0</v>
      </c>
      <c r="AC53" s="1196"/>
      <c r="AD53" s="1196"/>
      <c r="AE53" s="1196"/>
      <c r="AF53" s="1197"/>
    </row>
    <row r="54" spans="1:40" ht="13.05" customHeight="1">
      <c r="D54" s="3" t="s">
        <v>560</v>
      </c>
      <c r="AB54" s="1195">
        <f>(AB53/10)</f>
        <v>0</v>
      </c>
      <c r="AC54" s="1196"/>
      <c r="AD54" s="1196"/>
      <c r="AE54" s="1196"/>
      <c r="AF54" s="1197"/>
    </row>
    <row r="55" spans="1:40" ht="13.05" customHeight="1">
      <c r="D55" s="3" t="s">
        <v>341</v>
      </c>
      <c r="AB55" s="1195">
        <f>(IF((Y41&lt;AB54),Y41,AB54))</f>
        <v>0</v>
      </c>
      <c r="AC55" s="1196"/>
      <c r="AD55" s="1196"/>
      <c r="AE55" s="1196"/>
      <c r="AF55" s="1197"/>
    </row>
    <row r="56" spans="1:40" ht="13.05" customHeight="1">
      <c r="D56" s="3" t="s">
        <v>107</v>
      </c>
      <c r="AB56" s="1195">
        <f>ROUND((10*AB55*AB49),0)</f>
        <v>0</v>
      </c>
      <c r="AC56" s="1196"/>
      <c r="AD56" s="1196"/>
      <c r="AE56" s="1196"/>
      <c r="AF56" s="1197"/>
    </row>
    <row r="57" spans="1:40" ht="13.05" customHeight="1">
      <c r="D57" s="3"/>
      <c r="AB57" s="276"/>
      <c r="AC57" s="276"/>
      <c r="AD57" s="276"/>
      <c r="AE57" s="276"/>
      <c r="AF57" s="276"/>
    </row>
    <row r="58" spans="1:40" ht="13.05" customHeight="1">
      <c r="D58" s="3" t="s">
        <v>106</v>
      </c>
      <c r="AB58" s="1216">
        <f>AB48-AB56</f>
        <v>34936049</v>
      </c>
      <c r="AC58" s="1216"/>
      <c r="AD58" s="1216"/>
      <c r="AE58" s="1216"/>
      <c r="AF58" s="1216"/>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3" t="s">
        <v>1749</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3.0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05" customHeight="1">
      <c r="A62" s="3" t="s">
        <v>122</v>
      </c>
      <c r="C62" s="3" t="s">
        <v>509</v>
      </c>
      <c r="Y62" s="1171" t="s">
        <v>298</v>
      </c>
      <c r="Z62" s="1171"/>
      <c r="AA62" s="1171"/>
      <c r="AB62" s="1171"/>
      <c r="AC62" s="1171"/>
      <c r="AD62" s="1171" t="s">
        <v>41</v>
      </c>
      <c r="AE62" s="1171"/>
      <c r="AF62" s="1171"/>
      <c r="AG62" s="1171"/>
      <c r="AH62" s="1171"/>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4">
        <f>Y28</f>
        <v>0</v>
      </c>
      <c r="Z63" s="1637"/>
      <c r="AA63" s="1637"/>
      <c r="AB63" s="1637"/>
      <c r="AC63" s="1637"/>
      <c r="AD63" s="1204">
        <f>AI28</f>
        <v>-9050000</v>
      </c>
      <c r="AE63" s="1637"/>
      <c r="AF63" s="1637"/>
      <c r="AG63" s="1637"/>
      <c r="AH63" s="1637"/>
    </row>
    <row r="64" spans="1:40" ht="13.05" customHeight="1">
      <c r="C64" s="3"/>
      <c r="E64" s="1644" t="s">
        <v>1288</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2.2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3.05" customHeight="1">
      <c r="C67" s="3"/>
      <c r="D67" s="3" t="s">
        <v>940</v>
      </c>
      <c r="Y67" s="1204">
        <f>ROUND(Y63*Y66,0)</f>
        <v>0</v>
      </c>
      <c r="Z67" s="1637"/>
      <c r="AA67" s="1637"/>
      <c r="AB67" s="1637"/>
      <c r="AC67" s="1637"/>
      <c r="AD67" s="1204" t="str">
        <f>IF(OR(Application!D211="At-Risk",Application!D211="At-Risk/Located in Rural Census Tract",Application!D214="At-Risk"),ROUND(AD63*AD66,0),"$0")</f>
        <v>$0</v>
      </c>
      <c r="AE67" s="1204"/>
      <c r="AF67" s="1204"/>
      <c r="AG67" s="1204"/>
      <c r="AH67" s="1204"/>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872</v>
      </c>
      <c r="AB70" s="1634"/>
      <c r="AC70" s="1635"/>
      <c r="AD70" s="1635"/>
      <c r="AE70" s="1635"/>
      <c r="AF70" s="1636"/>
    </row>
    <row r="71" spans="1:34" ht="13.05" customHeight="1">
      <c r="A71" s="3"/>
      <c r="C71" s="3"/>
      <c r="D71" s="3"/>
      <c r="E71" s="1638" t="s">
        <v>1744</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3.0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3.0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2">
        <f>IF((Y67+AD67&lt;AB75),Y67+AD67,AB75)</f>
        <v>0</v>
      </c>
      <c r="AC76" s="1553"/>
      <c r="AD76" s="1553"/>
      <c r="AE76" s="1553"/>
      <c r="AF76" s="1554"/>
    </row>
    <row r="77" spans="1:34" ht="13.05" customHeight="1">
      <c r="C77" s="3"/>
      <c r="D77" s="3" t="s">
        <v>941</v>
      </c>
      <c r="AB77" s="1632">
        <f>AB76*AB70</f>
        <v>0</v>
      </c>
      <c r="AC77" s="1632"/>
      <c r="AD77" s="1632"/>
      <c r="AE77" s="1632"/>
      <c r="AF77" s="1632"/>
    </row>
    <row r="78" spans="1:34" ht="13.05" customHeight="1">
      <c r="C78" s="3"/>
      <c r="D78" s="3"/>
      <c r="AB78" s="598"/>
      <c r="AC78" s="598"/>
      <c r="AD78" s="598"/>
      <c r="AE78" s="598"/>
      <c r="AF78" s="598"/>
    </row>
    <row r="79" spans="1:34" ht="13.05" customHeight="1">
      <c r="D79" s="3" t="s">
        <v>106</v>
      </c>
      <c r="AB79" s="1216">
        <f>AB48-(AB56+AB77)</f>
        <v>34936049</v>
      </c>
      <c r="AC79" s="1216"/>
      <c r="AD79" s="1216"/>
      <c r="AE79" s="1216"/>
      <c r="AF79" s="1216"/>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05" customHeight="1" zeroHeight="1"/>
  <cols>
    <col min="1" max="1" width="1.33203125" customWidth="1"/>
    <col min="2" max="2" width="0.77734375" customWidth="1"/>
    <col min="3" max="18" width="2.33203125" customWidth="1"/>
    <col min="19" max="19" width="4" customWidth="1"/>
    <col min="20" max="39" width="2.33203125" customWidth="1"/>
    <col min="40" max="40" width="1.33203125" customWidth="1"/>
    <col min="41" max="16384" width="2.33203125" hidden="1"/>
  </cols>
  <sheetData>
    <row r="1" spans="1:40" ht="13.05" customHeight="1">
      <c r="A1" s="1628" t="s">
        <v>1353</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3.0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14" t="s">
        <v>1605</v>
      </c>
      <c r="U7" s="1614"/>
      <c r="V7" s="1614"/>
      <c r="W7" s="1614"/>
      <c r="X7" s="1614"/>
      <c r="Y7" s="1614" t="s">
        <v>1747</v>
      </c>
      <c r="Z7" s="1614"/>
      <c r="AA7" s="1614"/>
      <c r="AB7" s="1614"/>
      <c r="AC7" s="1614"/>
      <c r="AD7" s="1614" t="s">
        <v>1359</v>
      </c>
      <c r="AE7" s="1614"/>
      <c r="AF7" s="1614"/>
      <c r="AG7" s="1614"/>
      <c r="AH7" s="1614"/>
      <c r="AI7" s="1614" t="s">
        <v>1748</v>
      </c>
      <c r="AJ7" s="1614"/>
      <c r="AK7" s="1614"/>
      <c r="AL7" s="1614"/>
      <c r="AM7" s="1614"/>
    </row>
    <row r="8" spans="1:40" ht="13.0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3.0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3.05" customHeight="1">
      <c r="B11" s="1184" t="s">
        <v>508</v>
      </c>
      <c r="C11" s="1185"/>
      <c r="D11" s="1185"/>
      <c r="E11" s="1185"/>
      <c r="F11" s="1185"/>
      <c r="G11" s="1185"/>
      <c r="H11" s="1185"/>
      <c r="I11" s="1185"/>
      <c r="J11" s="1185"/>
      <c r="K11" s="1185"/>
      <c r="L11" s="1185"/>
      <c r="M11" s="1185"/>
      <c r="N11" s="1185"/>
      <c r="O11" s="1185"/>
      <c r="P11" s="1185"/>
      <c r="Q11" s="1185"/>
      <c r="R11" s="1185"/>
      <c r="S11" s="1186"/>
      <c r="T11" s="1622">
        <f>IF('Sources and Basis Breakdown'!F105=0,'Sources and Basis Breakdown'!E105,'Sources and Basis Breakdown'!F105)</f>
        <v>30440943</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05" customHeight="1">
      <c r="B12" s="1616" t="s">
        <v>447</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3.05" customHeight="1">
      <c r="B13" s="8"/>
      <c r="C13" s="1618" t="s">
        <v>1711</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3.05" customHeight="1">
      <c r="B14" s="8"/>
      <c r="C14" s="1619" t="s">
        <v>767</v>
      </c>
      <c r="D14" s="1619"/>
      <c r="E14" s="1619"/>
      <c r="F14" s="1619"/>
      <c r="G14" s="1619"/>
      <c r="H14" s="1619"/>
      <c r="I14" s="1619"/>
      <c r="J14" s="1619"/>
      <c r="K14" s="1619"/>
      <c r="L14" s="1619"/>
      <c r="M14" s="1619"/>
      <c r="N14" s="1619"/>
      <c r="O14" s="1619"/>
      <c r="P14" s="1619"/>
      <c r="Q14" s="1619"/>
      <c r="R14" s="1619"/>
      <c r="S14" s="1620"/>
      <c r="T14" s="1212">
        <f>'Basis &amp; Credits'!T14</f>
        <v>0</v>
      </c>
      <c r="U14" s="1066"/>
      <c r="V14" s="1066"/>
      <c r="W14" s="1066"/>
      <c r="X14" s="1066"/>
      <c r="Y14" s="1212">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3.05" customHeight="1">
      <c r="B15" s="8"/>
      <c r="C15" s="1619" t="s">
        <v>768</v>
      </c>
      <c r="D15" s="1619"/>
      <c r="E15" s="1619"/>
      <c r="F15" s="1619"/>
      <c r="G15" s="1619"/>
      <c r="H15" s="1619"/>
      <c r="I15" s="1619"/>
      <c r="J15" s="1619"/>
      <c r="K15" s="1619"/>
      <c r="L15" s="1619"/>
      <c r="M15" s="1619"/>
      <c r="N15" s="1619"/>
      <c r="O15" s="1619"/>
      <c r="P15" s="1619"/>
      <c r="Q15" s="1619"/>
      <c r="R15" s="1619"/>
      <c r="S15" s="1620"/>
      <c r="T15" s="1212">
        <f>'Basis &amp; Credits'!T15</f>
        <v>0</v>
      </c>
      <c r="U15" s="1066"/>
      <c r="V15" s="1066"/>
      <c r="W15" s="1066"/>
      <c r="X15" s="1066"/>
      <c r="Y15" s="1212">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3.05" customHeight="1">
      <c r="B16" s="8"/>
      <c r="C16" s="1618" t="s">
        <v>1011</v>
      </c>
      <c r="D16" s="1618"/>
      <c r="E16" s="1618"/>
      <c r="F16" s="1618"/>
      <c r="G16" s="1618"/>
      <c r="H16" s="1618"/>
      <c r="I16" s="1618"/>
      <c r="J16" s="1618"/>
      <c r="K16" s="1618"/>
      <c r="L16" s="1618"/>
      <c r="M16" s="1618"/>
      <c r="N16" s="1618"/>
      <c r="O16" s="1618"/>
      <c r="P16" s="1618"/>
      <c r="Q16" s="1618"/>
      <c r="R16" s="1618"/>
      <c r="S16" s="1621"/>
      <c r="T16" s="1212">
        <f>'Basis &amp; Credits'!T16</f>
        <v>0</v>
      </c>
      <c r="U16" s="1066"/>
      <c r="V16" s="1066"/>
      <c r="W16" s="1066"/>
      <c r="X16" s="1066"/>
      <c r="Y16" s="1212">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3.05" customHeight="1">
      <c r="B17" s="8"/>
      <c r="C17" s="1619" t="s">
        <v>769</v>
      </c>
      <c r="D17" s="1619"/>
      <c r="E17" s="1619"/>
      <c r="F17" s="1619"/>
      <c r="G17" s="1619"/>
      <c r="H17" s="1619"/>
      <c r="I17" s="1619"/>
      <c r="J17" s="1619"/>
      <c r="K17" s="1619"/>
      <c r="L17" s="1619"/>
      <c r="M17" s="1619"/>
      <c r="N17" s="1619"/>
      <c r="O17" s="1619"/>
      <c r="P17" s="1619"/>
      <c r="Q17" s="1619"/>
      <c r="R17" s="1619"/>
      <c r="S17" s="1620"/>
      <c r="T17" s="1212">
        <f>'Basis &amp; Credits'!T17</f>
        <v>0</v>
      </c>
      <c r="U17" s="1066"/>
      <c r="V17" s="1066"/>
      <c r="W17" s="1066"/>
      <c r="X17" s="1066"/>
      <c r="Y17" s="1212">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3.05" customHeight="1">
      <c r="B18" s="593"/>
      <c r="C18" s="1618" t="s">
        <v>1363</v>
      </c>
      <c r="D18" s="1619"/>
      <c r="E18" s="1619"/>
      <c r="F18" s="1619"/>
      <c r="G18" s="1619"/>
      <c r="H18" s="1619"/>
      <c r="I18" s="1619"/>
      <c r="J18" s="1619"/>
      <c r="K18" s="1619"/>
      <c r="L18" s="1619"/>
      <c r="M18" s="1619"/>
      <c r="N18" s="1619"/>
      <c r="O18" s="1619"/>
      <c r="P18" s="1619"/>
      <c r="Q18" s="1619"/>
      <c r="R18" s="1619"/>
      <c r="S18" s="1620"/>
      <c r="T18" s="1210">
        <f>'Basis &amp; Credits'!T18</f>
        <v>0</v>
      </c>
      <c r="U18" s="1211"/>
      <c r="V18" s="1211"/>
      <c r="W18" s="1211"/>
      <c r="X18" s="1212"/>
      <c r="Y18" s="1212">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3.05"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2">
        <f>'Basis &amp; Credits'!T19</f>
        <v>0</v>
      </c>
      <c r="U19" s="1066"/>
      <c r="V19" s="1066"/>
      <c r="W19" s="1066"/>
      <c r="X19" s="1066"/>
      <c r="Y19" s="1212">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3.05" customHeight="1">
      <c r="B20" s="1184" t="s">
        <v>770</v>
      </c>
      <c r="C20" s="1185"/>
      <c r="D20" s="1185"/>
      <c r="E20" s="1185"/>
      <c r="F20" s="1185"/>
      <c r="G20" s="1185"/>
      <c r="H20" s="1185"/>
      <c r="I20" s="1185"/>
      <c r="J20" s="1185"/>
      <c r="K20" s="1185"/>
      <c r="L20" s="1185"/>
      <c r="M20" s="1185"/>
      <c r="N20" s="1185"/>
      <c r="O20" s="1185"/>
      <c r="P20" s="1185"/>
      <c r="Q20" s="1185"/>
      <c r="R20" s="1185"/>
      <c r="S20" s="1186"/>
      <c r="T20" s="1607">
        <f>SUM(T13:X19)</f>
        <v>0</v>
      </c>
      <c r="U20" s="1204"/>
      <c r="V20" s="1204"/>
      <c r="W20" s="1204"/>
      <c r="X20" s="1204"/>
      <c r="Y20" s="160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05" customHeight="1">
      <c r="B21" s="1184" t="s">
        <v>1710</v>
      </c>
      <c r="C21" s="1185"/>
      <c r="D21" s="1185"/>
      <c r="E21" s="1185"/>
      <c r="F21" s="1185"/>
      <c r="G21" s="1185"/>
      <c r="H21" s="1185"/>
      <c r="I21" s="1185"/>
      <c r="J21" s="1185"/>
      <c r="K21" s="1185"/>
      <c r="L21" s="1185"/>
      <c r="M21" s="1185"/>
      <c r="N21" s="1185"/>
      <c r="O21" s="1185"/>
      <c r="P21" s="1185"/>
      <c r="Q21" s="1185"/>
      <c r="R21" s="1185"/>
      <c r="S21" s="1186"/>
      <c r="T21" s="1212">
        <f>'Basis &amp; Credits'!T21</f>
        <v>9050000</v>
      </c>
      <c r="U21" s="1066"/>
      <c r="V21" s="1066"/>
      <c r="W21" s="1066"/>
      <c r="X21" s="1066"/>
      <c r="Y21" s="1212">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3.05" customHeight="1">
      <c r="B22" s="1184" t="s">
        <v>771</v>
      </c>
      <c r="C22" s="1185"/>
      <c r="D22" s="1185"/>
      <c r="E22" s="1185"/>
      <c r="F22" s="1185"/>
      <c r="G22" s="1185"/>
      <c r="H22" s="1185"/>
      <c r="I22" s="1185"/>
      <c r="J22" s="1185"/>
      <c r="K22" s="1185"/>
      <c r="L22" s="1185"/>
      <c r="M22" s="1185"/>
      <c r="N22" s="1185"/>
      <c r="O22" s="1185"/>
      <c r="P22" s="1185"/>
      <c r="Q22" s="1185"/>
      <c r="R22" s="1185"/>
      <c r="S22" s="1186"/>
      <c r="T22" s="1608">
        <f>(T20+T21)*-1</f>
        <v>-9050000</v>
      </c>
      <c r="U22" s="1609"/>
      <c r="V22" s="1609"/>
      <c r="W22" s="1609"/>
      <c r="X22" s="1609"/>
      <c r="Y22" s="1608">
        <f>(Y20+Y21)*-1</f>
        <v>0</v>
      </c>
      <c r="Z22" s="1609"/>
      <c r="AA22" s="1609"/>
      <c r="AB22" s="1609"/>
      <c r="AC22" s="1609"/>
      <c r="AD22" s="1608">
        <f>(AD20+AD21)*-1</f>
        <v>0</v>
      </c>
      <c r="AE22" s="1609"/>
      <c r="AF22" s="1609"/>
      <c r="AG22" s="1609"/>
      <c r="AH22" s="1609"/>
      <c r="AI22" s="1608">
        <f>(AI20+AI21)*-1</f>
        <v>0</v>
      </c>
      <c r="AJ22" s="1609"/>
      <c r="AK22" s="1609"/>
      <c r="AL22" s="1609"/>
      <c r="AM22" s="1609"/>
    </row>
    <row r="23" spans="1:39" ht="13.05" customHeight="1">
      <c r="B23" s="1184" t="s">
        <v>772</v>
      </c>
      <c r="C23" s="1185"/>
      <c r="D23" s="1185"/>
      <c r="E23" s="1185"/>
      <c r="F23" s="1185"/>
      <c r="G23" s="1185"/>
      <c r="H23" s="1185"/>
      <c r="I23" s="1185"/>
      <c r="J23" s="1185"/>
      <c r="K23" s="1185"/>
      <c r="L23" s="1185"/>
      <c r="M23" s="1185"/>
      <c r="N23" s="1185"/>
      <c r="O23" s="1185"/>
      <c r="P23" s="1185"/>
      <c r="Q23" s="1185"/>
      <c r="R23" s="1185"/>
      <c r="S23" s="1186"/>
      <c r="T23" s="1607">
        <f>T11+T22</f>
        <v>21390943</v>
      </c>
      <c r="U23" s="1204"/>
      <c r="V23" s="1204"/>
      <c r="W23" s="1204"/>
      <c r="X23" s="1204"/>
      <c r="Y23" s="1607">
        <f>Y11+Y22</f>
        <v>0</v>
      </c>
      <c r="Z23" s="1204"/>
      <c r="AA23" s="1204"/>
      <c r="AB23" s="1204"/>
      <c r="AC23" s="1204"/>
      <c r="AD23" s="1607">
        <f>AD11+AD22</f>
        <v>0</v>
      </c>
      <c r="AE23" s="1204"/>
      <c r="AF23" s="1204"/>
      <c r="AG23" s="1204"/>
      <c r="AH23" s="1204"/>
      <c r="AI23" s="1607">
        <f>AI11+AI22</f>
        <v>0</v>
      </c>
      <c r="AJ23" s="1204"/>
      <c r="AK23" s="1204"/>
      <c r="AL23" s="1204"/>
      <c r="AM23" s="1204"/>
    </row>
    <row r="24" spans="1:39" ht="13.05" customHeight="1">
      <c r="B24" s="1184" t="s">
        <v>1217</v>
      </c>
      <c r="C24" s="1185"/>
      <c r="D24" s="1185"/>
      <c r="E24" s="1185"/>
      <c r="F24" s="1185"/>
      <c r="G24" s="1185"/>
      <c r="H24" s="1185"/>
      <c r="I24" s="1185"/>
      <c r="J24" s="1185"/>
      <c r="K24" s="1185"/>
      <c r="L24" s="1185"/>
      <c r="M24" s="1185"/>
      <c r="N24" s="1185"/>
      <c r="O24" s="1185"/>
      <c r="P24" s="1185"/>
      <c r="Q24" s="1185"/>
      <c r="R24" s="1185"/>
      <c r="S24" s="1186"/>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3.05" customHeight="1">
      <c r="B25" s="1597" t="s">
        <v>1746</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3.05" customHeight="1">
      <c r="B26" s="1184" t="s">
        <v>773</v>
      </c>
      <c r="C26" s="1185"/>
      <c r="D26" s="1185"/>
      <c r="E26" s="1185"/>
      <c r="F26" s="1185"/>
      <c r="G26" s="1185"/>
      <c r="H26" s="1185"/>
      <c r="I26" s="1185"/>
      <c r="J26" s="1185"/>
      <c r="K26" s="1185"/>
      <c r="L26" s="1185"/>
      <c r="M26" s="1185"/>
      <c r="N26" s="1185"/>
      <c r="O26" s="1185"/>
      <c r="P26" s="1185"/>
      <c r="Q26" s="1185"/>
      <c r="R26" s="1185"/>
      <c r="S26" s="1186"/>
      <c r="T26" s="1228">
        <f>T23*T25</f>
        <v>21390943</v>
      </c>
      <c r="U26" s="1610"/>
      <c r="V26" s="1610"/>
      <c r="W26" s="1610"/>
      <c r="X26" s="1610"/>
      <c r="Y26" s="1228">
        <f>Y23*Y25</f>
        <v>0</v>
      </c>
      <c r="Z26" s="1610"/>
      <c r="AA26" s="1610"/>
      <c r="AB26" s="1610"/>
      <c r="AC26" s="1610"/>
      <c r="AD26" s="1228">
        <f>AD23*AD25</f>
        <v>0</v>
      </c>
      <c r="AE26" s="1610"/>
      <c r="AF26" s="1610"/>
      <c r="AG26" s="1610"/>
      <c r="AH26" s="1610"/>
      <c r="AI26" s="1228">
        <f>AI23*AI25</f>
        <v>0</v>
      </c>
      <c r="AJ26" s="1610"/>
      <c r="AK26" s="1610"/>
      <c r="AL26" s="1610"/>
      <c r="AM26" s="1610"/>
    </row>
    <row r="27" spans="1:39" ht="13.05"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3.05" customHeight="1">
      <c r="A28" s="3"/>
      <c r="B28" s="1184" t="s">
        <v>842</v>
      </c>
      <c r="C28" s="1185"/>
      <c r="D28" s="1185"/>
      <c r="E28" s="1185"/>
      <c r="F28" s="1185"/>
      <c r="G28" s="1185"/>
      <c r="H28" s="1185"/>
      <c r="I28" s="1185"/>
      <c r="J28" s="1185"/>
      <c r="K28" s="1185"/>
      <c r="L28" s="1185"/>
      <c r="M28" s="1185"/>
      <c r="N28" s="1185"/>
      <c r="O28" s="1185"/>
      <c r="P28" s="1185"/>
      <c r="Q28" s="1185"/>
      <c r="R28" s="1185"/>
      <c r="S28" s="1186"/>
      <c r="T28" s="1228">
        <f>IF(ISERROR((T26*T27)),0,(T26*T27))</f>
        <v>21390943</v>
      </c>
      <c r="U28" s="1610"/>
      <c r="V28" s="1610"/>
      <c r="W28" s="1610"/>
      <c r="X28" s="1610"/>
      <c r="Y28" s="1228">
        <f>IF(ISERROR((Y26*Y27)),0,(Y26*Y27))</f>
        <v>0</v>
      </c>
      <c r="Z28" s="1610"/>
      <c r="AA28" s="1610"/>
      <c r="AB28" s="1610"/>
      <c r="AC28" s="1610"/>
      <c r="AD28" s="1228">
        <f>IF(ISERROR((AD26*AD27)),0,(AD26*AD27))</f>
        <v>0</v>
      </c>
      <c r="AE28" s="1610"/>
      <c r="AF28" s="1610"/>
      <c r="AG28" s="1610"/>
      <c r="AH28" s="1610"/>
      <c r="AI28" s="1228">
        <f>IF(ISERROR((AI26*AI27)),0,(AI26*AI27))</f>
        <v>0</v>
      </c>
      <c r="AJ28" s="1610"/>
      <c r="AK28" s="1610"/>
      <c r="AL28" s="1610"/>
      <c r="AM28" s="1610"/>
    </row>
    <row r="29" spans="1:39" ht="13.05" customHeight="1">
      <c r="B29" s="1184" t="s">
        <v>622</v>
      </c>
      <c r="C29" s="1185"/>
      <c r="D29" s="1185"/>
      <c r="E29" s="1185"/>
      <c r="F29" s="1185"/>
      <c r="G29" s="1185"/>
      <c r="H29" s="1185"/>
      <c r="I29" s="1185"/>
      <c r="J29" s="1185"/>
      <c r="K29" s="1185"/>
      <c r="L29" s="1185"/>
      <c r="M29" s="1185"/>
      <c r="N29" s="1185"/>
      <c r="O29" s="1185"/>
      <c r="P29" s="1185"/>
      <c r="Q29" s="1185"/>
      <c r="R29" s="1185"/>
      <c r="S29" s="1186"/>
      <c r="T29" s="1605">
        <f>T28+Y28+AD28+AI28</f>
        <v>21390943</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3.0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4" t="s">
        <v>1604</v>
      </c>
      <c r="Z35" s="1614"/>
      <c r="AA35" s="1614"/>
      <c r="AB35" s="1614"/>
      <c r="AC35" s="1614"/>
      <c r="AD35" s="1498" t="s">
        <v>41</v>
      </c>
      <c r="AE35" s="1498"/>
      <c r="AF35" s="1498"/>
      <c r="AG35" s="1498"/>
      <c r="AH35" s="1498"/>
    </row>
    <row r="36" spans="1:40" ht="13.05" customHeight="1">
      <c r="B36" s="204"/>
      <c r="X36" s="71"/>
      <c r="Y36" s="1614"/>
      <c r="Z36" s="1614"/>
      <c r="AA36" s="1614"/>
      <c r="AB36" s="1614"/>
      <c r="AC36" s="1614"/>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498"/>
      <c r="AE37" s="1498"/>
      <c r="AF37" s="1498"/>
      <c r="AG37" s="1498"/>
      <c r="AH37" s="1498"/>
    </row>
    <row r="38" spans="1:40" ht="13.05"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3.05" customHeight="1">
      <c r="B39" s="1184" t="s">
        <v>764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6">
        <v>0.09</v>
      </c>
      <c r="Z39" s="1966"/>
      <c r="AA39" s="1966"/>
      <c r="AB39" s="1966"/>
      <c r="AC39" s="1966"/>
      <c r="AD39" s="1966">
        <f>'Basis &amp; Credits'!AD39:AH39</f>
        <v>0.04</v>
      </c>
      <c r="AE39" s="1966"/>
      <c r="AF39" s="1966"/>
      <c r="AG39" s="1966"/>
      <c r="AH39" s="1966"/>
    </row>
    <row r="40" spans="1:40" ht="13.0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7">
        <f>ROUND(AD38*AD39,0)</f>
        <v>0</v>
      </c>
      <c r="AE40" s="1204"/>
      <c r="AF40" s="1204"/>
      <c r="AG40" s="1204"/>
      <c r="AH40" s="1204"/>
    </row>
    <row r="41" spans="1:40" ht="13.05"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5">
        <f>IF((Y40+AD40)&gt;2500000,2500000,Y40+AD40)</f>
        <v>0</v>
      </c>
      <c r="Z41" s="1606"/>
      <c r="AA41" s="1606"/>
      <c r="AB41" s="1606"/>
      <c r="AC41" s="1606"/>
      <c r="AD41" s="1606"/>
      <c r="AE41" s="1606"/>
      <c r="AF41" s="1606"/>
      <c r="AG41" s="1606"/>
      <c r="AH41" s="1607"/>
    </row>
    <row r="42" spans="1:40" ht="13.05" customHeight="1">
      <c r="A42" s="3"/>
      <c r="B42" s="1639" t="s">
        <v>1161</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195">
        <f>'Sources and Uses Budget'!B104-'Sources and Uses Budget'!$B$15</f>
        <v>34936049</v>
      </c>
      <c r="AC46" s="1196"/>
      <c r="AD46" s="1196"/>
      <c r="AE46" s="1196"/>
      <c r="AF46" s="1197"/>
    </row>
    <row r="47" spans="1:40" ht="13.05" customHeight="1">
      <c r="D47" s="3" t="s">
        <v>836</v>
      </c>
      <c r="AB47" s="1195">
        <f>Application!AG633-MIN('Sources and Uses Budget'!B15,Application!AG385)</f>
        <v>0</v>
      </c>
      <c r="AC47" s="1196"/>
      <c r="AD47" s="1196"/>
      <c r="AE47" s="1196"/>
      <c r="AF47" s="1197"/>
    </row>
    <row r="48" spans="1:40" ht="13.05" customHeight="1">
      <c r="D48" s="3" t="s">
        <v>378</v>
      </c>
      <c r="AB48" s="1195">
        <f>AB46-AB47</f>
        <v>34936049</v>
      </c>
      <c r="AC48" s="1196"/>
      <c r="AD48" s="1196"/>
      <c r="AE48" s="1196"/>
      <c r="AF48" s="1197"/>
    </row>
    <row r="49" spans="1:40" ht="13.05" customHeight="1">
      <c r="D49" s="3" t="s">
        <v>871</v>
      </c>
      <c r="AA49" s="34"/>
      <c r="AB49" s="1634"/>
      <c r="AC49" s="1635"/>
      <c r="AD49" s="1635"/>
      <c r="AE49" s="1635"/>
      <c r="AF49" s="1636"/>
    </row>
    <row r="50" spans="1:40" s="323" customFormat="1" ht="13.05" customHeight="1">
      <c r="A50"/>
      <c r="B50"/>
      <c r="C50"/>
      <c r="D50"/>
      <c r="E50" s="1640" t="s">
        <v>1352</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3.0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5">
        <f>ROUND(IF(ISERROR((AB48/AB49)),0,(AB48/AB49)),0)</f>
        <v>0</v>
      </c>
      <c r="AC53" s="1196"/>
      <c r="AD53" s="1196"/>
      <c r="AE53" s="1196"/>
      <c r="AF53" s="1197"/>
    </row>
    <row r="54" spans="1:40" ht="13.05" customHeight="1">
      <c r="D54" s="3" t="s">
        <v>560</v>
      </c>
      <c r="AB54" s="1195">
        <f>(AB53/10)</f>
        <v>0</v>
      </c>
      <c r="AC54" s="1196"/>
      <c r="AD54" s="1196"/>
      <c r="AE54" s="1196"/>
      <c r="AF54" s="1197"/>
    </row>
    <row r="55" spans="1:40" ht="13.05" customHeight="1">
      <c r="D55" s="3" t="s">
        <v>341</v>
      </c>
      <c r="AB55" s="1968">
        <f>(IF((Y41&lt;AB54),Y41,AB54))</f>
        <v>0</v>
      </c>
      <c r="AC55" s="1969"/>
      <c r="AD55" s="1969"/>
      <c r="AE55" s="1969"/>
      <c r="AF55" s="1970"/>
    </row>
    <row r="56" spans="1:40" ht="13.05" customHeight="1">
      <c r="D56" s="3" t="s">
        <v>107</v>
      </c>
      <c r="AB56" s="1195">
        <f>ROUND((10*AB55*AB49),0)</f>
        <v>0</v>
      </c>
      <c r="AC56" s="1196"/>
      <c r="AD56" s="1196"/>
      <c r="AE56" s="1196"/>
      <c r="AF56" s="1197"/>
    </row>
    <row r="57" spans="1:40" ht="13.05" customHeight="1">
      <c r="D57" s="3"/>
      <c r="AB57" s="276"/>
      <c r="AC57" s="276"/>
      <c r="AD57" s="276"/>
      <c r="AE57" s="276"/>
      <c r="AF57" s="276"/>
    </row>
    <row r="58" spans="1:40" ht="13.05" customHeight="1">
      <c r="D58" s="3" t="s">
        <v>106</v>
      </c>
      <c r="AB58" s="1216">
        <f>AB48-AB56</f>
        <v>34936049</v>
      </c>
      <c r="AC58" s="1216"/>
      <c r="AD58" s="1216"/>
      <c r="AE58" s="1216"/>
      <c r="AF58" s="1216"/>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3" t="s">
        <v>1749</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3.0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05" customHeight="1">
      <c r="A62" s="3" t="s">
        <v>122</v>
      </c>
      <c r="C62" s="3" t="s">
        <v>509</v>
      </c>
      <c r="Y62" s="1171" t="s">
        <v>298</v>
      </c>
      <c r="Z62" s="1171"/>
      <c r="AA62" s="1171"/>
      <c r="AB62" s="1171"/>
      <c r="AC62" s="1171"/>
      <c r="AD62" s="1171" t="s">
        <v>41</v>
      </c>
      <c r="AE62" s="1171"/>
      <c r="AF62" s="1171"/>
      <c r="AG62" s="1171"/>
      <c r="AH62" s="1171"/>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4">
        <f>Y28</f>
        <v>0</v>
      </c>
      <c r="Z63" s="1637"/>
      <c r="AA63" s="1637"/>
      <c r="AB63" s="1637"/>
      <c r="AC63" s="1637"/>
      <c r="AD63" s="1204">
        <f>AI28</f>
        <v>0</v>
      </c>
      <c r="AE63" s="1637"/>
      <c r="AF63" s="1637"/>
      <c r="AG63" s="1637"/>
      <c r="AH63" s="1637"/>
    </row>
    <row r="64" spans="1:40" ht="13.05" customHeight="1">
      <c r="C64" s="3"/>
      <c r="E64" s="1644" t="s">
        <v>1288</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0.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3.05" customHeight="1">
      <c r="C67" s="3"/>
      <c r="D67" s="3" t="s">
        <v>940</v>
      </c>
      <c r="Y67" s="1204">
        <f>ROUND(Y63*Y66,0)</f>
        <v>0</v>
      </c>
      <c r="Z67" s="1637"/>
      <c r="AA67" s="1637"/>
      <c r="AB67" s="1637"/>
      <c r="AC67" s="1637"/>
      <c r="AD67" s="1204" t="str">
        <f>IF(OR(Application!D211="At-Risk",Application!D211="At-Risk/Located in Rural Census Tract",Application!D214="At-Risk"),ROUND(AD63*AD66,0),"$0")</f>
        <v>$0</v>
      </c>
      <c r="AE67" s="1204"/>
      <c r="AF67" s="1204"/>
      <c r="AG67" s="1204"/>
      <c r="AH67" s="1204"/>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872</v>
      </c>
      <c r="AB70" s="1634"/>
      <c r="AC70" s="1635"/>
      <c r="AD70" s="1635"/>
      <c r="AE70" s="1635"/>
      <c r="AF70" s="1636"/>
    </row>
    <row r="71" spans="1:34" ht="13.05" customHeight="1">
      <c r="A71" s="3"/>
      <c r="C71" s="3"/>
      <c r="D71" s="3"/>
      <c r="E71" s="1638" t="s">
        <v>1744</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3.0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3.0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2">
        <f>IF((Y67+AD67&lt;AB75),Y67+AD67,AB75)</f>
        <v>0</v>
      </c>
      <c r="AC76" s="1553"/>
      <c r="AD76" s="1553"/>
      <c r="AE76" s="1553"/>
      <c r="AF76" s="1554"/>
    </row>
    <row r="77" spans="1:34" ht="13.05" customHeight="1">
      <c r="C77" s="3"/>
      <c r="D77" s="3" t="s">
        <v>941</v>
      </c>
      <c r="AB77" s="1632">
        <f>AB76*AB70</f>
        <v>0</v>
      </c>
      <c r="AC77" s="1632"/>
      <c r="AD77" s="1632"/>
      <c r="AE77" s="1632"/>
      <c r="AF77" s="1632"/>
    </row>
    <row r="78" spans="1:34" ht="13.05" customHeight="1">
      <c r="C78" s="3"/>
      <c r="D78" s="3"/>
      <c r="AB78" s="598"/>
      <c r="AC78" s="598"/>
      <c r="AD78" s="598"/>
      <c r="AE78" s="598"/>
      <c r="AF78" s="598"/>
    </row>
    <row r="79" spans="1:34" ht="13.05" customHeight="1">
      <c r="D79" s="3" t="s">
        <v>106</v>
      </c>
      <c r="AB79" s="1216">
        <f>AB48-(AB56+AB77)</f>
        <v>34936049</v>
      </c>
      <c r="AC79" s="1216"/>
      <c r="AD79" s="1216"/>
      <c r="AE79" s="1216"/>
      <c r="AF79" s="1216"/>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6640625" style="333" customWidth="1"/>
    <col min="2" max="2" width="14.6640625" style="352" customWidth="1"/>
    <col min="3" max="4" width="14.6640625" style="334" customWidth="1"/>
    <col min="5" max="5" width="14.6640625" style="352" customWidth="1"/>
    <col min="6" max="6" width="50.6640625" style="334" customWidth="1"/>
    <col min="7" max="7" width="9.109375" style="334" customWidth="1"/>
    <col min="8" max="8" width="0.33203125" style="334" hidden="1" customWidth="1"/>
    <col min="9" max="16383" width="11.33203125" style="334" hidden="1"/>
    <col min="16384" max="16384" width="0.332031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2" t="s">
        <v>342</v>
      </c>
      <c r="B4" s="327"/>
      <c r="C4" s="327"/>
      <c r="D4" s="327"/>
      <c r="E4" s="327"/>
      <c r="F4" s="327"/>
      <c r="G4" s="327"/>
    </row>
    <row r="5" spans="1:7" s="568" customFormat="1" ht="13.2">
      <c r="A5" s="883" t="s">
        <v>955</v>
      </c>
      <c r="B5" s="329">
        <f>'Sources and Uses Budget'!C4</f>
        <v>2700000</v>
      </c>
      <c r="C5" s="329">
        <f>'Sources and Uses Budget'!C4</f>
        <v>2700000</v>
      </c>
      <c r="D5" s="329">
        <f>'Sources and Uses Budget'!C4</f>
        <v>2700000</v>
      </c>
      <c r="E5" s="331">
        <f>C5-B5</f>
        <v>0</v>
      </c>
      <c r="F5" s="330"/>
      <c r="G5" s="330"/>
    </row>
    <row r="6" spans="1:7" s="568" customFormat="1" ht="13.2">
      <c r="A6" s="883" t="s">
        <v>956</v>
      </c>
      <c r="B6" s="329">
        <f>'Sources and Uses Budget'!C5</f>
        <v>75000</v>
      </c>
      <c r="C6" s="329">
        <f>'Sources and Uses Budget'!C5</f>
        <v>75000</v>
      </c>
      <c r="D6" s="329">
        <f>'Sources and Uses Budget'!C5</f>
        <v>75000</v>
      </c>
      <c r="E6" s="331">
        <f t="shared" ref="E6:E73" si="0">C6-B6</f>
        <v>0</v>
      </c>
      <c r="F6" s="330"/>
      <c r="G6" s="330"/>
    </row>
    <row r="7" spans="1:7" s="568" customFormat="1" ht="13.2">
      <c r="A7" s="883" t="s">
        <v>343</v>
      </c>
      <c r="B7" s="329">
        <f>'Sources and Uses Budget'!C6</f>
        <v>0</v>
      </c>
      <c r="C7" s="329">
        <f>'Sources and Uses Budget'!C6</f>
        <v>0</v>
      </c>
      <c r="D7" s="329">
        <f>'Sources and Uses Budget'!C6</f>
        <v>0</v>
      </c>
      <c r="E7" s="331">
        <f t="shared" si="0"/>
        <v>0</v>
      </c>
      <c r="F7" s="330"/>
      <c r="G7" s="330"/>
    </row>
    <row r="8" spans="1:7" s="568" customFormat="1" ht="13.2">
      <c r="A8" s="883" t="s">
        <v>282</v>
      </c>
      <c r="B8" s="329">
        <f>'Sources and Uses Budget'!C7</f>
        <v>0</v>
      </c>
      <c r="C8" s="329">
        <f>'Sources and Uses Budget'!C7</f>
        <v>0</v>
      </c>
      <c r="D8" s="329">
        <f>'Sources and Uses Budget'!C7</f>
        <v>0</v>
      </c>
      <c r="E8" s="331">
        <f t="shared" si="0"/>
        <v>0</v>
      </c>
      <c r="F8" s="330"/>
      <c r="G8" s="330"/>
    </row>
    <row r="9" spans="1:7" s="568" customFormat="1" ht="13.2">
      <c r="A9" s="884" t="s">
        <v>957</v>
      </c>
      <c r="B9" s="331">
        <f>SUM(B5:B8)</f>
        <v>2775000</v>
      </c>
      <c r="C9" s="331">
        <f>SUM(C5:C8)</f>
        <v>2775000</v>
      </c>
      <c r="D9" s="331">
        <f>SUM(D5:D8)</f>
        <v>2775000</v>
      </c>
      <c r="E9" s="331">
        <f t="shared" si="0"/>
        <v>0</v>
      </c>
      <c r="F9" s="330"/>
      <c r="G9" s="330"/>
    </row>
    <row r="10" spans="1:7" s="568" customFormat="1" ht="13.2">
      <c r="A10" s="883" t="s">
        <v>584</v>
      </c>
      <c r="B10" s="329">
        <f>'Sources and Uses Budget'!C9</f>
        <v>0</v>
      </c>
      <c r="C10" s="329">
        <f>'Sources and Uses Budget'!C9</f>
        <v>0</v>
      </c>
      <c r="D10" s="329">
        <f>'Sources and Uses Budget'!C9</f>
        <v>0</v>
      </c>
      <c r="E10" s="331">
        <f t="shared" si="0"/>
        <v>0</v>
      </c>
      <c r="F10" s="330"/>
      <c r="G10" s="330"/>
    </row>
    <row r="11" spans="1:7" s="568" customFormat="1" ht="13.2">
      <c r="A11" s="883" t="s">
        <v>958</v>
      </c>
      <c r="B11" s="329">
        <f>'Sources and Uses Budget'!C10</f>
        <v>287013</v>
      </c>
      <c r="C11" s="329">
        <f>'Sources and Uses Budget'!C10</f>
        <v>287013</v>
      </c>
      <c r="D11" s="329">
        <f>'Sources and Uses Budget'!C10</f>
        <v>287013</v>
      </c>
      <c r="E11" s="331">
        <f t="shared" si="0"/>
        <v>0</v>
      </c>
      <c r="F11" s="330"/>
      <c r="G11" s="330"/>
    </row>
    <row r="12" spans="1:7" s="568" customFormat="1" ht="13.2">
      <c r="A12" s="884" t="s">
        <v>585</v>
      </c>
      <c r="B12" s="331">
        <f>SUM(B10:B11)</f>
        <v>287013</v>
      </c>
      <c r="C12" s="331">
        <f>SUM(C10:C11)</f>
        <v>287013</v>
      </c>
      <c r="D12" s="331">
        <f>SUM(D10:D11)</f>
        <v>287013</v>
      </c>
      <c r="E12" s="331">
        <f t="shared" si="0"/>
        <v>0</v>
      </c>
      <c r="F12" s="330"/>
      <c r="G12" s="330"/>
    </row>
    <row r="13" spans="1:7" s="568" customFormat="1" ht="13.2">
      <c r="A13" s="884" t="s">
        <v>710</v>
      </c>
      <c r="B13" s="331">
        <f>SUM(B9+B12)</f>
        <v>3062013</v>
      </c>
      <c r="C13" s="331">
        <f>SUM(C9+C12)</f>
        <v>3062013</v>
      </c>
      <c r="D13" s="331">
        <f>SUM(D9+D12)</f>
        <v>3062013</v>
      </c>
      <c r="E13" s="331">
        <f t="shared" si="0"/>
        <v>0</v>
      </c>
      <c r="F13" s="330"/>
      <c r="G13" s="330"/>
    </row>
    <row r="14" spans="1:7" s="568" customFormat="1" ht="13.2">
      <c r="A14" s="885" t="s">
        <v>1109</v>
      </c>
      <c r="B14" s="329">
        <f>'Sources and Uses Budget'!C13</f>
        <v>0</v>
      </c>
      <c r="C14" s="329">
        <f>'Sources and Uses Budget'!C13</f>
        <v>0</v>
      </c>
      <c r="D14" s="329">
        <f>'Sources and Uses Budget'!C13</f>
        <v>0</v>
      </c>
      <c r="E14" s="331">
        <f t="shared" si="0"/>
        <v>0</v>
      </c>
      <c r="F14" s="330"/>
      <c r="G14" s="330"/>
    </row>
    <row r="15" spans="1:7" s="568" customFormat="1" ht="22.8">
      <c r="A15" s="883" t="s">
        <v>1140</v>
      </c>
      <c r="B15" s="329">
        <f>'Sources and Uses Budget'!C14</f>
        <v>0</v>
      </c>
      <c r="C15" s="329">
        <f>'Sources and Uses Budget'!C14</f>
        <v>0</v>
      </c>
      <c r="D15" s="329">
        <f>'Sources and Uses Budget'!C14</f>
        <v>0</v>
      </c>
      <c r="E15" s="331">
        <f t="shared" si="0"/>
        <v>0</v>
      </c>
      <c r="F15" s="330"/>
      <c r="G15" s="330"/>
    </row>
    <row r="16" spans="1:7" s="568" customFormat="1" ht="13.2">
      <c r="A16" s="883" t="s">
        <v>1680</v>
      </c>
      <c r="B16" s="329">
        <f>'Sources and Uses Budget'!C15</f>
        <v>0</v>
      </c>
      <c r="C16" s="329">
        <f>'Sources and Uses Budget'!C15</f>
        <v>0</v>
      </c>
      <c r="D16" s="329">
        <f>'Sources and Uses Budget'!C15</f>
        <v>0</v>
      </c>
      <c r="E16" s="331">
        <f t="shared" si="0"/>
        <v>0</v>
      </c>
      <c r="F16" s="330"/>
      <c r="G16" s="330"/>
    </row>
    <row r="17" spans="1:7" s="568" customFormat="1" ht="13.2">
      <c r="A17" s="882"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3">
        <f>'Sources and Uses Budget'!C26</f>
        <v>0</v>
      </c>
      <c r="C27" s="893">
        <f>'Sources and Uses Budget'!C26</f>
        <v>0</v>
      </c>
      <c r="D27" s="893">
        <f>'Sources and Uses Budget'!C26</f>
        <v>0</v>
      </c>
      <c r="E27" s="331">
        <f>C27-B27</f>
        <v>0</v>
      </c>
      <c r="F27" s="330"/>
      <c r="G27" s="330"/>
    </row>
    <row r="28" spans="1:7" s="568" customFormat="1" ht="13.2">
      <c r="A28" s="886" t="s">
        <v>916</v>
      </c>
      <c r="B28" s="329">
        <f>'Sources and Uses Budget'!C27</f>
        <v>0</v>
      </c>
      <c r="C28" s="329">
        <f>'Sources and Uses Budget'!C27</f>
        <v>0</v>
      </c>
      <c r="D28" s="329">
        <f>'Sources and Uses Budget'!C27</f>
        <v>0</v>
      </c>
      <c r="E28" s="331">
        <f>C28-B28</f>
        <v>0</v>
      </c>
      <c r="F28" s="330"/>
      <c r="G28" s="330"/>
    </row>
    <row r="29" spans="1:7" s="568" customFormat="1" ht="13.2">
      <c r="A29" s="882" t="s">
        <v>917</v>
      </c>
      <c r="B29" s="327"/>
      <c r="C29" s="327"/>
      <c r="D29" s="327"/>
      <c r="E29" s="327"/>
      <c r="F29" s="327"/>
      <c r="G29" s="327"/>
    </row>
    <row r="30" spans="1:7" s="568" customFormat="1" ht="13.2">
      <c r="A30" s="239" t="s">
        <v>909</v>
      </c>
      <c r="B30" s="329">
        <f>'Sources and Uses Budget'!C29</f>
        <v>855083</v>
      </c>
      <c r="C30" s="329">
        <f>'Sources and Uses Budget'!C29</f>
        <v>855083</v>
      </c>
      <c r="D30" s="329">
        <f>'Sources and Uses Budget'!C29</f>
        <v>855083</v>
      </c>
      <c r="E30" s="331">
        <f t="shared" si="0"/>
        <v>0</v>
      </c>
      <c r="F30" s="330"/>
      <c r="G30" s="330"/>
    </row>
    <row r="31" spans="1:7" s="568" customFormat="1" ht="13.2">
      <c r="A31" s="239" t="s">
        <v>910</v>
      </c>
      <c r="B31" s="329">
        <f>'Sources and Uses Budget'!C30</f>
        <v>14731740</v>
      </c>
      <c r="C31" s="329">
        <f>'Sources and Uses Budget'!C30</f>
        <v>14731740</v>
      </c>
      <c r="D31" s="329">
        <f>'Sources and Uses Budget'!C30</f>
        <v>14731740</v>
      </c>
      <c r="E31" s="331">
        <f t="shared" si="0"/>
        <v>0</v>
      </c>
      <c r="F31" s="330"/>
      <c r="G31" s="330"/>
    </row>
    <row r="32" spans="1:7" s="568" customFormat="1" ht="13.2">
      <c r="A32" s="239" t="s">
        <v>911</v>
      </c>
      <c r="B32" s="329">
        <f>'Sources and Uses Budget'!C31</f>
        <v>1142916</v>
      </c>
      <c r="C32" s="329">
        <f>'Sources and Uses Budget'!C31</f>
        <v>1142916</v>
      </c>
      <c r="D32" s="329">
        <f>'Sources and Uses Budget'!C31</f>
        <v>1142916</v>
      </c>
      <c r="E32" s="331">
        <f t="shared" si="0"/>
        <v>0</v>
      </c>
      <c r="F32" s="330"/>
      <c r="G32" s="330"/>
    </row>
    <row r="33" spans="1:7" s="568" customFormat="1" ht="13.2">
      <c r="A33" s="239" t="s">
        <v>912</v>
      </c>
      <c r="B33" s="329">
        <f>'Sources and Uses Budget'!C32</f>
        <v>380972</v>
      </c>
      <c r="C33" s="329">
        <f>'Sources and Uses Budget'!C32</f>
        <v>380972</v>
      </c>
      <c r="D33" s="329">
        <f>'Sources and Uses Budget'!C32</f>
        <v>380972</v>
      </c>
      <c r="E33" s="331">
        <f t="shared" si="0"/>
        <v>0</v>
      </c>
      <c r="F33" s="330"/>
      <c r="G33" s="330"/>
    </row>
    <row r="34" spans="1:7" s="568" customFormat="1" ht="13.2">
      <c r="A34" s="239" t="s">
        <v>913</v>
      </c>
      <c r="B34" s="329">
        <f>'Sources and Uses Budget'!C33</f>
        <v>1142916</v>
      </c>
      <c r="C34" s="329">
        <f>'Sources and Uses Budget'!C33</f>
        <v>1142916</v>
      </c>
      <c r="D34" s="329">
        <f>'Sources and Uses Budget'!C33</f>
        <v>1142916</v>
      </c>
      <c r="E34" s="331">
        <f t="shared" si="0"/>
        <v>0</v>
      </c>
      <c r="F34" s="330"/>
      <c r="G34" s="330"/>
    </row>
    <row r="35" spans="1:7" s="568" customFormat="1" ht="13.2">
      <c r="A35" s="239" t="s">
        <v>914</v>
      </c>
      <c r="B35" s="329">
        <f>'Sources and Uses Budget'!C34</f>
        <v>3174767</v>
      </c>
      <c r="C35" s="329">
        <f>'Sources and Uses Budget'!C34</f>
        <v>3174767</v>
      </c>
      <c r="D35" s="329">
        <f>'Sources and Uses Budget'!C34</f>
        <v>3174767</v>
      </c>
      <c r="E35" s="331">
        <f t="shared" si="0"/>
        <v>0</v>
      </c>
      <c r="F35" s="330"/>
      <c r="G35" s="330"/>
    </row>
    <row r="36" spans="1:7" s="568" customFormat="1" ht="13.2">
      <c r="A36" s="239" t="s">
        <v>915</v>
      </c>
      <c r="B36" s="329">
        <f>'Sources and Uses Budget'!C35</f>
        <v>217154</v>
      </c>
      <c r="C36" s="329">
        <f>'Sources and Uses Budget'!C35</f>
        <v>217154</v>
      </c>
      <c r="D36" s="329">
        <f>'Sources and Uses Budget'!C35</f>
        <v>217154</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6" t="s">
        <v>918</v>
      </c>
      <c r="B39" s="893">
        <f>'Sources and Uses Budget'!C38</f>
        <v>21645548</v>
      </c>
      <c r="C39" s="893">
        <f>'Sources and Uses Budget'!C38</f>
        <v>21645548</v>
      </c>
      <c r="D39" s="893">
        <f>'Sources and Uses Budget'!C38</f>
        <v>21645548</v>
      </c>
      <c r="E39" s="331">
        <f>C39-B39</f>
        <v>0</v>
      </c>
      <c r="F39" s="330"/>
      <c r="G39" s="330"/>
    </row>
    <row r="40" spans="1:7" s="568" customFormat="1" ht="13.2">
      <c r="A40" s="882" t="s">
        <v>919</v>
      </c>
      <c r="B40" s="327"/>
      <c r="C40" s="327"/>
      <c r="D40" s="327"/>
      <c r="E40" s="327"/>
      <c r="F40" s="327"/>
      <c r="G40" s="327"/>
    </row>
    <row r="41" spans="1:7" s="568" customFormat="1" ht="13.2">
      <c r="A41" s="887" t="s">
        <v>920</v>
      </c>
      <c r="B41" s="329">
        <f>'Sources and Uses Budget'!C40</f>
        <v>890000</v>
      </c>
      <c r="C41" s="329">
        <f>'Sources and Uses Budget'!C40</f>
        <v>890000</v>
      </c>
      <c r="D41" s="329">
        <f>'Sources and Uses Budget'!C40</f>
        <v>890000</v>
      </c>
      <c r="E41" s="331">
        <f>C41-B41</f>
        <v>0</v>
      </c>
      <c r="F41" s="330"/>
      <c r="G41" s="330"/>
    </row>
    <row r="42" spans="1:7" s="568" customFormat="1" ht="13.2">
      <c r="A42" s="887" t="s">
        <v>921</v>
      </c>
      <c r="B42" s="329">
        <f>'Sources and Uses Budget'!C41</f>
        <v>0</v>
      </c>
      <c r="C42" s="329">
        <f>'Sources and Uses Budget'!C41</f>
        <v>0</v>
      </c>
      <c r="D42" s="329">
        <f>'Sources and Uses Budget'!C41</f>
        <v>0</v>
      </c>
      <c r="E42" s="331">
        <f>C42-B42</f>
        <v>0</v>
      </c>
      <c r="F42" s="330"/>
      <c r="G42" s="330"/>
    </row>
    <row r="43" spans="1:7" s="568" customFormat="1" ht="12" customHeight="1">
      <c r="A43" s="886" t="s">
        <v>922</v>
      </c>
      <c r="B43" s="893">
        <f>'Sources and Uses Budget'!C42</f>
        <v>890000</v>
      </c>
      <c r="C43" s="893">
        <f>'Sources and Uses Budget'!C42</f>
        <v>890000</v>
      </c>
      <c r="D43" s="893">
        <f>'Sources and Uses Budget'!C42</f>
        <v>890000</v>
      </c>
      <c r="E43" s="331">
        <f>C43-B43</f>
        <v>0</v>
      </c>
      <c r="F43" s="330"/>
      <c r="G43" s="330"/>
    </row>
    <row r="44" spans="1:7" s="568" customFormat="1" ht="13.2">
      <c r="A44" s="886" t="s">
        <v>923</v>
      </c>
      <c r="B44" s="329">
        <f>'Sources and Uses Budget'!C43</f>
        <v>500000</v>
      </c>
      <c r="C44" s="329">
        <f>'Sources and Uses Budget'!C43</f>
        <v>500000</v>
      </c>
      <c r="D44" s="329">
        <f>'Sources and Uses Budget'!C43</f>
        <v>500000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1760996</v>
      </c>
      <c r="C46" s="329">
        <f>'Sources and Uses Budget'!C45</f>
        <v>1760996</v>
      </c>
      <c r="D46" s="329">
        <f>'Sources and Uses Budget'!C45</f>
        <v>1760996</v>
      </c>
      <c r="E46" s="331">
        <f t="shared" si="0"/>
        <v>0</v>
      </c>
      <c r="F46" s="330"/>
      <c r="G46" s="330"/>
    </row>
    <row r="47" spans="1:7" s="568" customFormat="1" ht="13.2">
      <c r="A47" s="239" t="s">
        <v>926</v>
      </c>
      <c r="B47" s="329">
        <f>'Sources and Uses Budget'!C46</f>
        <v>147984</v>
      </c>
      <c r="C47" s="329">
        <f>'Sources and Uses Budget'!C46</f>
        <v>147984</v>
      </c>
      <c r="D47" s="329">
        <f>'Sources and Uses Budget'!C46</f>
        <v>147984</v>
      </c>
      <c r="E47" s="331">
        <f t="shared" si="0"/>
        <v>0</v>
      </c>
      <c r="F47" s="330"/>
      <c r="G47" s="330"/>
    </row>
    <row r="48" spans="1:7" s="568" customFormat="1" ht="13.2">
      <c r="A48" s="239" t="s">
        <v>927</v>
      </c>
      <c r="B48" s="329">
        <f>'Sources and Uses Budget'!C47</f>
        <v>15000</v>
      </c>
      <c r="C48" s="329">
        <f>'Sources and Uses Budget'!C47</f>
        <v>15000</v>
      </c>
      <c r="D48" s="329">
        <f>'Sources and Uses Budget'!C47</f>
        <v>15000</v>
      </c>
      <c r="E48" s="331">
        <f t="shared" si="0"/>
        <v>0</v>
      </c>
      <c r="F48" s="330"/>
      <c r="G48" s="330"/>
    </row>
    <row r="49" spans="1:7" s="568" customFormat="1" ht="13.2">
      <c r="A49" s="239" t="s">
        <v>928</v>
      </c>
      <c r="B49" s="329">
        <f>'Sources and Uses Budget'!C48</f>
        <v>195439</v>
      </c>
      <c r="C49" s="329">
        <f>'Sources and Uses Budget'!C48</f>
        <v>195439</v>
      </c>
      <c r="D49" s="329">
        <f>'Sources and Uses Budget'!C48</f>
        <v>195439</v>
      </c>
      <c r="E49" s="331">
        <f t="shared" si="0"/>
        <v>0</v>
      </c>
      <c r="F49" s="330"/>
      <c r="G49" s="330"/>
    </row>
    <row r="50" spans="1:7" s="568" customFormat="1" ht="13.2">
      <c r="A50" s="239" t="s">
        <v>931</v>
      </c>
      <c r="B50" s="329">
        <f>'Sources and Uses Budget'!C49</f>
        <v>100000</v>
      </c>
      <c r="C50" s="329">
        <f>'Sources and Uses Budget'!C49</f>
        <v>100000</v>
      </c>
      <c r="D50" s="329">
        <f>'Sources and Uses Budget'!C49</f>
        <v>100000</v>
      </c>
      <c r="E50" s="331">
        <f t="shared" si="0"/>
        <v>0</v>
      </c>
      <c r="F50" s="330"/>
      <c r="G50" s="330"/>
    </row>
    <row r="51" spans="1:7" s="568" customFormat="1" ht="13.2">
      <c r="A51" s="239" t="s">
        <v>929</v>
      </c>
      <c r="B51" s="329">
        <f>'Sources and Uses Budget'!C50</f>
        <v>35000</v>
      </c>
      <c r="C51" s="329">
        <f>'Sources and Uses Budget'!C50</f>
        <v>35000</v>
      </c>
      <c r="D51" s="329">
        <f>'Sources and Uses Budget'!C50</f>
        <v>35000</v>
      </c>
      <c r="E51" s="331">
        <f t="shared" si="0"/>
        <v>0</v>
      </c>
      <c r="F51" s="330"/>
      <c r="G51" s="330"/>
    </row>
    <row r="52" spans="1:7" s="569" customFormat="1" ht="13.2">
      <c r="A52" s="239" t="s">
        <v>930</v>
      </c>
      <c r="B52" s="329">
        <f>'Sources and Uses Budget'!C51</f>
        <v>221000</v>
      </c>
      <c r="C52" s="329">
        <f>'Sources and Uses Budget'!C51</f>
        <v>221000</v>
      </c>
      <c r="D52" s="329">
        <f>'Sources and Uses Budget'!C51</f>
        <v>221000</v>
      </c>
      <c r="E52" s="331">
        <f t="shared" si="0"/>
        <v>0</v>
      </c>
      <c r="F52" s="330"/>
      <c r="G52" s="330"/>
    </row>
    <row r="53" spans="1:7" s="568" customFormat="1" ht="13.2">
      <c r="A53" s="246" t="s">
        <v>533</v>
      </c>
      <c r="B53" s="329">
        <f>'Sources and Uses Budget'!C52</f>
        <v>61996</v>
      </c>
      <c r="C53" s="329">
        <f>'Sources and Uses Budget'!C52</f>
        <v>61996</v>
      </c>
      <c r="D53" s="329">
        <f>'Sources and Uses Budget'!C52</f>
        <v>61996</v>
      </c>
      <c r="E53" s="331">
        <f t="shared" si="0"/>
        <v>0</v>
      </c>
      <c r="F53" s="330"/>
      <c r="G53" s="330"/>
    </row>
    <row r="54" spans="1:7" s="568" customFormat="1" ht="13.2">
      <c r="A54" s="243" t="s">
        <v>932</v>
      </c>
      <c r="B54" s="893">
        <f>'Sources and Uses Budget'!C53</f>
        <v>2537415</v>
      </c>
      <c r="C54" s="893">
        <f>'Sources and Uses Budget'!C53</f>
        <v>2537415</v>
      </c>
      <c r="D54" s="893">
        <f>'Sources and Uses Budget'!C53</f>
        <v>2537415</v>
      </c>
      <c r="E54" s="331">
        <f t="shared" si="0"/>
        <v>0</v>
      </c>
      <c r="F54" s="330"/>
      <c r="G54" s="330"/>
    </row>
    <row r="55" spans="1:7" s="568" customFormat="1" ht="12" customHeight="1">
      <c r="A55" s="882" t="s">
        <v>682</v>
      </c>
      <c r="B55" s="327"/>
      <c r="C55" s="327"/>
      <c r="D55" s="327"/>
      <c r="E55" s="327"/>
      <c r="F55" s="327"/>
      <c r="G55" s="327"/>
    </row>
    <row r="56" spans="1:7" s="568" customFormat="1" ht="13.2">
      <c r="A56" s="887" t="s">
        <v>933</v>
      </c>
      <c r="B56" s="329">
        <f>'Sources and Uses Budget'!C55</f>
        <v>0</v>
      </c>
      <c r="C56" s="329">
        <f>'Sources and Uses Budget'!C55</f>
        <v>0</v>
      </c>
      <c r="D56" s="329">
        <f>'Sources and Uses Budget'!C55</f>
        <v>0</v>
      </c>
      <c r="E56" s="331">
        <f t="shared" si="0"/>
        <v>0</v>
      </c>
      <c r="F56" s="330"/>
      <c r="G56" s="330"/>
    </row>
    <row r="57" spans="1:7" s="568" customFormat="1" ht="13.2">
      <c r="A57" s="887" t="s">
        <v>927</v>
      </c>
      <c r="B57" s="329">
        <f>'Sources and Uses Budget'!C56</f>
        <v>0</v>
      </c>
      <c r="C57" s="329">
        <f>'Sources and Uses Budget'!C56</f>
        <v>0</v>
      </c>
      <c r="D57" s="329">
        <f>'Sources and Uses Budget'!C56</f>
        <v>0</v>
      </c>
      <c r="E57" s="331">
        <f t="shared" si="0"/>
        <v>0</v>
      </c>
      <c r="F57" s="330"/>
      <c r="G57" s="330"/>
    </row>
    <row r="58" spans="1:7" s="568" customFormat="1" ht="13.2">
      <c r="A58" s="887" t="s">
        <v>931</v>
      </c>
      <c r="B58" s="329">
        <f>'Sources and Uses Budget'!C57</f>
        <v>10000</v>
      </c>
      <c r="C58" s="329">
        <f>'Sources and Uses Budget'!C57</f>
        <v>10000</v>
      </c>
      <c r="D58" s="329">
        <f>'Sources and Uses Budget'!C57</f>
        <v>10000</v>
      </c>
      <c r="E58" s="331">
        <f t="shared" si="0"/>
        <v>0</v>
      </c>
      <c r="F58" s="330"/>
      <c r="G58" s="330"/>
    </row>
    <row r="59" spans="1:7" s="568" customFormat="1" ht="13.2">
      <c r="A59" s="887" t="s">
        <v>929</v>
      </c>
      <c r="B59" s="329">
        <f>'Sources and Uses Budget'!C58</f>
        <v>0</v>
      </c>
      <c r="C59" s="329">
        <f>'Sources and Uses Budget'!C58</f>
        <v>0</v>
      </c>
      <c r="D59" s="329">
        <f>'Sources and Uses Budget'!C58</f>
        <v>0</v>
      </c>
      <c r="E59" s="331">
        <f t="shared" si="0"/>
        <v>0</v>
      </c>
      <c r="F59" s="330"/>
      <c r="G59" s="330"/>
    </row>
    <row r="60" spans="1:7" s="568" customFormat="1" ht="13.2">
      <c r="A60" s="887" t="s">
        <v>930</v>
      </c>
      <c r="B60" s="329">
        <f>'Sources and Uses Budget'!C59</f>
        <v>0</v>
      </c>
      <c r="C60" s="329">
        <f>'Sources and Uses Budget'!C59</f>
        <v>0</v>
      </c>
      <c r="D60" s="329">
        <f>'Sources and Uses Budget'!C59</f>
        <v>0</v>
      </c>
      <c r="E60" s="331">
        <f t="shared" si="0"/>
        <v>0</v>
      </c>
      <c r="F60" s="330"/>
      <c r="G60" s="330"/>
    </row>
    <row r="61" spans="1:7" s="568" customFormat="1" ht="13.95" customHeight="1">
      <c r="A61" s="888" t="s">
        <v>533</v>
      </c>
      <c r="B61" s="329">
        <f>'Sources and Uses Budget'!C60</f>
        <v>0</v>
      </c>
      <c r="C61" s="329">
        <f>'Sources and Uses Budget'!C60</f>
        <v>0</v>
      </c>
      <c r="D61" s="329">
        <f>'Sources and Uses Budget'!C60</f>
        <v>0</v>
      </c>
      <c r="E61" s="331">
        <f t="shared" si="0"/>
        <v>0</v>
      </c>
      <c r="F61" s="330"/>
      <c r="G61" s="330"/>
    </row>
    <row r="62" spans="1:7" s="568" customFormat="1" ht="13.2">
      <c r="A62" s="886" t="s">
        <v>500</v>
      </c>
      <c r="B62" s="893">
        <f>'Sources and Uses Budget'!C61</f>
        <v>10000</v>
      </c>
      <c r="C62" s="893">
        <f>'Sources and Uses Budget'!C61</f>
        <v>10000</v>
      </c>
      <c r="D62" s="893">
        <f>'Sources and Uses Budget'!C61</f>
        <v>10000</v>
      </c>
      <c r="E62" s="331">
        <f t="shared" si="0"/>
        <v>0</v>
      </c>
      <c r="F62" s="330"/>
      <c r="G62" s="330"/>
    </row>
    <row r="63" spans="1:7" s="568" customFormat="1" ht="13.2">
      <c r="A63" s="889" t="s">
        <v>501</v>
      </c>
      <c r="B63" s="893">
        <f>'Sources and Uses Budget'!C62</f>
        <v>28644976</v>
      </c>
      <c r="C63" s="893">
        <f>'Sources and Uses Budget'!C62</f>
        <v>28644976</v>
      </c>
      <c r="D63" s="893">
        <f>'Sources and Uses Budget'!C62</f>
        <v>28644976</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75000</v>
      </c>
      <c r="C65" s="329">
        <f>'Sources and Uses Budget'!C64</f>
        <v>75000</v>
      </c>
      <c r="D65" s="329">
        <f>'Sources and Uses Budget'!C64</f>
        <v>75000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252500</v>
      </c>
      <c r="C69" s="329">
        <f>'Sources and Uses Budget'!C68</f>
        <v>252500</v>
      </c>
      <c r="D69" s="329">
        <f>'Sources and Uses Budget'!C68</f>
        <v>252500</v>
      </c>
      <c r="E69" s="331">
        <f t="shared" si="0"/>
        <v>0</v>
      </c>
      <c r="F69" s="330"/>
      <c r="G69" s="330"/>
    </row>
    <row r="70" spans="1:7" s="568" customFormat="1" ht="13.2">
      <c r="A70" s="243" t="s">
        <v>1956</v>
      </c>
      <c r="B70" s="893">
        <f>'Sources and Uses Budget'!C69</f>
        <v>327500</v>
      </c>
      <c r="C70" s="893">
        <f>'Sources and Uses Budget'!C69</f>
        <v>327500</v>
      </c>
      <c r="D70" s="893">
        <f>'Sources and Uses Budget'!C69</f>
        <v>327500</v>
      </c>
      <c r="E70" s="331">
        <f t="shared" si="0"/>
        <v>0</v>
      </c>
      <c r="F70" s="330"/>
      <c r="G70" s="330"/>
    </row>
    <row r="71" spans="1:7" s="568" customFormat="1" ht="13.2">
      <c r="A71" s="882" t="s">
        <v>285</v>
      </c>
      <c r="B71" s="327"/>
      <c r="C71" s="327"/>
      <c r="D71" s="327"/>
      <c r="E71" s="327"/>
      <c r="F71" s="327"/>
      <c r="G71" s="327"/>
    </row>
    <row r="72" spans="1:7" s="568" customFormat="1" ht="13.2">
      <c r="A72" s="887" t="s">
        <v>286</v>
      </c>
      <c r="B72" s="329">
        <f>'Sources and Uses Budget'!C71</f>
        <v>0</v>
      </c>
      <c r="C72" s="329">
        <f>'Sources and Uses Budget'!C71</f>
        <v>0</v>
      </c>
      <c r="D72" s="329">
        <f>'Sources and Uses Budget'!C71</f>
        <v>0</v>
      </c>
      <c r="E72" s="331">
        <f t="shared" si="0"/>
        <v>0</v>
      </c>
      <c r="F72" s="330"/>
      <c r="G72" s="330"/>
    </row>
    <row r="73" spans="1:7" s="568" customFormat="1" ht="13.2">
      <c r="A73" s="887" t="s">
        <v>287</v>
      </c>
      <c r="B73" s="329">
        <f>'Sources and Uses Budget'!C72</f>
        <v>0</v>
      </c>
      <c r="C73" s="329">
        <f>'Sources and Uses Budget'!C72</f>
        <v>0</v>
      </c>
      <c r="D73" s="329">
        <f>'Sources and Uses Budget'!C72</f>
        <v>0</v>
      </c>
      <c r="E73" s="331">
        <f t="shared" si="0"/>
        <v>0</v>
      </c>
      <c r="F73" s="330"/>
      <c r="G73" s="330"/>
    </row>
    <row r="74" spans="1:7" s="568" customFormat="1" ht="13.2">
      <c r="A74" s="890" t="s">
        <v>1238</v>
      </c>
      <c r="B74" s="329">
        <f>'Sources and Uses Budget'!C73</f>
        <v>0</v>
      </c>
      <c r="C74" s="329">
        <f>'Sources and Uses Budget'!C73</f>
        <v>0</v>
      </c>
      <c r="D74" s="329">
        <f>'Sources and Uses Budget'!C73</f>
        <v>0</v>
      </c>
      <c r="E74" s="331">
        <f>C74-B74</f>
        <v>0</v>
      </c>
      <c r="F74" s="330"/>
      <c r="G74" s="330"/>
    </row>
    <row r="75" spans="1:7" s="568" customFormat="1" ht="13.2">
      <c r="A75" s="887" t="s">
        <v>288</v>
      </c>
      <c r="B75" s="329">
        <f>'Sources and Uses Budget'!C74</f>
        <v>307879</v>
      </c>
      <c r="C75" s="329">
        <f>'Sources and Uses Budget'!C74</f>
        <v>307879</v>
      </c>
      <c r="D75" s="329">
        <f>'Sources and Uses Budget'!C74</f>
        <v>307879</v>
      </c>
      <c r="E75" s="331">
        <f>C75-B75</f>
        <v>0</v>
      </c>
      <c r="F75" s="330"/>
      <c r="G75" s="330"/>
    </row>
    <row r="76" spans="1:7" s="568" customFormat="1" ht="13.2">
      <c r="A76" s="891" t="s">
        <v>533</v>
      </c>
      <c r="B76" s="329">
        <f>'Sources and Uses Budget'!C75</f>
        <v>0</v>
      </c>
      <c r="C76" s="329">
        <f>'Sources and Uses Budget'!C75</f>
        <v>0</v>
      </c>
      <c r="D76" s="329">
        <f>'Sources and Uses Budget'!C75</f>
        <v>0</v>
      </c>
      <c r="E76" s="331">
        <f>C76-B76</f>
        <v>0</v>
      </c>
      <c r="F76" s="330"/>
      <c r="G76" s="330"/>
    </row>
    <row r="77" spans="1:7" s="568" customFormat="1" ht="13.2">
      <c r="A77" s="886" t="s">
        <v>289</v>
      </c>
      <c r="B77" s="893">
        <f>'Sources and Uses Budget'!C76</f>
        <v>307879</v>
      </c>
      <c r="C77" s="893">
        <f>'Sources and Uses Budget'!C76</f>
        <v>307879</v>
      </c>
      <c r="D77" s="893">
        <f>'Sources and Uses Budget'!C76</f>
        <v>307879</v>
      </c>
      <c r="E77" s="331">
        <f>C77-B77</f>
        <v>0</v>
      </c>
      <c r="F77" s="330"/>
      <c r="G77" s="330"/>
    </row>
    <row r="78" spans="1:7" s="568" customFormat="1" ht="13.2">
      <c r="A78" s="882" t="s">
        <v>1742</v>
      </c>
      <c r="B78" s="327"/>
      <c r="C78" s="327"/>
      <c r="D78" s="327"/>
      <c r="E78" s="327"/>
      <c r="F78" s="327"/>
      <c r="G78" s="327"/>
    </row>
    <row r="79" spans="1:7" s="568" customFormat="1" ht="13.95" customHeight="1">
      <c r="A79" s="887" t="s">
        <v>1740</v>
      </c>
      <c r="B79" s="329">
        <f>'Sources and Uses Budget'!C78</f>
        <v>1110150</v>
      </c>
      <c r="C79" s="329">
        <f>'Sources and Uses Budget'!C78</f>
        <v>1110150</v>
      </c>
      <c r="D79" s="329">
        <f>'Sources and Uses Budget'!C78</f>
        <v>1110150</v>
      </c>
      <c r="E79" s="331">
        <f t="shared" ref="E79:E105" si="2">C79-B79</f>
        <v>0</v>
      </c>
      <c r="F79" s="330"/>
      <c r="G79" s="330"/>
    </row>
    <row r="80" spans="1:7" s="568" customFormat="1" ht="13.2">
      <c r="A80" s="887" t="s">
        <v>538</v>
      </c>
      <c r="B80" s="329">
        <f>'Sources and Uses Budget'!C79</f>
        <v>256235</v>
      </c>
      <c r="C80" s="329">
        <f>'Sources and Uses Budget'!C79</f>
        <v>256235</v>
      </c>
      <c r="D80" s="329">
        <f>'Sources and Uses Budget'!C79</f>
        <v>256235</v>
      </c>
      <c r="E80" s="331">
        <f t="shared" si="2"/>
        <v>0</v>
      </c>
      <c r="F80" s="330"/>
      <c r="G80" s="330"/>
    </row>
    <row r="81" spans="1:7" s="568" customFormat="1" ht="13.2">
      <c r="A81" s="886" t="s">
        <v>1741</v>
      </c>
      <c r="B81" s="893">
        <f>'Sources and Uses Budget'!C80</f>
        <v>1366385</v>
      </c>
      <c r="C81" s="893">
        <f>'Sources and Uses Budget'!C80</f>
        <v>1366385</v>
      </c>
      <c r="D81" s="893">
        <f>'Sources and Uses Budget'!C80</f>
        <v>1366385</v>
      </c>
      <c r="E81" s="331">
        <f t="shared" si="2"/>
        <v>0</v>
      </c>
      <c r="F81" s="330"/>
      <c r="G81" s="330"/>
    </row>
    <row r="82" spans="1:7" s="568" customFormat="1" ht="13.2">
      <c r="A82" s="882" t="s">
        <v>515</v>
      </c>
      <c r="B82" s="327"/>
      <c r="C82" s="327"/>
      <c r="D82" s="327"/>
      <c r="E82" s="327"/>
      <c r="F82" s="327"/>
      <c r="G82" s="327"/>
    </row>
    <row r="83" spans="1:7" s="568" customFormat="1" ht="13.2">
      <c r="A83" s="239" t="s">
        <v>2112</v>
      </c>
      <c r="B83" s="329">
        <f>'Sources and Uses Budget'!C82</f>
        <v>134900</v>
      </c>
      <c r="C83" s="329">
        <f>'Sources and Uses Budget'!C82</f>
        <v>134900</v>
      </c>
      <c r="D83" s="329">
        <f>'Sources and Uses Budget'!C82</f>
        <v>134900</v>
      </c>
      <c r="E83" s="331">
        <f t="shared" si="2"/>
        <v>0</v>
      </c>
      <c r="F83" s="330"/>
      <c r="G83" s="330"/>
    </row>
    <row r="84" spans="1:7" s="568" customFormat="1" ht="13.2">
      <c r="A84" s="239" t="s">
        <v>516</v>
      </c>
      <c r="B84" s="329">
        <f>'Sources and Uses Budget'!C83</f>
        <v>50000</v>
      </c>
      <c r="C84" s="329">
        <f>'Sources and Uses Budget'!C83</f>
        <v>50000</v>
      </c>
      <c r="D84" s="329">
        <f>'Sources and Uses Budget'!C83</f>
        <v>50000</v>
      </c>
      <c r="E84" s="331">
        <f t="shared" si="2"/>
        <v>0</v>
      </c>
      <c r="F84" s="330"/>
      <c r="G84" s="330"/>
    </row>
    <row r="85" spans="1:7" s="568" customFormat="1" ht="13.2">
      <c r="A85" s="239" t="s">
        <v>517</v>
      </c>
      <c r="B85" s="329">
        <f>'Sources and Uses Budget'!C84</f>
        <v>887409</v>
      </c>
      <c r="C85" s="329">
        <f>'Sources and Uses Budget'!C84</f>
        <v>887409</v>
      </c>
      <c r="D85" s="329">
        <f>'Sources and Uses Budget'!C84</f>
        <v>887409</v>
      </c>
      <c r="E85" s="331">
        <f t="shared" si="2"/>
        <v>0</v>
      </c>
      <c r="F85" s="330"/>
      <c r="G85" s="330"/>
    </row>
    <row r="86" spans="1:7" s="568" customFormat="1" ht="13.2">
      <c r="A86" s="239" t="s">
        <v>518</v>
      </c>
      <c r="B86" s="329">
        <f>'Sources and Uses Budget'!C85</f>
        <v>240000</v>
      </c>
      <c r="C86" s="329">
        <f>'Sources and Uses Budget'!C85</f>
        <v>240000</v>
      </c>
      <c r="D86" s="329">
        <f>'Sources and Uses Budget'!C85</f>
        <v>240000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100000</v>
      </c>
      <c r="C88" s="329">
        <f>'Sources and Uses Budget'!C87</f>
        <v>100000</v>
      </c>
      <c r="D88" s="329">
        <f>'Sources and Uses Budget'!C87</f>
        <v>100000</v>
      </c>
      <c r="E88" s="331">
        <f t="shared" si="2"/>
        <v>0</v>
      </c>
      <c r="F88" s="330"/>
      <c r="G88" s="330"/>
    </row>
    <row r="89" spans="1:7" s="568" customFormat="1" ht="13.2">
      <c r="A89" s="239" t="s">
        <v>521</v>
      </c>
      <c r="B89" s="329">
        <f>'Sources and Uses Budget'!C88</f>
        <v>50000</v>
      </c>
      <c r="C89" s="329">
        <f>'Sources and Uses Budget'!C88</f>
        <v>50000</v>
      </c>
      <c r="D89" s="329">
        <f>'Sources and Uses Budget'!C88</f>
        <v>50000</v>
      </c>
      <c r="E89" s="331">
        <f t="shared" si="2"/>
        <v>0</v>
      </c>
      <c r="F89" s="330"/>
      <c r="G89" s="330"/>
    </row>
    <row r="90" spans="1:7" s="568" customFormat="1" ht="13.2">
      <c r="A90" s="239" t="s">
        <v>522</v>
      </c>
      <c r="B90" s="329">
        <f>'Sources and Uses Budget'!C89</f>
        <v>15000</v>
      </c>
      <c r="C90" s="329">
        <f>'Sources and Uses Budget'!C89</f>
        <v>15000</v>
      </c>
      <c r="D90" s="329">
        <f>'Sources and Uses Budget'!C89</f>
        <v>15000</v>
      </c>
      <c r="E90" s="331">
        <f t="shared" si="2"/>
        <v>0</v>
      </c>
      <c r="F90" s="330"/>
      <c r="G90" s="330"/>
    </row>
    <row r="91" spans="1:7" s="568" customFormat="1" ht="13.2">
      <c r="A91" s="250" t="s">
        <v>1314</v>
      </c>
      <c r="B91" s="329">
        <f>'Sources and Uses Budget'!C90</f>
        <v>50000</v>
      </c>
      <c r="C91" s="329">
        <f>'Sources and Uses Budget'!C90</f>
        <v>50000</v>
      </c>
      <c r="D91" s="329">
        <f>'Sources and Uses Budget'!C90</f>
        <v>50000</v>
      </c>
      <c r="E91" s="331">
        <f t="shared" si="2"/>
        <v>0</v>
      </c>
      <c r="F91" s="330"/>
      <c r="G91" s="330"/>
    </row>
    <row r="92" spans="1:7" s="568" customFormat="1" ht="13.2">
      <c r="A92" s="250" t="s">
        <v>1739</v>
      </c>
      <c r="B92" s="329">
        <f>'Sources and Uses Budget'!C91</f>
        <v>20000</v>
      </c>
      <c r="C92" s="329">
        <f>'Sources and Uses Budget'!C91</f>
        <v>20000</v>
      </c>
      <c r="D92" s="329">
        <f>'Sources and Uses Budget'!C91</f>
        <v>20000</v>
      </c>
      <c r="E92" s="331">
        <f t="shared" si="2"/>
        <v>0</v>
      </c>
      <c r="F92" s="330"/>
      <c r="G92" s="330"/>
    </row>
    <row r="93" spans="1:7" s="568" customFormat="1" ht="13.2">
      <c r="A93" s="246" t="s">
        <v>533</v>
      </c>
      <c r="B93" s="329">
        <f>'Sources and Uses Budget'!C92</f>
        <v>42000</v>
      </c>
      <c r="C93" s="329">
        <f>'Sources and Uses Budget'!C92</f>
        <v>42000</v>
      </c>
      <c r="D93" s="329">
        <f>'Sources and Uses Budget'!C92</f>
        <v>42000</v>
      </c>
      <c r="E93" s="331">
        <f t="shared" si="2"/>
        <v>0</v>
      </c>
      <c r="F93" s="330"/>
      <c r="G93" s="330"/>
    </row>
    <row r="94" spans="1:7" s="568" customFormat="1" ht="13.2">
      <c r="A94" s="246" t="s">
        <v>533</v>
      </c>
      <c r="B94" s="329">
        <f>'Sources and Uses Budget'!C93</f>
        <v>200000</v>
      </c>
      <c r="C94" s="329">
        <f>'Sources and Uses Budget'!C93</f>
        <v>200000</v>
      </c>
      <c r="D94" s="329">
        <f>'Sources and Uses Budget'!C93</f>
        <v>200000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3">
        <f>'Sources and Uses Budget'!C95</f>
        <v>1789309</v>
      </c>
      <c r="C96" s="893">
        <f>'Sources and Uses Budget'!C95</f>
        <v>1789309</v>
      </c>
      <c r="D96" s="893">
        <f>'Sources and Uses Budget'!C95</f>
        <v>1789309</v>
      </c>
      <c r="E96" s="331">
        <f t="shared" si="2"/>
        <v>0</v>
      </c>
      <c r="F96" s="330"/>
      <c r="G96" s="330"/>
    </row>
    <row r="97" spans="1:7" s="568" customFormat="1" ht="13.2">
      <c r="A97" s="243" t="s">
        <v>524</v>
      </c>
      <c r="B97" s="893">
        <f>'Sources and Uses Budget'!C96</f>
        <v>32436049</v>
      </c>
      <c r="C97" s="893">
        <f>'Sources and Uses Budget'!C96</f>
        <v>32436049</v>
      </c>
      <c r="D97" s="893">
        <f>'Sources and Uses Budget'!C96</f>
        <v>32436049</v>
      </c>
      <c r="E97" s="331">
        <f t="shared" si="2"/>
        <v>0</v>
      </c>
      <c r="F97" s="330"/>
      <c r="G97" s="330"/>
    </row>
    <row r="98" spans="1:7" s="568" customFormat="1" ht="13.2">
      <c r="A98" s="882"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8" t="s">
        <v>533</v>
      </c>
      <c r="B103" s="329">
        <f>'Sources and Uses Budget'!C102</f>
        <v>0</v>
      </c>
      <c r="C103" s="329">
        <f>'Sources and Uses Budget'!C102</f>
        <v>0</v>
      </c>
      <c r="D103" s="329">
        <f>'Sources and Uses Budget'!C102</f>
        <v>0</v>
      </c>
      <c r="E103" s="331">
        <f t="shared" si="2"/>
        <v>0</v>
      </c>
      <c r="F103" s="330"/>
      <c r="G103" s="330"/>
    </row>
    <row r="104" spans="1:7" s="568" customFormat="1" ht="13.2">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3.2">
      <c r="A105" s="886" t="s">
        <v>529</v>
      </c>
      <c r="B105" s="893">
        <f>'Sources and Uses Budget'!C104</f>
        <v>34936049</v>
      </c>
      <c r="C105" s="893">
        <f>'Sources and Uses Budget'!C104</f>
        <v>34936049</v>
      </c>
      <c r="D105" s="893">
        <f>'Sources and Uses Budget'!C104</f>
        <v>34936049</v>
      </c>
      <c r="E105" s="331">
        <f t="shared" si="2"/>
        <v>0</v>
      </c>
      <c r="F105" s="330"/>
      <c r="G105" s="892"/>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68" workbookViewId="0">
      <selection activeCell="A2" sqref="A2:J2"/>
    </sheetView>
  </sheetViews>
  <sheetFormatPr defaultColWidth="0" defaultRowHeight="13.2" zeroHeight="1"/>
  <cols>
    <col min="1" max="10" width="9.1093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2296</v>
      </c>
      <c r="B3" s="988"/>
      <c r="C3" s="988"/>
      <c r="D3" s="988"/>
      <c r="E3" s="988"/>
      <c r="F3" s="988"/>
      <c r="G3" s="988"/>
      <c r="H3" s="988"/>
      <c r="I3" s="988"/>
      <c r="J3" s="988"/>
    </row>
    <row r="4" spans="1:10"/>
    <row r="5" spans="1:10" ht="12.75" customHeight="1">
      <c r="A5" s="994" t="s">
        <v>2166</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2096</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1867</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3" t="s">
        <v>1017</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1034</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1017</v>
      </c>
    </row>
    <row r="66" spans="1:9"/>
    <row r="67" spans="1:9"/>
    <row r="68" spans="1:9"/>
    <row r="69" spans="1:9"/>
    <row r="70" spans="1:9"/>
    <row r="71" spans="1:9"/>
    <row r="72" spans="1:9"/>
    <row r="73" spans="1:9"/>
    <row r="74" spans="1:9"/>
    <row r="75" spans="1:9"/>
    <row r="76" spans="1:9">
      <c r="A76" s="986" t="s">
        <v>1141</v>
      </c>
      <c r="B76" s="986"/>
      <c r="C76" s="986"/>
      <c r="D76" s="986"/>
      <c r="E76" s="986"/>
      <c r="F76" s="986"/>
      <c r="G76" s="986"/>
      <c r="H76" s="986"/>
      <c r="I76" s="986"/>
    </row>
    <row r="77" spans="1:9">
      <c r="A77" s="985" t="s">
        <v>1287</v>
      </c>
      <c r="B77" s="985"/>
      <c r="C77" s="985"/>
      <c r="D77" s="985"/>
      <c r="E77" s="985"/>
      <c r="F77" s="668"/>
    </row>
    <row r="78" spans="1:9">
      <c r="A78" s="985" t="s">
        <v>1286</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980" workbookViewId="0">
      <selection activeCell="B1131" sqref="B1131"/>
    </sheetView>
  </sheetViews>
  <sheetFormatPr defaultColWidth="0" defaultRowHeight="13.8" customHeight="1" zeroHeight="1"/>
  <cols>
    <col min="1" max="1" width="1.6640625" style="10" customWidth="1"/>
    <col min="2" max="2" width="13.6640625" style="10" customWidth="1"/>
    <col min="3" max="3" width="2.6640625" style="10" customWidth="1"/>
    <col min="4" max="5" width="3.6640625" style="5" customWidth="1"/>
    <col min="6" max="6" width="67" style="5" customWidth="1"/>
    <col min="7" max="7" width="3.33203125" style="5" customWidth="1"/>
    <col min="8" max="8" width="2.6640625" hidden="1" customWidth="1"/>
    <col min="9" max="9" width="14" hidden="1" customWidth="1"/>
    <col min="10" max="16383" width="8.77734375" hidden="1"/>
    <col min="16384" max="16384" width="0.33203125" hidden="1" customWidth="1"/>
  </cols>
  <sheetData>
    <row r="1" spans="1:9" ht="13.8" customHeight="1"/>
    <row r="2" spans="1:9" ht="13.2">
      <c r="A2" s="1041" t="s">
        <v>2297</v>
      </c>
      <c r="B2" s="1041"/>
      <c r="C2" s="988"/>
      <c r="D2" s="988"/>
      <c r="E2" s="988"/>
      <c r="F2" s="988"/>
      <c r="G2" s="988"/>
      <c r="I2" t="s">
        <v>79</v>
      </c>
    </row>
    <row r="3" spans="1:9" ht="13.2">
      <c r="A3" s="190"/>
      <c r="B3" s="190"/>
      <c r="C3"/>
      <c r="D3"/>
      <c r="E3"/>
      <c r="F3"/>
      <c r="G3"/>
      <c r="I3" s="5" t="s">
        <v>1391</v>
      </c>
    </row>
    <row r="4" spans="1:9" ht="13.2">
      <c r="A4" s="1042" t="s">
        <v>2132</v>
      </c>
      <c r="B4" s="1042"/>
      <c r="C4" s="1043"/>
      <c r="D4" s="1043"/>
      <c r="E4" s="1043"/>
      <c r="F4" s="1043"/>
      <c r="G4" s="1043"/>
      <c r="I4" s="5" t="s">
        <v>1375</v>
      </c>
    </row>
    <row r="5" spans="1:9" ht="13.2">
      <c r="A5" s="1042" t="s">
        <v>1040</v>
      </c>
      <c r="B5" s="1042"/>
      <c r="C5" s="1043"/>
      <c r="D5" s="1043"/>
      <c r="E5" s="1043"/>
      <c r="F5" s="1043"/>
      <c r="G5" s="1043"/>
      <c r="I5" t="s">
        <v>124</v>
      </c>
    </row>
    <row r="6" spans="1:9" ht="13.8" customHeight="1"/>
    <row r="7" spans="1:9" ht="13.2">
      <c r="A7" s="1045" t="s">
        <v>2308</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1543</v>
      </c>
      <c r="B10" s="1031"/>
      <c r="C10" s="1031"/>
      <c r="D10" s="1031"/>
      <c r="E10" s="1031"/>
      <c r="F10" s="1031"/>
      <c r="G10" s="1031"/>
    </row>
    <row r="11" spans="1:9" ht="13.2">
      <c r="A11" s="190"/>
      <c r="B11" s="190"/>
    </row>
    <row r="12" spans="1:9" ht="13.8" customHeight="1">
      <c r="C12" s="190"/>
      <c r="D12" s="1044" t="s">
        <v>1542</v>
      </c>
      <c r="E12" s="1044"/>
      <c r="F12" s="1044"/>
      <c r="G12" s="610"/>
    </row>
    <row r="13" spans="1:9" ht="13.2">
      <c r="C13" s="190"/>
      <c r="D13" s="1044"/>
      <c r="E13" s="1044"/>
      <c r="F13" s="1044"/>
      <c r="G13" s="610"/>
    </row>
    <row r="14" spans="1:9" ht="13.2">
      <c r="A14" s="191"/>
      <c r="B14" s="191"/>
      <c r="C14" s="191"/>
      <c r="D14" s="997" t="s">
        <v>1413</v>
      </c>
      <c r="E14" s="997"/>
      <c r="F14" s="997"/>
    </row>
    <row r="15" spans="1:9" ht="13.2">
      <c r="A15" s="191"/>
      <c r="B15" s="191"/>
      <c r="C15" s="191"/>
    </row>
    <row r="16" spans="1:9" ht="14.55" customHeight="1">
      <c r="A16" s="271"/>
      <c r="B16" s="609" t="s">
        <v>1375</v>
      </c>
      <c r="C16" s="191"/>
      <c r="D16" s="970" t="s">
        <v>2061</v>
      </c>
      <c r="E16" s="977"/>
      <c r="F16" s="977"/>
      <c r="G16" s="354"/>
    </row>
    <row r="17" spans="1:7" ht="14.55" customHeight="1">
      <c r="A17" s="271"/>
      <c r="C17" s="191"/>
      <c r="D17" s="977"/>
      <c r="E17" s="977"/>
      <c r="F17" s="977"/>
      <c r="G17" s="354"/>
    </row>
    <row r="18" spans="1:7" ht="13.2">
      <c r="A18" s="191"/>
      <c r="C18" s="191"/>
      <c r="D18" s="977"/>
      <c r="E18" s="977"/>
      <c r="F18" s="977"/>
      <c r="G18" s="354"/>
    </row>
    <row r="19" spans="1:7" ht="13.2">
      <c r="A19" s="191"/>
      <c r="C19" s="191"/>
      <c r="D19" s="24"/>
      <c r="E19" s="128" t="s">
        <v>2062</v>
      </c>
      <c r="F19" s="24"/>
      <c r="G19" s="354"/>
    </row>
    <row r="20" spans="1:7" ht="13.2">
      <c r="A20" s="191"/>
      <c r="B20" s="191"/>
      <c r="C20" s="191"/>
    </row>
    <row r="21" spans="1:7" ht="14.4">
      <c r="A21" s="271"/>
      <c r="B21" s="609" t="s">
        <v>1375</v>
      </c>
      <c r="D21" s="970" t="s">
        <v>2063</v>
      </c>
      <c r="E21" s="977"/>
      <c r="F21" s="977"/>
    </row>
    <row r="22" spans="1:7" ht="13.2">
      <c r="D22" s="977"/>
      <c r="E22" s="977"/>
      <c r="F22" s="977"/>
    </row>
    <row r="23" spans="1:7" ht="13.2">
      <c r="D23" s="102"/>
      <c r="E23" s="104" t="s">
        <v>2064</v>
      </c>
      <c r="F23" s="102"/>
    </row>
    <row r="24" spans="1:7" ht="14.4">
      <c r="A24" s="271"/>
      <c r="B24" s="271"/>
      <c r="D24" s="44"/>
    </row>
    <row r="25" spans="1:7" ht="14.4">
      <c r="A25" s="271"/>
      <c r="B25" s="609" t="s">
        <v>124</v>
      </c>
      <c r="D25" s="977" t="s">
        <v>1407</v>
      </c>
      <c r="E25" s="977"/>
      <c r="F25" s="977"/>
    </row>
    <row r="26" spans="1:7" ht="14.4">
      <c r="A26" s="271"/>
      <c r="B26" s="271"/>
      <c r="D26" s="977"/>
      <c r="E26" s="977"/>
      <c r="F26" s="977"/>
    </row>
    <row r="27" spans="1:7" ht="14.4">
      <c r="A27" s="271"/>
      <c r="B27" s="271"/>
      <c r="D27" s="44"/>
    </row>
    <row r="28" spans="1:7" ht="14.25" customHeight="1">
      <c r="A28" s="271"/>
      <c r="B28" s="609" t="s">
        <v>1375</v>
      </c>
      <c r="D28" s="970" t="s">
        <v>2133</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55" customHeight="1">
      <c r="A34" s="271"/>
      <c r="B34" s="609" t="s">
        <v>124</v>
      </c>
      <c r="D34" s="977" t="s">
        <v>2134</v>
      </c>
      <c r="E34" s="977"/>
      <c r="F34" s="977"/>
    </row>
    <row r="35" spans="1:6" ht="14.4">
      <c r="A35" s="271"/>
      <c r="B35" s="271"/>
      <c r="D35" s="977"/>
      <c r="E35" s="977"/>
      <c r="F35" s="977"/>
    </row>
    <row r="36" spans="1:6" ht="14.4">
      <c r="A36" s="271"/>
      <c r="B36" s="271"/>
      <c r="D36" s="209"/>
      <c r="E36" s="209"/>
      <c r="F36" s="209"/>
    </row>
    <row r="37" spans="1:6" ht="14.4">
      <c r="A37" s="271"/>
      <c r="B37" s="609" t="s">
        <v>124</v>
      </c>
      <c r="D37" s="970" t="s">
        <v>1752</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55" customHeight="1">
      <c r="A46" s="271"/>
      <c r="B46" s="609" t="s">
        <v>124</v>
      </c>
      <c r="D46" s="977" t="s">
        <v>1440</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1375</v>
      </c>
      <c r="D52" s="970" t="s">
        <v>1883</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124</v>
      </c>
      <c r="D59" s="970" t="s">
        <v>1925</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124</v>
      </c>
      <c r="D64" s="977" t="s">
        <v>2135</v>
      </c>
      <c r="E64" s="977"/>
      <c r="F64" s="977"/>
    </row>
    <row r="65" spans="1:6" ht="15" customHeight="1">
      <c r="A65" s="271"/>
      <c r="B65" s="271"/>
      <c r="D65" s="977"/>
      <c r="E65" s="977"/>
      <c r="F65" s="977"/>
    </row>
    <row r="66" spans="1:6" ht="21.45" customHeight="1">
      <c r="A66" s="271"/>
      <c r="B66" s="271"/>
      <c r="D66" s="977"/>
      <c r="E66" s="977"/>
      <c r="F66" s="977"/>
    </row>
    <row r="67" spans="1:6" ht="14.4">
      <c r="A67" s="271"/>
      <c r="B67" s="271"/>
    </row>
    <row r="68" spans="1:6" ht="14.25" customHeight="1">
      <c r="A68" s="271"/>
      <c r="B68" s="609" t="s">
        <v>1375</v>
      </c>
      <c r="D68" s="970" t="s">
        <v>2065</v>
      </c>
      <c r="E68" s="977"/>
      <c r="F68" s="977"/>
    </row>
    <row r="69" spans="1:6" ht="13.2">
      <c r="D69" s="977"/>
      <c r="E69" s="977"/>
      <c r="F69" s="977"/>
    </row>
    <row r="70" spans="1:6" ht="13.2">
      <c r="D70" s="977"/>
      <c r="E70" s="977"/>
      <c r="F70" s="977"/>
    </row>
    <row r="71" spans="1:6" ht="14.4">
      <c r="A71" s="271"/>
      <c r="B71" s="271"/>
      <c r="D71" s="209"/>
      <c r="E71" s="128" t="s">
        <v>2062</v>
      </c>
      <c r="F71" s="209"/>
    </row>
    <row r="72" spans="1:6" ht="14.4">
      <c r="A72" s="271"/>
      <c r="B72" s="271"/>
    </row>
    <row r="73" spans="1:6" ht="14.4">
      <c r="A73" s="271"/>
      <c r="B73" s="609" t="s">
        <v>124</v>
      </c>
      <c r="D73" s="977" t="s">
        <v>1541</v>
      </c>
      <c r="E73" s="977"/>
      <c r="F73" s="977"/>
    </row>
    <row r="74" spans="1:6" ht="13.2">
      <c r="D74" s="977"/>
      <c r="E74" s="977"/>
      <c r="F74" s="977"/>
    </row>
    <row r="75" spans="1:6" ht="13.2">
      <c r="D75" s="977"/>
      <c r="E75" s="977"/>
      <c r="F75" s="977"/>
    </row>
    <row r="76" spans="1:6" ht="13.2"/>
    <row r="77" spans="1:6" ht="14.4">
      <c r="A77" s="271" t="s">
        <v>229</v>
      </c>
      <c r="B77" s="609" t="s">
        <v>124</v>
      </c>
      <c r="D77" s="977" t="s">
        <v>1443</v>
      </c>
      <c r="E77" s="977"/>
      <c r="F77" s="977"/>
    </row>
    <row r="78" spans="1:6" ht="13.2">
      <c r="D78" s="977"/>
      <c r="E78" s="977"/>
      <c r="F78" s="977"/>
    </row>
    <row r="79" spans="1:6" ht="13.2"/>
    <row r="80" spans="1:6" ht="14.4">
      <c r="A80" s="271" t="s">
        <v>229</v>
      </c>
      <c r="B80" s="609" t="s">
        <v>124</v>
      </c>
      <c r="D80" s="977" t="s">
        <v>1444</v>
      </c>
      <c r="E80" s="977"/>
      <c r="F80" s="977"/>
    </row>
    <row r="81" spans="1:7" ht="13.2">
      <c r="D81" s="977"/>
      <c r="E81" s="977"/>
      <c r="F81" s="977"/>
    </row>
    <row r="82" spans="1:7" ht="13.2">
      <c r="D82" s="977"/>
      <c r="E82" s="977"/>
      <c r="F82" s="977"/>
    </row>
    <row r="83" spans="1:7" ht="13.2">
      <c r="D83" s="44"/>
    </row>
    <row r="84" spans="1:7" ht="14.4">
      <c r="A84" s="271" t="s">
        <v>229</v>
      </c>
      <c r="B84" s="609" t="s">
        <v>124</v>
      </c>
      <c r="D84" s="977" t="s">
        <v>1445</v>
      </c>
      <c r="E84" s="977"/>
      <c r="F84" s="977"/>
    </row>
    <row r="85" spans="1:7" ht="13.2">
      <c r="D85" s="977"/>
      <c r="E85" s="977"/>
      <c r="F85" s="977"/>
    </row>
    <row r="86" spans="1:7" ht="13.2"/>
    <row r="87" spans="1:7" ht="13.2">
      <c r="A87" s="1031" t="s">
        <v>1379</v>
      </c>
      <c r="B87" s="1031"/>
      <c r="C87" s="1031"/>
      <c r="D87" s="1031"/>
      <c r="E87" s="1031"/>
      <c r="F87" s="1031"/>
      <c r="G87" s="1031"/>
    </row>
    <row r="88" spans="1:7" ht="13.2">
      <c r="E88"/>
      <c r="F88"/>
      <c r="G88"/>
    </row>
    <row r="89" spans="1:7" ht="13.8" customHeight="1">
      <c r="C89" s="590"/>
      <c r="D89" s="1004" t="s">
        <v>1380</v>
      </c>
      <c r="E89" s="1004"/>
      <c r="F89" s="1004"/>
      <c r="G89"/>
    </row>
    <row r="90" spans="1:7" ht="13.8" customHeight="1">
      <c r="A90" s="44"/>
      <c r="B90" s="44"/>
      <c r="D90" s="977" t="s">
        <v>1544</v>
      </c>
      <c r="E90" s="977"/>
      <c r="F90" s="977"/>
      <c r="G90"/>
    </row>
    <row r="91" spans="1:7" ht="13.2">
      <c r="A91" s="44"/>
      <c r="B91" s="44"/>
      <c r="E91"/>
      <c r="F91"/>
      <c r="G91"/>
    </row>
    <row r="92" spans="1:7" ht="14.25" customHeight="1">
      <c r="A92" s="271"/>
      <c r="B92" s="609" t="s">
        <v>1375</v>
      </c>
      <c r="D92" s="970" t="s">
        <v>1856</v>
      </c>
      <c r="E92" s="970"/>
      <c r="F92" s="970"/>
      <c r="G92"/>
    </row>
    <row r="93" spans="1:7" ht="14.55"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55" customHeight="1">
      <c r="A101" s="271"/>
      <c r="B101" s="609" t="s">
        <v>124</v>
      </c>
      <c r="D101" s="1024" t="s">
        <v>1857</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124</v>
      </c>
      <c r="D114" s="977" t="s">
        <v>1545</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1375</v>
      </c>
      <c r="D122" s="977" t="s">
        <v>1546</v>
      </c>
      <c r="E122" s="977"/>
      <c r="F122" s="977"/>
    </row>
    <row r="123" spans="1:7" ht="13.2">
      <c r="D123" s="977"/>
      <c r="E123" s="977"/>
      <c r="F123" s="977"/>
    </row>
    <row r="124" spans="1:7" ht="13.2">
      <c r="D124" s="977"/>
      <c r="E124" s="977"/>
      <c r="F124" s="977"/>
    </row>
    <row r="125" spans="1:7" ht="13.2">
      <c r="D125" s="977"/>
      <c r="E125" s="977"/>
      <c r="F125" s="977"/>
    </row>
    <row r="126" spans="1:7" ht="26.7" customHeight="1">
      <c r="D126" s="977"/>
      <c r="E126" s="977"/>
      <c r="F126" s="977"/>
    </row>
    <row r="127" spans="1:7" ht="13.2"/>
    <row r="128" spans="1:7" ht="14.4">
      <c r="A128" s="271"/>
      <c r="B128" s="609" t="s">
        <v>1375</v>
      </c>
      <c r="D128" s="977" t="s">
        <v>1547</v>
      </c>
      <c r="E128" s="977"/>
      <c r="F128" s="977"/>
    </row>
    <row r="129" spans="1:7" s="323" customFormat="1" ht="13.95" customHeight="1">
      <c r="A129" s="316"/>
      <c r="B129" s="316"/>
      <c r="C129" s="316"/>
      <c r="D129" s="977"/>
      <c r="E129" s="977"/>
      <c r="F129" s="977"/>
      <c r="G129" s="357"/>
    </row>
    <row r="130" spans="1:7" ht="13.95" customHeight="1">
      <c r="D130" s="977"/>
      <c r="E130" s="977"/>
      <c r="F130" s="977"/>
    </row>
    <row r="131" spans="1:7" ht="13.95" customHeight="1">
      <c r="D131" s="977"/>
      <c r="E131" s="977"/>
      <c r="F131" s="977"/>
    </row>
    <row r="132" spans="1:7" ht="13.95" customHeight="1">
      <c r="D132" s="977"/>
      <c r="E132" s="977"/>
      <c r="F132" s="977"/>
    </row>
    <row r="133" spans="1:7" ht="13.95" customHeight="1">
      <c r="D133" s="977"/>
      <c r="E133" s="977"/>
      <c r="F133" s="977"/>
    </row>
    <row r="134" spans="1:7" ht="13.95" customHeight="1">
      <c r="D134" s="977"/>
      <c r="E134" s="977"/>
      <c r="F134" s="977"/>
      <c r="G134"/>
    </row>
    <row r="135" spans="1:7" ht="13.95" customHeight="1">
      <c r="D135" s="977"/>
      <c r="E135" s="977"/>
      <c r="F135" s="977"/>
      <c r="G135"/>
    </row>
    <row r="136" spans="1:7" ht="13.95" customHeight="1">
      <c r="D136" s="977"/>
      <c r="E136" s="977"/>
      <c r="F136" s="977"/>
      <c r="G136"/>
    </row>
    <row r="137" spans="1:7" ht="13.95" customHeight="1">
      <c r="D137" s="977"/>
      <c r="E137" s="977"/>
      <c r="F137" s="977"/>
      <c r="G137"/>
    </row>
    <row r="138" spans="1:7" ht="17.25" customHeight="1">
      <c r="D138" s="977"/>
      <c r="E138" s="977"/>
      <c r="F138" s="977"/>
      <c r="G138"/>
    </row>
    <row r="139" spans="1:7" ht="25.5" hidden="1" customHeight="1">
      <c r="D139" s="977"/>
      <c r="E139" s="977"/>
      <c r="F139" s="977"/>
      <c r="G139"/>
    </row>
    <row r="140" spans="1:7" ht="13.95" customHeight="1">
      <c r="G140"/>
    </row>
    <row r="141" spans="1:7" ht="13.95" customHeight="1">
      <c r="B141" s="609" t="s">
        <v>124</v>
      </c>
      <c r="D141" s="970" t="s">
        <v>1729</v>
      </c>
      <c r="E141" s="977"/>
      <c r="F141" s="977"/>
      <c r="G141"/>
    </row>
    <row r="142" spans="1:7" ht="13.95" customHeight="1">
      <c r="D142" s="977"/>
      <c r="E142" s="977"/>
      <c r="F142" s="977"/>
      <c r="G142"/>
    </row>
    <row r="143" spans="1:7" ht="13.95" customHeight="1">
      <c r="D143" s="977"/>
      <c r="E143" s="977"/>
      <c r="F143" s="977"/>
      <c r="G143"/>
    </row>
    <row r="144" spans="1:7" ht="13.95" customHeight="1">
      <c r="D144" s="977"/>
      <c r="E144" s="977"/>
      <c r="F144" s="977"/>
      <c r="G144"/>
    </row>
    <row r="145" spans="1:7" ht="13.95" customHeight="1">
      <c r="D145" s="977"/>
      <c r="E145" s="977"/>
      <c r="F145" s="977"/>
      <c r="G145"/>
    </row>
    <row r="146" spans="1:7" ht="13.95" customHeight="1">
      <c r="A146" s="18"/>
      <c r="B146" s="18"/>
      <c r="D146" s="977"/>
      <c r="E146" s="977"/>
      <c r="F146" s="977"/>
      <c r="G146"/>
    </row>
    <row r="147" spans="1:7" ht="13.95" customHeight="1">
      <c r="A147" s="18"/>
      <c r="B147" s="18"/>
      <c r="D147" s="977"/>
      <c r="E147" s="977"/>
      <c r="F147" s="977"/>
      <c r="G147"/>
    </row>
    <row r="148" spans="1:7" ht="13.95" customHeight="1">
      <c r="A148" s="18"/>
      <c r="B148" s="18"/>
      <c r="D148" s="977"/>
      <c r="E148" s="977"/>
      <c r="F148" s="977"/>
      <c r="G148"/>
    </row>
    <row r="149" spans="1:7" ht="13.95" customHeight="1">
      <c r="A149" s="18"/>
      <c r="B149" s="18"/>
      <c r="D149" s="977"/>
      <c r="E149" s="977"/>
      <c r="F149" s="977"/>
      <c r="G149"/>
    </row>
    <row r="150" spans="1:7" ht="13.95" customHeight="1">
      <c r="A150" s="18"/>
      <c r="B150" s="18"/>
      <c r="D150" s="977"/>
      <c r="E150" s="977"/>
      <c r="F150" s="977"/>
      <c r="G150"/>
    </row>
    <row r="151" spans="1:7" ht="13.95" customHeight="1">
      <c r="A151" s="18"/>
      <c r="B151" s="18"/>
      <c r="D151" s="977"/>
      <c r="E151" s="977"/>
      <c r="F151" s="977"/>
      <c r="G151"/>
    </row>
    <row r="152" spans="1:7" ht="13.95" customHeight="1">
      <c r="A152" s="18"/>
      <c r="B152" s="18"/>
      <c r="D152" s="977"/>
      <c r="E152" s="977"/>
      <c r="F152" s="977"/>
      <c r="G152"/>
    </row>
    <row r="153" spans="1:7" ht="13.95" customHeight="1">
      <c r="A153" s="18"/>
      <c r="B153" s="18"/>
      <c r="D153" s="977"/>
      <c r="E153" s="977"/>
      <c r="F153" s="977"/>
      <c r="G153"/>
    </row>
    <row r="154" spans="1:7" ht="13.95" customHeight="1">
      <c r="A154" s="18"/>
      <c r="B154" s="18"/>
      <c r="D154" s="977"/>
      <c r="E154" s="977"/>
      <c r="F154" s="977"/>
      <c r="G154"/>
    </row>
    <row r="155" spans="1:7" ht="13.95" customHeight="1">
      <c r="A155" s="18"/>
      <c r="B155" s="18"/>
      <c r="D155" s="977"/>
      <c r="E155" s="977"/>
      <c r="F155" s="977"/>
      <c r="G155"/>
    </row>
    <row r="156" spans="1:7" ht="13.95" customHeight="1">
      <c r="A156" s="18"/>
      <c r="B156" s="18"/>
      <c r="D156" s="977"/>
      <c r="E156" s="977"/>
      <c r="F156" s="977"/>
      <c r="G156"/>
    </row>
    <row r="157" spans="1:7" ht="13.95" customHeight="1">
      <c r="A157" s="18"/>
      <c r="B157" s="18"/>
      <c r="D157" s="977"/>
      <c r="E157" s="977"/>
      <c r="F157" s="977"/>
      <c r="G157"/>
    </row>
    <row r="158" spans="1:7" ht="13.95" customHeight="1">
      <c r="A158" s="18"/>
      <c r="B158" s="18"/>
      <c r="D158" s="977"/>
      <c r="E158" s="977"/>
      <c r="F158" s="977"/>
      <c r="G158"/>
    </row>
    <row r="159" spans="1:7" ht="13.95" customHeight="1">
      <c r="A159" s="18"/>
      <c r="B159" s="18"/>
      <c r="D159" s="1026" t="s">
        <v>1730</v>
      </c>
      <c r="E159" s="1026"/>
      <c r="F159" s="1026"/>
      <c r="G159"/>
    </row>
    <row r="160" spans="1:7" ht="13.95" customHeight="1">
      <c r="A160" s="18"/>
      <c r="B160" s="18"/>
      <c r="D160" s="44"/>
      <c r="G160"/>
    </row>
    <row r="161" spans="1:7" ht="13.95" customHeight="1">
      <c r="A161" s="271"/>
      <c r="B161" s="609" t="s">
        <v>124</v>
      </c>
      <c r="D161" s="1024" t="s">
        <v>2295</v>
      </c>
      <c r="E161" s="1025"/>
      <c r="F161" s="1025"/>
      <c r="G161"/>
    </row>
    <row r="162" spans="1:7" ht="13.95" customHeight="1">
      <c r="A162" s="271"/>
      <c r="B162" s="18"/>
      <c r="D162" s="1024"/>
      <c r="E162" s="1025"/>
      <c r="F162" s="1025"/>
      <c r="G162"/>
    </row>
    <row r="163" spans="1:7" ht="13.95" customHeight="1">
      <c r="A163" s="271"/>
      <c r="B163" s="18"/>
      <c r="D163" s="1025"/>
      <c r="E163" s="1025"/>
      <c r="F163" s="1025"/>
      <c r="G163"/>
    </row>
    <row r="164" spans="1:7" ht="13.95" customHeight="1">
      <c r="A164" s="271"/>
      <c r="B164" s="18"/>
      <c r="D164" s="1025"/>
      <c r="E164" s="1025"/>
      <c r="F164" s="1025"/>
      <c r="G164"/>
    </row>
    <row r="165" spans="1:7" ht="13.95" customHeight="1">
      <c r="A165" s="18"/>
      <c r="B165" s="18"/>
      <c r="D165" s="1025"/>
      <c r="E165" s="1025"/>
      <c r="F165" s="1025"/>
      <c r="G165"/>
    </row>
    <row r="166" spans="1:7" ht="13.95" customHeight="1">
      <c r="A166" s="18"/>
      <c r="B166" s="18"/>
      <c r="D166" s="44"/>
      <c r="G166"/>
    </row>
    <row r="167" spans="1:7" ht="13.95" customHeight="1">
      <c r="A167" s="271"/>
      <c r="B167" s="609" t="s">
        <v>1375</v>
      </c>
      <c r="D167" s="1025" t="s">
        <v>1548</v>
      </c>
      <c r="E167" s="1025"/>
      <c r="F167" s="1025"/>
      <c r="G167"/>
    </row>
    <row r="168" spans="1:7" ht="13.95" customHeight="1">
      <c r="A168" s="18"/>
      <c r="B168" s="18"/>
      <c r="D168" s="1025"/>
      <c r="E168" s="1025"/>
      <c r="F168" s="1025"/>
    </row>
    <row r="169" spans="1:7" ht="13.95" customHeight="1">
      <c r="A169" s="18"/>
      <c r="B169" s="18"/>
      <c r="D169" s="1025"/>
      <c r="E169" s="1025"/>
      <c r="F169" s="1025"/>
    </row>
    <row r="170" spans="1:7" ht="13.95" customHeight="1">
      <c r="A170" s="18"/>
      <c r="B170" s="18"/>
      <c r="D170" s="1025"/>
      <c r="E170" s="1025"/>
      <c r="F170" s="1025"/>
    </row>
    <row r="171" spans="1:7" ht="13.95" customHeight="1">
      <c r="A171" s="18"/>
      <c r="B171" s="18"/>
      <c r="D171" s="44"/>
    </row>
    <row r="172" spans="1:7" ht="13.95" customHeight="1">
      <c r="A172" s="370"/>
      <c r="B172" s="609" t="s">
        <v>124</v>
      </c>
      <c r="C172" s="370"/>
      <c r="D172" s="1028" t="s">
        <v>2136</v>
      </c>
      <c r="E172" s="1028"/>
      <c r="F172" s="1028"/>
      <c r="G172" s="361"/>
    </row>
    <row r="173" spans="1:7" ht="13.95" customHeight="1">
      <c r="A173" s="370"/>
      <c r="B173" s="370"/>
      <c r="C173" s="370"/>
      <c r="D173" s="1028"/>
      <c r="E173" s="1028"/>
      <c r="F173" s="1028"/>
      <c r="G173" s="361"/>
    </row>
    <row r="174" spans="1:7" ht="13.95" customHeight="1">
      <c r="A174" s="370"/>
      <c r="B174" s="370"/>
      <c r="C174" s="370"/>
      <c r="D174" s="1028"/>
      <c r="E174" s="1028"/>
      <c r="F174" s="1028"/>
      <c r="G174" s="361"/>
    </row>
    <row r="175" spans="1:7" ht="13.2">
      <c r="A175" s="370"/>
      <c r="B175" s="370"/>
      <c r="C175" s="370"/>
      <c r="D175" s="372"/>
      <c r="E175" s="361"/>
      <c r="F175" s="361"/>
      <c r="G175" s="361"/>
    </row>
    <row r="176" spans="1:7" ht="13.2">
      <c r="A176" s="1031" t="s">
        <v>1382</v>
      </c>
      <c r="B176" s="1031"/>
      <c r="C176" s="1031"/>
      <c r="D176" s="1031"/>
      <c r="E176" s="1031"/>
      <c r="F176" s="1031"/>
      <c r="G176" s="1031"/>
    </row>
    <row r="177" spans="1:6" ht="13.2">
      <c r="D177" s="44"/>
    </row>
    <row r="178" spans="1:6" ht="13.2">
      <c r="C178" s="590"/>
      <c r="D178" s="1027" t="s">
        <v>1381</v>
      </c>
      <c r="E178" s="1027"/>
      <c r="F178" s="1027"/>
    </row>
    <row r="179" spans="1:6" ht="13.2">
      <c r="A179" s="190"/>
      <c r="B179" s="190"/>
      <c r="C179" s="190"/>
      <c r="D179" s="1029" t="s">
        <v>1414</v>
      </c>
      <c r="E179" s="1029"/>
      <c r="F179" s="1029"/>
    </row>
    <row r="180" spans="1:6" ht="13.2">
      <c r="A180" s="191"/>
      <c r="B180" s="191"/>
      <c r="C180" s="191"/>
    </row>
    <row r="181" spans="1:6" ht="14.4">
      <c r="A181" s="271"/>
      <c r="B181" s="609" t="s">
        <v>124</v>
      </c>
      <c r="D181" s="1030" t="s">
        <v>1732</v>
      </c>
      <c r="E181" s="1007"/>
      <c r="F181" s="1007"/>
    </row>
    <row r="182" spans="1:6" ht="14.4">
      <c r="A182" s="271"/>
      <c r="D182" s="312"/>
      <c r="E182" s="102"/>
      <c r="F182" s="102"/>
    </row>
    <row r="183" spans="1:6" ht="14.4">
      <c r="A183" s="271"/>
      <c r="B183" s="609" t="s">
        <v>124</v>
      </c>
      <c r="D183" s="1007" t="s">
        <v>1549</v>
      </c>
      <c r="E183" s="1007"/>
      <c r="F183" s="1007"/>
    </row>
    <row r="184" spans="1:6" ht="14.4">
      <c r="A184" s="271"/>
      <c r="D184" s="102"/>
      <c r="E184" s="102"/>
      <c r="F184" s="102"/>
    </row>
    <row r="185" spans="1:6" ht="14.4">
      <c r="A185" s="271"/>
      <c r="B185" s="609" t="s">
        <v>124</v>
      </c>
      <c r="D185" s="1032" t="s">
        <v>1809</v>
      </c>
      <c r="E185" s="1032"/>
      <c r="F185" s="1032"/>
    </row>
    <row r="186" spans="1:6" ht="13.8" customHeight="1">
      <c r="A186" s="271"/>
      <c r="D186" s="41" t="s">
        <v>899</v>
      </c>
      <c r="E186" s="970" t="s">
        <v>2131</v>
      </c>
      <c r="F186" s="970"/>
    </row>
    <row r="187" spans="1:6" ht="14.4">
      <c r="A187" s="271"/>
      <c r="D187" s="776"/>
      <c r="E187" s="970"/>
      <c r="F187" s="970"/>
    </row>
    <row r="188" spans="1:6" ht="14.4">
      <c r="A188" s="271"/>
      <c r="D188" s="776"/>
      <c r="E188" s="970"/>
      <c r="F188" s="970"/>
    </row>
    <row r="189" spans="1:6" ht="14.4">
      <c r="A189" s="271"/>
      <c r="D189"/>
      <c r="E189" s="970"/>
      <c r="F189" s="970"/>
    </row>
    <row r="190" spans="1:6" ht="13.8" customHeight="1">
      <c r="A190" s="271"/>
      <c r="D190" s="776" t="s">
        <v>900</v>
      </c>
      <c r="E190" s="970" t="s">
        <v>1810</v>
      </c>
      <c r="F190" s="970"/>
    </row>
    <row r="191" spans="1:6" ht="13.8" customHeight="1">
      <c r="A191" s="271"/>
      <c r="D191" s="776"/>
      <c r="E191" s="970"/>
      <c r="F191" s="970"/>
    </row>
    <row r="192" spans="1:6" ht="13.8" customHeight="1">
      <c r="A192" s="271"/>
      <c r="D192" s="776"/>
      <c r="E192" s="970"/>
      <c r="F192" s="970"/>
    </row>
    <row r="193" spans="1:7" ht="13.8" customHeight="1">
      <c r="A193" s="271"/>
      <c r="D193" s="776"/>
      <c r="E193" s="970"/>
      <c r="F193" s="970"/>
    </row>
    <row r="194" spans="1:7" ht="13.8"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124</v>
      </c>
      <c r="D198" s="970" t="s">
        <v>2298</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2300</v>
      </c>
      <c r="E202" s="1026"/>
      <c r="F202" s="1026"/>
    </row>
    <row r="203" spans="1:7" ht="13.2">
      <c r="D203" s="625"/>
      <c r="E203" s="625"/>
      <c r="F203" s="625"/>
    </row>
    <row r="204" spans="1:7" ht="14.4">
      <c r="A204" s="271"/>
      <c r="B204" s="609" t="s">
        <v>124</v>
      </c>
      <c r="D204" s="999" t="s">
        <v>2301</v>
      </c>
      <c r="E204" s="997"/>
      <c r="F204" s="997"/>
    </row>
    <row r="205" spans="1:7" ht="13.2"/>
    <row r="206" spans="1:7" ht="13.2">
      <c r="A206" s="1031" t="s">
        <v>1384</v>
      </c>
      <c r="B206" s="1031"/>
      <c r="C206" s="1031"/>
      <c r="D206" s="1031"/>
      <c r="E206" s="1031"/>
      <c r="F206" s="1031"/>
      <c r="G206" s="1031"/>
    </row>
    <row r="207" spans="1:7" ht="13.2"/>
    <row r="208" spans="1:7" ht="13.2">
      <c r="C208" s="591"/>
      <c r="D208" s="1027" t="s">
        <v>1383</v>
      </c>
      <c r="E208" s="1027"/>
      <c r="F208" s="1027"/>
    </row>
    <row r="209" spans="1:6" ht="13.2">
      <c r="A209" s="592"/>
      <c r="B209" s="592"/>
      <c r="C209" s="591"/>
      <c r="D209" s="1027" t="s">
        <v>696</v>
      </c>
      <c r="E209" s="1027"/>
      <c r="F209" s="1027"/>
    </row>
    <row r="210" spans="1:6" ht="13.2">
      <c r="A210" s="190"/>
      <c r="B210" s="190"/>
      <c r="C210" s="190"/>
      <c r="D210" s="1007" t="s">
        <v>1415</v>
      </c>
      <c r="E210" s="1007"/>
      <c r="F210" s="1007"/>
    </row>
    <row r="211" spans="1:6" ht="13.2">
      <c r="A211" s="190"/>
      <c r="B211" s="190"/>
      <c r="C211" s="190"/>
    </row>
    <row r="212" spans="1:6" ht="13.2">
      <c r="A212" s="190"/>
      <c r="B212" s="190"/>
      <c r="C212" s="190"/>
      <c r="D212" s="977" t="s">
        <v>1425</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2137</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55" customHeight="1">
      <c r="A224" s="271"/>
      <c r="B224" s="609" t="s">
        <v>1375</v>
      </c>
      <c r="C224" s="191"/>
      <c r="D224" s="997" t="s">
        <v>292</v>
      </c>
      <c r="E224" s="997"/>
      <c r="F224" s="997"/>
    </row>
    <row r="225" spans="1:6" ht="14.4">
      <c r="A225" s="271"/>
      <c r="C225" s="191"/>
      <c r="D225" s="1007" t="s">
        <v>1110</v>
      </c>
      <c r="E225" s="1007"/>
      <c r="F225" s="1007"/>
    </row>
    <row r="226" spans="1:6" ht="14.4">
      <c r="A226" s="271"/>
      <c r="B226" s="271"/>
      <c r="C226" s="191"/>
      <c r="D226" s="104" t="s">
        <v>1429</v>
      </c>
      <c r="E226" s="1037" t="s">
        <v>2066</v>
      </c>
      <c r="F226" s="1037"/>
    </row>
    <row r="227" spans="1:6" ht="13.2">
      <c r="D227" s="1030" t="s">
        <v>1408</v>
      </c>
      <c r="E227" s="1007"/>
      <c r="F227" s="1007"/>
    </row>
    <row r="228" spans="1:6" ht="13.2"/>
    <row r="229" spans="1:6" ht="14.4">
      <c r="A229" s="271"/>
      <c r="B229" s="609" t="s">
        <v>124</v>
      </c>
      <c r="D229" s="1007" t="s">
        <v>293</v>
      </c>
      <c r="E229" s="1007"/>
      <c r="F229" s="1007"/>
    </row>
    <row r="230" spans="1:6" ht="14.4">
      <c r="A230" s="271"/>
      <c r="D230" s="997" t="s">
        <v>1110</v>
      </c>
      <c r="E230" s="997"/>
      <c r="F230" s="997"/>
    </row>
    <row r="231" spans="1:6" ht="14.4">
      <c r="A231" s="271"/>
      <c r="B231" s="271"/>
      <c r="D231" s="63" t="s">
        <v>1430</v>
      </c>
      <c r="E231" s="1037" t="s">
        <v>2067</v>
      </c>
      <c r="F231" s="1037"/>
    </row>
    <row r="232" spans="1:6" ht="13.2">
      <c r="D232" s="1007" t="s">
        <v>1409</v>
      </c>
      <c r="E232" s="1007"/>
      <c r="F232" s="1007"/>
    </row>
    <row r="233" spans="1:6" ht="13.2"/>
    <row r="234" spans="1:6" ht="14.4">
      <c r="A234" s="271"/>
      <c r="B234" s="609" t="s">
        <v>124</v>
      </c>
      <c r="D234" s="1007" t="s">
        <v>640</v>
      </c>
      <c r="E234" s="1007"/>
      <c r="F234" s="1007"/>
    </row>
    <row r="235" spans="1:6" ht="14.4">
      <c r="A235" s="271"/>
      <c r="D235" s="44" t="s">
        <v>1110</v>
      </c>
    </row>
    <row r="236" spans="1:6" ht="14.4">
      <c r="A236" s="271"/>
      <c r="B236" s="271"/>
      <c r="D236" s="63" t="s">
        <v>1429</v>
      </c>
      <c r="E236" s="1037" t="s">
        <v>2068</v>
      </c>
      <c r="F236" s="1037"/>
    </row>
    <row r="237" spans="1:6" ht="14.4">
      <c r="A237" s="271"/>
      <c r="B237" s="271"/>
      <c r="D237" s="977" t="s">
        <v>1432</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1410</v>
      </c>
      <c r="E242" s="977"/>
      <c r="F242" s="977"/>
    </row>
    <row r="243" spans="1:6" ht="13.2">
      <c r="D243" s="44"/>
    </row>
    <row r="244" spans="1:6" ht="14.4">
      <c r="A244" s="271"/>
      <c r="B244" s="609" t="s">
        <v>124</v>
      </c>
      <c r="D244" s="1007" t="s">
        <v>641</v>
      </c>
      <c r="E244" s="1007"/>
      <c r="F244" s="1007"/>
    </row>
    <row r="245" spans="1:6" ht="14.4">
      <c r="A245" s="271"/>
      <c r="D245" s="1007" t="s">
        <v>1110</v>
      </c>
      <c r="E245" s="1007"/>
      <c r="F245" s="1007"/>
    </row>
    <row r="246" spans="1:6" ht="14.4">
      <c r="A246" s="271"/>
      <c r="B246" s="271"/>
      <c r="D246" s="63" t="s">
        <v>1429</v>
      </c>
      <c r="E246" s="1037" t="s">
        <v>2069</v>
      </c>
      <c r="F246" s="1037"/>
    </row>
    <row r="247" spans="1:6" ht="13.2">
      <c r="D247" s="1030" t="s">
        <v>1929</v>
      </c>
      <c r="E247" s="1007"/>
      <c r="F247" s="1007"/>
    </row>
    <row r="248" spans="1:6" ht="13.2">
      <c r="D248" s="102"/>
      <c r="E248" s="102"/>
      <c r="F248" s="102"/>
    </row>
    <row r="249" spans="1:6" ht="14.4">
      <c r="A249" s="271"/>
      <c r="B249" s="609" t="s">
        <v>124</v>
      </c>
      <c r="D249" s="1030" t="s">
        <v>1928</v>
      </c>
      <c r="E249" s="1007"/>
      <c r="F249" s="1007"/>
    </row>
    <row r="250" spans="1:6" ht="14.4">
      <c r="A250" s="271"/>
      <c r="D250" s="1007" t="s">
        <v>1110</v>
      </c>
      <c r="E250" s="1007"/>
      <c r="F250" s="1007"/>
    </row>
    <row r="251" spans="1:6" ht="14.4">
      <c r="A251" s="271"/>
      <c r="B251" s="271"/>
      <c r="D251" s="63" t="s">
        <v>1429</v>
      </c>
      <c r="E251" s="1037" t="s">
        <v>2070</v>
      </c>
      <c r="F251" s="1037"/>
    </row>
    <row r="252" spans="1:6" ht="13.2">
      <c r="D252" s="1030" t="s">
        <v>1930</v>
      </c>
      <c r="E252" s="1007"/>
      <c r="F252" s="1007"/>
    </row>
    <row r="253" spans="1:6" ht="13.2">
      <c r="D253" s="44"/>
    </row>
    <row r="254" spans="1:6" ht="14.4">
      <c r="A254" s="271"/>
      <c r="B254" s="609" t="s">
        <v>124</v>
      </c>
      <c r="D254" s="102" t="s">
        <v>1452</v>
      </c>
      <c r="E254" s="102"/>
      <c r="F254" s="102"/>
    </row>
    <row r="255" spans="1:6" ht="14.4">
      <c r="A255" s="271"/>
      <c r="B255"/>
      <c r="D255" s="970" t="s">
        <v>1753</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124</v>
      </c>
      <c r="D259" s="1007" t="s">
        <v>1021</v>
      </c>
      <c r="E259" s="1007"/>
      <c r="F259" s="1007"/>
    </row>
    <row r="260" spans="1:7" ht="14.4">
      <c r="A260" s="271"/>
      <c r="D260" s="102"/>
      <c r="E260" s="102"/>
      <c r="F260" s="102"/>
    </row>
    <row r="261" spans="1:7" ht="13.2">
      <c r="A261" s="1031" t="s">
        <v>1386</v>
      </c>
      <c r="B261" s="1031"/>
      <c r="C261" s="1031"/>
      <c r="D261" s="1031"/>
      <c r="E261" s="1031"/>
      <c r="F261" s="1031"/>
      <c r="G261" s="1031"/>
    </row>
    <row r="262" spans="1:7" ht="13.2">
      <c r="D262" s="44"/>
    </row>
    <row r="263" spans="1:7" ht="13.2">
      <c r="C263" s="590"/>
      <c r="D263" s="998" t="s">
        <v>1385</v>
      </c>
      <c r="E263" s="998"/>
      <c r="F263" s="998"/>
    </row>
    <row r="264" spans="1:7" ht="13.2">
      <c r="A264" s="190"/>
      <c r="B264" s="190"/>
      <c r="C264" s="190"/>
      <c r="D264" s="997" t="s">
        <v>1416</v>
      </c>
      <c r="E264" s="997"/>
      <c r="F264" s="997"/>
    </row>
    <row r="265" spans="1:7" ht="13.2">
      <c r="A265" s="18"/>
      <c r="B265" s="18"/>
      <c r="C265" s="18"/>
      <c r="D265" s="3"/>
    </row>
    <row r="266" spans="1:7" ht="13.2">
      <c r="A266" s="18"/>
      <c r="C266" s="18"/>
      <c r="D266" s="998" t="s">
        <v>209</v>
      </c>
      <c r="E266" s="998"/>
      <c r="F266" s="998"/>
      <c r="G266"/>
    </row>
    <row r="267" spans="1:7" ht="14.55" customHeight="1">
      <c r="A267" s="271"/>
      <c r="B267" s="609" t="s">
        <v>1375</v>
      </c>
      <c r="C267" s="879"/>
      <c r="D267" s="1018" t="s">
        <v>2006</v>
      </c>
      <c r="E267" s="1018"/>
      <c r="F267" s="1018"/>
      <c r="G267"/>
    </row>
    <row r="268" spans="1:7" ht="14.4">
      <c r="A268" s="271"/>
      <c r="B268" s="880"/>
      <c r="C268" s="879"/>
      <c r="D268" s="1018"/>
      <c r="E268" s="1018"/>
      <c r="F268" s="1018"/>
      <c r="G268"/>
    </row>
    <row r="269" spans="1:7" ht="14.4">
      <c r="A269" s="271"/>
      <c r="B269" s="880"/>
      <c r="C269" s="879"/>
      <c r="D269" s="1018"/>
      <c r="E269" s="1018"/>
      <c r="F269" s="1018"/>
      <c r="G269"/>
    </row>
    <row r="270" spans="1:7" ht="14.55" customHeight="1">
      <c r="A270" s="271"/>
      <c r="B270" s="880"/>
      <c r="C270" s="879"/>
      <c r="D270" s="1018"/>
      <c r="E270" s="1018"/>
      <c r="F270" s="1018"/>
      <c r="G270"/>
    </row>
    <row r="271" spans="1:7" ht="14.4">
      <c r="A271" s="271"/>
      <c r="B271" s="880"/>
      <c r="C271" s="879"/>
      <c r="D271" s="881"/>
      <c r="E271" s="881"/>
      <c r="F271" s="881"/>
      <c r="G271"/>
    </row>
    <row r="272" spans="1:7" ht="14.4">
      <c r="A272" s="271"/>
      <c r="B272" s="609" t="s">
        <v>1375</v>
      </c>
      <c r="C272" s="879"/>
      <c r="D272" s="1018" t="s">
        <v>2007</v>
      </c>
      <c r="E272" s="1018"/>
      <c r="F272" s="1018"/>
      <c r="G272"/>
    </row>
    <row r="273" spans="1:7" ht="14.4">
      <c r="A273" s="271"/>
      <c r="B273" s="880"/>
      <c r="C273" s="879"/>
      <c r="D273" s="1018"/>
      <c r="E273" s="1018"/>
      <c r="F273" s="1018"/>
      <c r="G273"/>
    </row>
    <row r="274" spans="1:7" ht="14.4">
      <c r="A274" s="271"/>
      <c r="B274" s="880"/>
      <c r="C274" s="879"/>
      <c r="D274" s="1018"/>
      <c r="E274" s="1018"/>
      <c r="F274" s="1018"/>
      <c r="G274"/>
    </row>
    <row r="275" spans="1:7" ht="14.4">
      <c r="A275" s="271"/>
      <c r="B275" s="880"/>
      <c r="C275" s="879"/>
      <c r="D275" s="1018"/>
      <c r="E275" s="1018"/>
      <c r="F275" s="1018"/>
      <c r="G275"/>
    </row>
    <row r="276" spans="1:7" ht="14.4">
      <c r="A276" s="271"/>
      <c r="B276" s="880"/>
      <c r="C276" s="879"/>
      <c r="D276" s="1018"/>
      <c r="E276" s="1018"/>
      <c r="F276" s="1018"/>
      <c r="G276"/>
    </row>
    <row r="277" spans="1:7" ht="14.4">
      <c r="A277" s="271"/>
      <c r="B277" s="880"/>
      <c r="C277" s="879"/>
      <c r="D277" s="881"/>
      <c r="E277" s="881"/>
      <c r="F277" s="881"/>
      <c r="G277"/>
    </row>
    <row r="278" spans="1:7" ht="14.4">
      <c r="A278" s="271"/>
      <c r="B278" s="880"/>
      <c r="C278" s="879"/>
      <c r="D278" s="1018" t="s">
        <v>1558</v>
      </c>
      <c r="E278" s="1018"/>
      <c r="F278" s="1018"/>
      <c r="G278"/>
    </row>
    <row r="279" spans="1:7" ht="14.4">
      <c r="A279" s="271"/>
      <c r="B279" s="880"/>
      <c r="C279" s="879"/>
      <c r="D279" s="1018"/>
      <c r="E279" s="1018"/>
      <c r="F279" s="1018"/>
      <c r="G279"/>
    </row>
    <row r="280" spans="1:7" ht="14.4">
      <c r="A280" s="271"/>
      <c r="B280" s="880"/>
      <c r="C280" s="879"/>
      <c r="D280" s="1018"/>
      <c r="E280" s="1018"/>
      <c r="F280" s="1018"/>
      <c r="G280"/>
    </row>
    <row r="281" spans="1:7" ht="14.4">
      <c r="A281" s="271"/>
      <c r="B281" s="880"/>
      <c r="C281" s="879"/>
      <c r="D281" s="1018"/>
      <c r="E281" s="1018"/>
      <c r="F281" s="1018"/>
      <c r="G281"/>
    </row>
    <row r="282" spans="1:7" ht="14.4">
      <c r="A282" s="271"/>
      <c r="B282" s="880"/>
      <c r="C282" s="879"/>
      <c r="D282" s="1018"/>
      <c r="E282" s="1018"/>
      <c r="F282" s="1018"/>
      <c r="G282"/>
    </row>
    <row r="283" spans="1:7" ht="14.4">
      <c r="A283" s="271"/>
      <c r="B283" s="271"/>
      <c r="D283" s="209"/>
      <c r="E283" s="209"/>
      <c r="F283" s="209"/>
      <c r="G283"/>
    </row>
    <row r="284" spans="1:7" s="448" customFormat="1" ht="14.55" customHeight="1">
      <c r="A284" s="289"/>
      <c r="B284" s="609" t="s">
        <v>1375</v>
      </c>
      <c r="C284" s="798"/>
      <c r="D284" s="1020" t="s">
        <v>1923</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5"/>
      <c r="E287" s="926" t="s">
        <v>2071</v>
      </c>
      <c r="F287" s="925"/>
      <c r="G287" s="799"/>
    </row>
    <row r="288" spans="1:7" ht="14.4">
      <c r="A288" s="271"/>
      <c r="B288" s="271"/>
      <c r="D288" s="44"/>
      <c r="E288"/>
      <c r="F288"/>
      <c r="G288"/>
    </row>
    <row r="289" spans="1:7" ht="14.4">
      <c r="A289" s="271"/>
      <c r="B289" s="609" t="s">
        <v>1375</v>
      </c>
      <c r="D289" s="997" t="s">
        <v>1111</v>
      </c>
      <c r="E289" s="997"/>
      <c r="F289" s="997"/>
      <c r="G289"/>
    </row>
    <row r="290" spans="1:7" ht="14.4">
      <c r="A290" s="271"/>
      <c r="B290" s="271"/>
      <c r="D290" s="997" t="s">
        <v>1559</v>
      </c>
      <c r="E290" s="997"/>
      <c r="F290" s="997"/>
      <c r="G290"/>
    </row>
    <row r="291" spans="1:7" ht="14.4">
      <c r="A291" s="271"/>
      <c r="B291" s="271"/>
      <c r="D291" s="3" t="s">
        <v>1041</v>
      </c>
      <c r="E291" s="926" t="s">
        <v>2072</v>
      </c>
      <c r="F291" s="3"/>
    </row>
    <row r="292" spans="1:7" ht="13.2">
      <c r="D292" s="28"/>
    </row>
    <row r="293" spans="1:7" ht="14.4">
      <c r="A293" s="271"/>
      <c r="B293" s="609" t="s">
        <v>1375</v>
      </c>
      <c r="D293" s="977" t="s">
        <v>1560</v>
      </c>
      <c r="E293" s="977"/>
      <c r="F293" s="977"/>
    </row>
    <row r="294" spans="1:7" ht="14.4">
      <c r="A294" s="271"/>
      <c r="B294" s="271"/>
      <c r="D294" s="977"/>
      <c r="E294" s="977"/>
      <c r="F294" s="977"/>
    </row>
    <row r="295" spans="1:7" ht="13.2">
      <c r="D295" s="28"/>
    </row>
    <row r="296" spans="1:7" ht="13.2">
      <c r="A296" s="1031" t="s">
        <v>1388</v>
      </c>
      <c r="B296" s="1031"/>
      <c r="C296" s="1031"/>
      <c r="D296" s="1031"/>
      <c r="E296" s="1031"/>
      <c r="F296" s="1031"/>
      <c r="G296" s="1031"/>
    </row>
    <row r="297" spans="1:7" ht="13.2">
      <c r="D297" s="28"/>
    </row>
    <row r="298" spans="1:7" ht="13.2">
      <c r="C298" s="590"/>
      <c r="D298" s="998" t="s">
        <v>1387</v>
      </c>
      <c r="E298" s="998"/>
      <c r="F298" s="998"/>
    </row>
    <row r="299" spans="1:7" ht="13.2">
      <c r="A299" s="190"/>
      <c r="B299" s="190"/>
      <c r="C299" s="190"/>
      <c r="D299" s="44"/>
    </row>
    <row r="300" spans="1:7" ht="13.2">
      <c r="A300" s="191"/>
      <c r="B300" s="191"/>
      <c r="C300" s="191"/>
      <c r="D300" s="998" t="s">
        <v>211</v>
      </c>
      <c r="E300" s="998"/>
      <c r="F300" s="998"/>
    </row>
    <row r="301" spans="1:7" ht="14.55" customHeight="1">
      <c r="A301" s="271"/>
      <c r="B301" s="609" t="s">
        <v>1375</v>
      </c>
      <c r="D301" s="970" t="s">
        <v>1880</v>
      </c>
      <c r="E301" s="977"/>
      <c r="F301" s="977"/>
    </row>
    <row r="302" spans="1:7" ht="13.2">
      <c r="D302" s="977"/>
      <c r="E302" s="977"/>
      <c r="F302" s="977"/>
    </row>
    <row r="303" spans="1:7" ht="13.2">
      <c r="D303" s="977"/>
      <c r="E303" s="977"/>
      <c r="F303" s="977"/>
    </row>
    <row r="304" spans="1:7" ht="13.2">
      <c r="D304" s="24"/>
      <c r="E304" s="24"/>
      <c r="F304" s="24"/>
    </row>
    <row r="305" spans="1:7" s="448" customFormat="1" ht="14.55" customHeight="1">
      <c r="A305" s="289"/>
      <c r="B305" s="609" t="s">
        <v>1375</v>
      </c>
      <c r="C305" s="798"/>
      <c r="D305" s="1020" t="s">
        <v>1924</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2073</v>
      </c>
      <c r="F308" s="373"/>
      <c r="G308" s="799"/>
    </row>
    <row r="309" spans="1:7" ht="13.2">
      <c r="D309" s="212"/>
    </row>
    <row r="310" spans="1:7" ht="13.2">
      <c r="A310" s="1031" t="s">
        <v>1389</v>
      </c>
      <c r="B310" s="1031"/>
      <c r="C310" s="1031"/>
      <c r="D310" s="1031"/>
      <c r="E310" s="1031"/>
      <c r="F310" s="1031"/>
      <c r="G310" s="1031"/>
    </row>
    <row r="311" spans="1:7" ht="13.2">
      <c r="D311" s="212"/>
    </row>
    <row r="312" spans="1:7" ht="13.2">
      <c r="C312" s="190"/>
      <c r="D312" s="1004" t="s">
        <v>1561</v>
      </c>
      <c r="E312" s="1004"/>
      <c r="F312" s="1004"/>
    </row>
    <row r="313" spans="1:7" ht="13.2">
      <c r="C313" s="190"/>
      <c r="D313" s="1004"/>
      <c r="E313" s="1004"/>
      <c r="F313" s="1004"/>
    </row>
    <row r="314" spans="1:7" ht="13.2">
      <c r="A314" s="191"/>
      <c r="B314" s="191"/>
      <c r="C314" s="191"/>
      <c r="D314" s="3"/>
    </row>
    <row r="315" spans="1:7" ht="13.2">
      <c r="C315" s="191"/>
      <c r="D315" s="998" t="s">
        <v>162</v>
      </c>
      <c r="E315" s="998"/>
      <c r="F315" s="998"/>
    </row>
    <row r="316" spans="1:7" ht="14.4">
      <c r="A316" s="271"/>
      <c r="B316" s="271"/>
      <c r="D316" s="1022" t="s">
        <v>1562</v>
      </c>
      <c r="E316" s="1022"/>
      <c r="F316" s="1022"/>
    </row>
    <row r="317" spans="1:7" ht="12" customHeight="1"/>
    <row r="318" spans="1:7" ht="14.55" customHeight="1">
      <c r="A318" s="271"/>
      <c r="B318" s="609" t="s">
        <v>124</v>
      </c>
      <c r="D318" s="977" t="s">
        <v>1563</v>
      </c>
      <c r="E318" s="977"/>
      <c r="F318" s="977"/>
    </row>
    <row r="319" spans="1:7" ht="14.4">
      <c r="A319" s="271"/>
      <c r="B319" s="271"/>
      <c r="D319" s="977"/>
      <c r="E319" s="977"/>
      <c r="F319" s="977"/>
    </row>
    <row r="320" spans="1:7" ht="13.2"/>
    <row r="321" spans="1:7" ht="14.55" customHeight="1">
      <c r="A321" s="271"/>
      <c r="B321" s="609" t="s">
        <v>124</v>
      </c>
      <c r="D321" s="977" t="s">
        <v>1564</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124</v>
      </c>
      <c r="D325" s="977" t="s">
        <v>1565</v>
      </c>
      <c r="E325" s="977"/>
      <c r="F325" s="977"/>
    </row>
    <row r="326" spans="1:7" ht="14.4">
      <c r="A326" s="271"/>
      <c r="B326" s="271"/>
      <c r="D326" s="977"/>
      <c r="E326" s="977"/>
      <c r="F326" s="977"/>
    </row>
    <row r="327" spans="1:7" ht="13.2">
      <c r="A327" s="18"/>
      <c r="B327" s="18"/>
      <c r="D327" s="44"/>
    </row>
    <row r="328" spans="1:7" ht="13.2">
      <c r="A328" s="1031" t="s">
        <v>1376</v>
      </c>
      <c r="B328" s="1031"/>
      <c r="C328" s="1031"/>
      <c r="D328" s="1031"/>
      <c r="E328" s="1031"/>
      <c r="F328" s="1031"/>
      <c r="G328" s="1031"/>
    </row>
    <row r="329" spans="1:7" ht="13.2">
      <c r="A329" s="18"/>
      <c r="B329" s="18"/>
      <c r="D329" s="44"/>
      <c r="G329"/>
    </row>
    <row r="330" spans="1:7" ht="13.2">
      <c r="C330" s="18"/>
      <c r="D330" s="998" t="s">
        <v>163</v>
      </c>
      <c r="E330" s="998"/>
      <c r="F330" s="998"/>
      <c r="G330"/>
    </row>
    <row r="331" spans="1:7" ht="13.2">
      <c r="C331" s="18"/>
      <c r="D331" s="997" t="s">
        <v>1417</v>
      </c>
      <c r="E331" s="997"/>
      <c r="F331" s="997"/>
      <c r="G331"/>
    </row>
    <row r="332" spans="1:7" ht="13.2">
      <c r="C332" s="18"/>
      <c r="D332" s="182"/>
      <c r="G332"/>
    </row>
    <row r="333" spans="1:7" ht="13.2">
      <c r="B333" s="609" t="s">
        <v>124</v>
      </c>
      <c r="D333" s="997" t="s">
        <v>1566</v>
      </c>
      <c r="E333" s="997"/>
      <c r="F333" s="997"/>
      <c r="G333"/>
    </row>
    <row r="334" spans="1:7" ht="14.4">
      <c r="A334" s="271"/>
      <c r="B334" s="271"/>
      <c r="D334" s="420"/>
      <c r="G334"/>
    </row>
    <row r="335" spans="1:7" ht="14.4">
      <c r="A335" s="271"/>
      <c r="B335" s="609" t="s">
        <v>124</v>
      </c>
      <c r="D335" s="997" t="s">
        <v>1567</v>
      </c>
      <c r="E335" s="997"/>
      <c r="F335" s="997"/>
      <c r="G335"/>
    </row>
    <row r="336" spans="1:7" ht="13.2">
      <c r="G336"/>
    </row>
    <row r="337" spans="1:7" ht="14.55" customHeight="1">
      <c r="A337" s="271"/>
      <c r="B337" s="609" t="s">
        <v>124</v>
      </c>
      <c r="D337" s="977" t="s">
        <v>1573</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55" customHeight="1">
      <c r="A353" s="271"/>
      <c r="B353" s="609" t="s">
        <v>124</v>
      </c>
      <c r="D353" s="977" t="s">
        <v>1568</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124</v>
      </c>
      <c r="D363" s="994" t="s">
        <v>2074</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2075</v>
      </c>
      <c r="F368" s="209"/>
    </row>
    <row r="369" spans="1:6" thickBot="1">
      <c r="D369" s="777"/>
      <c r="E369" s="98"/>
      <c r="F369" s="98"/>
    </row>
    <row r="370" spans="1:6" ht="14.4" thickTop="1" thickBot="1">
      <c r="D370" s="1046" t="s">
        <v>1265</v>
      </c>
      <c r="E370" s="1046"/>
      <c r="F370" s="1046"/>
    </row>
    <row r="371" spans="1:6" thickTop="1">
      <c r="D371" s="1047" t="s">
        <v>1569</v>
      </c>
      <c r="E371" s="1047"/>
      <c r="F371" s="1047"/>
    </row>
    <row r="372" spans="1:6" ht="13.2">
      <c r="D372" s="44"/>
    </row>
    <row r="373" spans="1:6" ht="14.4">
      <c r="A373" s="271"/>
      <c r="B373" s="609" t="s">
        <v>124</v>
      </c>
      <c r="C373" s="361"/>
      <c r="D373" s="1014" t="s">
        <v>2138</v>
      </c>
      <c r="E373" s="1014"/>
      <c r="F373" s="1014"/>
    </row>
    <row r="374" spans="1:6" ht="14.4">
      <c r="A374" s="271"/>
      <c r="B374" s="271"/>
      <c r="C374" s="361"/>
      <c r="D374" s="420"/>
    </row>
    <row r="375" spans="1:6" ht="14.4">
      <c r="A375" s="271"/>
      <c r="B375" s="609" t="s">
        <v>124</v>
      </c>
      <c r="C375" s="361"/>
      <c r="D375" s="984" t="s">
        <v>2139</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124</v>
      </c>
      <c r="C386" s="361"/>
      <c r="D386" s="1034" t="s">
        <v>1570</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1571</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8" customHeight="1">
      <c r="A400" s="361"/>
      <c r="B400" s="361"/>
      <c r="C400" s="361"/>
      <c r="D400" s="1034" t="s">
        <v>1574</v>
      </c>
      <c r="E400" s="1034"/>
      <c r="F400" s="1034"/>
    </row>
    <row r="401" spans="1:6" ht="13.8" customHeight="1">
      <c r="A401" s="361"/>
      <c r="B401" s="361"/>
      <c r="C401" s="361"/>
      <c r="D401" s="1034"/>
      <c r="E401" s="1034"/>
      <c r="F401" s="1034"/>
    </row>
    <row r="402" spans="1:6" ht="13.8" customHeight="1">
      <c r="A402" s="361"/>
      <c r="B402" s="361"/>
      <c r="C402" s="361"/>
      <c r="D402" s="1034"/>
      <c r="E402" s="1034"/>
      <c r="F402" s="1034"/>
    </row>
    <row r="403" spans="1:6" ht="13.8" customHeight="1">
      <c r="A403" s="361"/>
      <c r="B403" s="361"/>
      <c r="C403" s="361"/>
      <c r="D403" s="1034"/>
      <c r="E403" s="1034"/>
      <c r="F403" s="1034"/>
    </row>
    <row r="404" spans="1:6" ht="13.8" customHeight="1">
      <c r="A404" s="361"/>
      <c r="B404" s="361"/>
      <c r="C404" s="361"/>
      <c r="D404" s="1034"/>
      <c r="E404" s="1034"/>
      <c r="F404" s="1034"/>
    </row>
    <row r="405" spans="1:6" ht="13.8" customHeight="1">
      <c r="A405" s="361"/>
      <c r="B405" s="361"/>
      <c r="C405" s="361"/>
      <c r="D405" s="1034"/>
      <c r="E405" s="1034"/>
      <c r="F405" s="1034"/>
    </row>
    <row r="406" spans="1:6" ht="13.8" customHeight="1">
      <c r="A406" s="361"/>
      <c r="B406" s="361"/>
      <c r="C406" s="361"/>
      <c r="D406" s="1034"/>
      <c r="E406" s="1034"/>
      <c r="F406" s="1034"/>
    </row>
    <row r="407" spans="1:6" ht="13.8" customHeight="1">
      <c r="A407" s="361"/>
      <c r="B407" s="361"/>
      <c r="C407" s="361"/>
      <c r="D407" s="1034"/>
      <c r="E407" s="1034"/>
      <c r="F407" s="1034"/>
    </row>
    <row r="408" spans="1:6" ht="13.8" customHeight="1">
      <c r="A408" s="361"/>
      <c r="B408" s="361"/>
      <c r="C408" s="361"/>
      <c r="D408" s="1034"/>
      <c r="E408" s="1034"/>
      <c r="F408" s="1034"/>
    </row>
    <row r="409" spans="1:6" ht="13.8" customHeight="1">
      <c r="A409" s="361"/>
      <c r="B409" s="361"/>
      <c r="C409" s="361"/>
      <c r="D409" s="1034"/>
      <c r="E409" s="1034"/>
      <c r="F409" s="1034"/>
    </row>
    <row r="410" spans="1:6" ht="13.8" customHeight="1">
      <c r="A410" s="361"/>
      <c r="B410" s="361"/>
      <c r="C410" s="361"/>
      <c r="D410" s="1034"/>
      <c r="E410" s="1034"/>
      <c r="F410" s="1034"/>
    </row>
    <row r="411" spans="1:6" ht="13.8" customHeight="1">
      <c r="A411" s="361"/>
      <c r="B411" s="361"/>
      <c r="C411" s="361"/>
      <c r="D411" s="1034"/>
      <c r="E411" s="1034"/>
      <c r="F411" s="1034"/>
    </row>
    <row r="412" spans="1:6" ht="13.8" customHeight="1">
      <c r="A412" s="361"/>
      <c r="B412" s="361"/>
      <c r="C412" s="361"/>
      <c r="D412" s="1034"/>
      <c r="E412" s="1034"/>
      <c r="F412" s="1034"/>
    </row>
    <row r="413" spans="1:6" ht="13.8" customHeight="1">
      <c r="A413" s="361"/>
      <c r="B413" s="361"/>
      <c r="C413" s="361"/>
      <c r="D413" s="1034"/>
      <c r="E413" s="1034"/>
      <c r="F413" s="1034"/>
    </row>
    <row r="414" spans="1:6" ht="13.8" customHeight="1">
      <c r="A414" s="361"/>
      <c r="B414" s="361"/>
      <c r="C414" s="361"/>
      <c r="D414" s="1034"/>
      <c r="E414" s="1034"/>
      <c r="F414" s="1034"/>
    </row>
    <row r="415" spans="1:6" ht="13.8" customHeight="1">
      <c r="A415" s="361"/>
      <c r="B415" s="361"/>
      <c r="C415" s="361"/>
      <c r="D415" s="1034"/>
      <c r="E415" s="1034"/>
      <c r="F415" s="1034"/>
    </row>
    <row r="416" spans="1:6" ht="13.8" customHeight="1">
      <c r="A416" s="361"/>
      <c r="B416" s="361"/>
      <c r="C416" s="361"/>
      <c r="D416" s="1034"/>
      <c r="E416" s="1034"/>
      <c r="F416" s="1034"/>
    </row>
    <row r="417" spans="1:6" ht="13.8" customHeight="1">
      <c r="A417" s="361"/>
      <c r="B417" s="361"/>
      <c r="C417" s="361"/>
      <c r="D417" s="1034"/>
      <c r="E417" s="1034"/>
      <c r="F417" s="1034"/>
    </row>
    <row r="418" spans="1:6" ht="13.2">
      <c r="A418" s="361"/>
      <c r="B418" s="361"/>
      <c r="C418" s="361"/>
      <c r="D418" s="420"/>
    </row>
    <row r="419" spans="1:6" ht="13.8" customHeight="1">
      <c r="A419" s="361"/>
      <c r="B419" s="609" t="s">
        <v>124</v>
      </c>
      <c r="C419" s="361"/>
      <c r="D419" s="1034" t="s">
        <v>1572</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124</v>
      </c>
      <c r="C422" s="361"/>
      <c r="D422" s="1024" t="s">
        <v>1877</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55" customHeight="1">
      <c r="A428" s="271"/>
      <c r="B428" s="609" t="s">
        <v>124</v>
      </c>
      <c r="C428" s="361"/>
      <c r="D428" s="1024" t="s">
        <v>1858</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1873</v>
      </c>
      <c r="E432" s="1053"/>
      <c r="F432" s="1053"/>
    </row>
    <row r="433" spans="1:6" ht="13.2">
      <c r="D433" s="44"/>
    </row>
    <row r="434" spans="1:6" ht="14.55" customHeight="1">
      <c r="A434" s="271"/>
      <c r="B434" s="609" t="s">
        <v>124</v>
      </c>
      <c r="C434" s="207"/>
      <c r="D434" s="977" t="s">
        <v>2140</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124</v>
      </c>
      <c r="C466" s="207"/>
      <c r="D466" s="999" t="s">
        <v>2077</v>
      </c>
      <c r="E466" s="997"/>
      <c r="F466" s="997"/>
    </row>
    <row r="467" spans="1:6" ht="13.2">
      <c r="D467"/>
      <c r="E467" s="927" t="s">
        <v>2076</v>
      </c>
      <c r="F467" s="927"/>
    </row>
    <row r="468" spans="1:6" ht="13.8" customHeight="1">
      <c r="D468" s="970" t="s">
        <v>1855</v>
      </c>
      <c r="E468" s="977"/>
      <c r="F468" s="977"/>
    </row>
    <row r="469" spans="1:6" ht="13.8" customHeight="1">
      <c r="D469" s="977"/>
      <c r="E469" s="977"/>
      <c r="F469" s="977"/>
    </row>
    <row r="470" spans="1:6" ht="13.2">
      <c r="D470" s="44"/>
    </row>
    <row r="471" spans="1:6" ht="14.55" customHeight="1">
      <c r="A471" s="271"/>
      <c r="B471" s="609" t="s">
        <v>124</v>
      </c>
      <c r="C471" s="207"/>
      <c r="D471" s="977" t="s">
        <v>1575</v>
      </c>
      <c r="E471" s="977"/>
      <c r="F471" s="977"/>
    </row>
    <row r="472" spans="1:6" ht="13.2">
      <c r="D472" s="977"/>
      <c r="E472" s="977"/>
      <c r="F472" s="977"/>
    </row>
    <row r="473" spans="1:6" ht="13.2">
      <c r="D473" s="977"/>
      <c r="E473" s="977"/>
      <c r="F473" s="977"/>
    </row>
    <row r="474" spans="1:6" ht="13.2">
      <c r="D474" s="24"/>
      <c r="E474" s="24"/>
      <c r="F474" s="24"/>
    </row>
    <row r="475" spans="1:6" ht="14.4">
      <c r="B475" s="609" t="s">
        <v>124</v>
      </c>
      <c r="C475" s="271"/>
      <c r="D475" s="970" t="s">
        <v>1717</v>
      </c>
      <c r="E475" s="977"/>
      <c r="F475" s="977"/>
    </row>
    <row r="476" spans="1:6" ht="13.2">
      <c r="D476" s="977"/>
      <c r="E476" s="977"/>
      <c r="F476" s="977"/>
    </row>
    <row r="477" spans="1:6" ht="13.2">
      <c r="D477" s="44"/>
      <c r="E477" s="44"/>
    </row>
    <row r="478" spans="1:6" ht="14.4">
      <c r="B478" s="609" t="s">
        <v>124</v>
      </c>
      <c r="C478" s="271"/>
      <c r="D478" s="977" t="s">
        <v>1576</v>
      </c>
      <c r="E478" s="977"/>
      <c r="F478" s="977"/>
    </row>
    <row r="479" spans="1:6" ht="13.2">
      <c r="D479" s="977"/>
      <c r="E479" s="977"/>
      <c r="F479" s="977"/>
    </row>
    <row r="480" spans="1:6" ht="13.2">
      <c r="D480" s="977"/>
      <c r="E480" s="977"/>
      <c r="F480" s="977"/>
    </row>
    <row r="481" spans="2:6" ht="13.2">
      <c r="D481" s="977"/>
      <c r="E481" s="977"/>
      <c r="F481" s="977"/>
    </row>
    <row r="482" spans="2:6" ht="13.2">
      <c r="B482" s="609" t="s">
        <v>124</v>
      </c>
      <c r="D482" s="977"/>
      <c r="E482" s="977"/>
      <c r="F482" s="977"/>
    </row>
    <row r="483" spans="2:6" ht="13.2">
      <c r="D483" s="977"/>
      <c r="E483" s="977"/>
      <c r="F483" s="977"/>
    </row>
    <row r="484" spans="2:6" ht="13.2">
      <c r="D484" s="977"/>
      <c r="E484" s="977"/>
      <c r="F484" s="977"/>
    </row>
    <row r="485" spans="2:6" ht="13.2">
      <c r="B485" s="609" t="s">
        <v>124</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124</v>
      </c>
      <c r="D489" s="977"/>
      <c r="E489" s="977"/>
      <c r="F489" s="977"/>
    </row>
    <row r="490" spans="2:6" ht="13.2">
      <c r="D490" s="977"/>
      <c r="E490" s="977"/>
      <c r="F490" s="977"/>
    </row>
    <row r="491" spans="2:6" ht="13.2">
      <c r="B491" s="609" t="s">
        <v>124</v>
      </c>
      <c r="D491" s="977"/>
      <c r="E491" s="977"/>
      <c r="F491" s="977"/>
    </row>
    <row r="492" spans="2:6" ht="13.2">
      <c r="D492" s="977"/>
      <c r="E492" s="977"/>
      <c r="F492" s="977"/>
    </row>
    <row r="493" spans="2:6" ht="13.8" customHeight="1">
      <c r="B493" s="609" t="s">
        <v>124</v>
      </c>
      <c r="D493" s="977" t="s">
        <v>1577</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124</v>
      </c>
      <c r="D499" s="997" t="s">
        <v>1418</v>
      </c>
      <c r="E499" s="997"/>
      <c r="F499" s="997"/>
    </row>
    <row r="500" spans="1:7" ht="13.2">
      <c r="A500" s="44"/>
      <c r="B500" s="44"/>
    </row>
    <row r="501" spans="1:7" ht="13.2">
      <c r="A501" s="1031" t="s">
        <v>1377</v>
      </c>
      <c r="B501" s="1031"/>
      <c r="C501" s="1031"/>
      <c r="D501" s="1031"/>
      <c r="E501" s="1031"/>
      <c r="F501" s="1031"/>
      <c r="G501" s="1031"/>
    </row>
    <row r="502" spans="1:7" ht="13.2">
      <c r="A502" s="44"/>
      <c r="B502" s="44"/>
    </row>
    <row r="503" spans="1:7" ht="13.2">
      <c r="D503" s="1048" t="s">
        <v>1117</v>
      </c>
      <c r="E503" s="1048"/>
      <c r="F503" s="1048"/>
    </row>
    <row r="504" spans="1:7" ht="13.2">
      <c r="D504" s="1014" t="s">
        <v>1411</v>
      </c>
      <c r="E504" s="1014"/>
      <c r="F504" s="1014"/>
    </row>
    <row r="505" spans="1:7" ht="14.4">
      <c r="A505" s="271"/>
      <c r="B505" s="271"/>
      <c r="D505" s="420"/>
    </row>
    <row r="506" spans="1:7" ht="14.4">
      <c r="A506" s="271"/>
      <c r="B506" s="609" t="s">
        <v>124</v>
      </c>
      <c r="D506" s="1034" t="s">
        <v>1578</v>
      </c>
      <c r="E506" s="1034"/>
      <c r="F506" s="1034"/>
    </row>
    <row r="507" spans="1:7" ht="14.4">
      <c r="A507" s="271"/>
      <c r="B507" s="271"/>
      <c r="D507" s="1034"/>
      <c r="E507" s="1034"/>
      <c r="F507" s="1034"/>
    </row>
    <row r="508" spans="1:7" ht="14.4">
      <c r="A508" s="271"/>
      <c r="B508" s="271"/>
      <c r="D508" s="44"/>
    </row>
    <row r="509" spans="1:7" ht="14.4">
      <c r="A509" s="271"/>
      <c r="B509" s="609" t="s">
        <v>124</v>
      </c>
      <c r="D509" s="1049" t="s">
        <v>1874</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124</v>
      </c>
      <c r="D514" s="997" t="s">
        <v>1580</v>
      </c>
      <c r="E514" s="997"/>
      <c r="F514" s="997"/>
      <c r="G514"/>
    </row>
    <row r="515" spans="1:7" ht="13.2">
      <c r="D515" s="44"/>
      <c r="G515"/>
    </row>
    <row r="516" spans="1:7" ht="14.4">
      <c r="A516" s="271"/>
      <c r="B516" s="609" t="s">
        <v>124</v>
      </c>
      <c r="D516" s="977" t="s">
        <v>1581</v>
      </c>
      <c r="E516" s="977"/>
      <c r="F516" s="977"/>
      <c r="G516"/>
    </row>
    <row r="517" spans="1:7" ht="13.2">
      <c r="D517" s="977"/>
      <c r="E517" s="977"/>
      <c r="F517" s="977"/>
      <c r="G517"/>
    </row>
    <row r="518" spans="1:7" ht="13.2">
      <c r="D518" s="420"/>
      <c r="G518"/>
    </row>
    <row r="519" spans="1:7" ht="14.4">
      <c r="A519" s="271"/>
      <c r="B519" s="609" t="s">
        <v>124</v>
      </c>
      <c r="D519" s="997" t="s">
        <v>1579</v>
      </c>
      <c r="E519" s="997"/>
      <c r="F519" s="997"/>
    </row>
    <row r="520" spans="1:7" ht="14.4">
      <c r="A520" s="271"/>
      <c r="B520" s="271"/>
      <c r="D520" s="44"/>
    </row>
    <row r="521" spans="1:7" ht="13.2">
      <c r="A521" s="1031" t="s">
        <v>1378</v>
      </c>
      <c r="B521" s="1031"/>
      <c r="C521" s="1031"/>
      <c r="D521" s="1031"/>
      <c r="E521" s="1031"/>
      <c r="F521" s="1031"/>
      <c r="G521" s="1031"/>
    </row>
    <row r="522" spans="1:7" ht="12" customHeight="1">
      <c r="A522" s="271"/>
      <c r="B522" s="271"/>
      <c r="D522" s="44"/>
    </row>
    <row r="523" spans="1:7" ht="13.2">
      <c r="B523" s="609" t="s">
        <v>1375</v>
      </c>
      <c r="C523" s="190"/>
      <c r="D523" s="1005" t="s">
        <v>1524</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124</v>
      </c>
      <c r="C528" s="207"/>
      <c r="D528" s="977" t="s">
        <v>2141</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1375</v>
      </c>
      <c r="C531" s="191"/>
      <c r="D531" s="928" t="s">
        <v>2078</v>
      </c>
      <c r="E531" s="929"/>
      <c r="G531"/>
    </row>
    <row r="532" spans="1:7" ht="13.2">
      <c r="A532" s="191"/>
      <c r="B532" s="191"/>
      <c r="C532" s="191"/>
      <c r="D532" s="929"/>
      <c r="E532" s="104" t="s">
        <v>2079</v>
      </c>
      <c r="G532"/>
    </row>
    <row r="533" spans="1:7" ht="14.4">
      <c r="A533" s="271"/>
      <c r="B533"/>
      <c r="D533" s="1034" t="s">
        <v>2142</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1390</v>
      </c>
      <c r="B537" s="1031"/>
      <c r="C537" s="1031"/>
      <c r="D537" s="1031"/>
      <c r="E537" s="1031"/>
      <c r="F537" s="1031"/>
      <c r="G537" s="1031"/>
    </row>
    <row r="538" spans="1:7" ht="12" customHeight="1">
      <c r="A538" s="44"/>
      <c r="B538" s="44"/>
      <c r="C538" s="207"/>
      <c r="E538" s="44"/>
    </row>
    <row r="539" spans="1:7" ht="13.2">
      <c r="C539" s="207"/>
      <c r="D539" s="998" t="s">
        <v>1419</v>
      </c>
      <c r="E539" s="998"/>
      <c r="F539" s="998"/>
    </row>
    <row r="540" spans="1:7" ht="13.2"/>
    <row r="541" spans="1:7" ht="13.2">
      <c r="B541" s="609" t="s">
        <v>124</v>
      </c>
      <c r="D541" s="977" t="s">
        <v>1550</v>
      </c>
      <c r="E541" s="977"/>
      <c r="F541" s="977"/>
    </row>
    <row r="542" spans="1:7" ht="13.2">
      <c r="D542" s="977"/>
      <c r="E542" s="977"/>
      <c r="F542" s="977"/>
    </row>
    <row r="543" spans="1:7" ht="12" customHeight="1">
      <c r="A543" s="207"/>
      <c r="B543" s="207"/>
      <c r="C543" s="207"/>
      <c r="D543" s="44"/>
    </row>
    <row r="544" spans="1:7" ht="14.4">
      <c r="A544" s="271"/>
      <c r="B544" s="609" t="s">
        <v>124</v>
      </c>
      <c r="C544" s="207"/>
      <c r="D544" s="977" t="s">
        <v>1551</v>
      </c>
      <c r="E544" s="977"/>
      <c r="F544" s="977"/>
    </row>
    <row r="545" spans="1:7" ht="13.2">
      <c r="A545" s="207"/>
      <c r="B545" s="207"/>
      <c r="C545" s="207"/>
      <c r="D545" s="977"/>
      <c r="E545" s="977"/>
      <c r="F545" s="977"/>
    </row>
    <row r="546" spans="1:7" ht="12" customHeight="1">
      <c r="A546" s="207"/>
      <c r="B546" s="207"/>
      <c r="C546" s="207"/>
      <c r="D546" s="44"/>
    </row>
    <row r="547" spans="1:7" ht="13.2">
      <c r="A547" s="1009" t="s">
        <v>1426</v>
      </c>
      <c r="B547" s="1009"/>
      <c r="C547" s="1009"/>
      <c r="D547" s="1009"/>
      <c r="E547" s="1009"/>
      <c r="F547" s="1009"/>
      <c r="G547" s="1009"/>
    </row>
    <row r="548" spans="1:7" ht="12" customHeight="1">
      <c r="A548" s="44"/>
      <c r="B548" s="44"/>
      <c r="C548" s="207"/>
      <c r="D548" s="44"/>
    </row>
    <row r="549" spans="1:7" ht="13.2">
      <c r="C549" s="207"/>
      <c r="D549" s="998" t="s">
        <v>164</v>
      </c>
      <c r="E549" s="998"/>
      <c r="F549" s="998"/>
    </row>
    <row r="550" spans="1:7" ht="13.2">
      <c r="C550" s="207"/>
      <c r="D550" s="997" t="s">
        <v>1533</v>
      </c>
      <c r="E550" s="997"/>
      <c r="F550" s="997"/>
    </row>
    <row r="551" spans="1:7" ht="13.2">
      <c r="C551" s="207"/>
      <c r="D551" s="44"/>
      <c r="E551" s="44"/>
      <c r="F551" s="44"/>
    </row>
    <row r="552" spans="1:7" ht="14.4">
      <c r="A552" s="271"/>
      <c r="B552" s="609" t="s">
        <v>1375</v>
      </c>
      <c r="C552" s="207"/>
      <c r="D552" s="997" t="s">
        <v>1112</v>
      </c>
      <c r="E552" s="997"/>
      <c r="F552" s="997"/>
    </row>
    <row r="553" spans="1:7" ht="12" customHeight="1">
      <c r="A553" s="207"/>
      <c r="B553" s="207"/>
      <c r="C553" s="207"/>
      <c r="D553" s="44"/>
      <c r="E553"/>
      <c r="F553"/>
      <c r="G553"/>
    </row>
    <row r="554" spans="1:7" ht="14.55" customHeight="1">
      <c r="A554" s="271"/>
      <c r="B554" s="609" t="s">
        <v>1375</v>
      </c>
      <c r="C554" s="207"/>
      <c r="D554" s="977" t="s">
        <v>1532</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1375</v>
      </c>
      <c r="C557" s="207"/>
      <c r="D557" s="977" t="s">
        <v>1534</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1375</v>
      </c>
      <c r="C560" s="207"/>
      <c r="D560" s="977" t="s">
        <v>1535</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55" customHeight="1">
      <c r="A563" s="271"/>
      <c r="B563" s="609" t="s">
        <v>1375</v>
      </c>
      <c r="C563" s="207"/>
      <c r="D563" s="977" t="s">
        <v>1536</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124</v>
      </c>
      <c r="C567" s="207"/>
      <c r="D567" s="970" t="s">
        <v>1630</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1375</v>
      </c>
      <c r="C570" s="207"/>
      <c r="D570" s="977" t="s">
        <v>1537</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1375</v>
      </c>
      <c r="C573" s="207"/>
      <c r="D573" s="997" t="s">
        <v>1538</v>
      </c>
      <c r="E573" s="997"/>
      <c r="F573" s="997"/>
      <c r="G573"/>
    </row>
    <row r="574" spans="1:7" ht="14.4">
      <c r="A574" s="271"/>
      <c r="B574" s="271"/>
      <c r="C574" s="207"/>
      <c r="D574" s="1038" t="s">
        <v>2080</v>
      </c>
      <c r="E574" s="1038"/>
      <c r="F574" s="1038"/>
      <c r="G574"/>
    </row>
    <row r="575" spans="1:7" ht="13.2">
      <c r="A575" s="18"/>
      <c r="B575" s="18"/>
      <c r="C575" s="207"/>
      <c r="D575" s="930"/>
      <c r="E575" s="104" t="s">
        <v>2081</v>
      </c>
      <c r="F575" s="931"/>
      <c r="G575"/>
    </row>
    <row r="576" spans="1:7" ht="15" customHeight="1">
      <c r="A576" s="18"/>
      <c r="B576" s="18"/>
      <c r="C576" s="207"/>
      <c r="D576" s="970" t="s">
        <v>1751</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1375</v>
      </c>
      <c r="C586" s="207"/>
      <c r="D586" s="997" t="s">
        <v>1539</v>
      </c>
      <c r="E586" s="997"/>
      <c r="F586" s="997"/>
      <c r="G586"/>
    </row>
    <row r="587" spans="1:7" ht="13.8" customHeight="1">
      <c r="C587" s="207"/>
      <c r="D587" s="977" t="s">
        <v>1540</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55" customHeight="1">
      <c r="A591" s="271"/>
      <c r="B591" s="609" t="s">
        <v>1375</v>
      </c>
      <c r="C591" s="207"/>
      <c r="D591" s="977" t="s">
        <v>2143</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1375</v>
      </c>
      <c r="C596" s="191"/>
      <c r="D596" s="1030" t="s">
        <v>1812</v>
      </c>
      <c r="E596" s="1007"/>
      <c r="F596" s="1007"/>
    </row>
    <row r="597" spans="1:7" ht="13.2">
      <c r="A597" s="191"/>
      <c r="B597" s="191"/>
      <c r="C597" s="191"/>
    </row>
    <row r="598" spans="1:7" ht="13.2">
      <c r="A598" s="207"/>
      <c r="B598" s="207"/>
      <c r="C598" s="207"/>
      <c r="D598" s="24"/>
      <c r="E598" s="24"/>
      <c r="F598" s="24"/>
    </row>
    <row r="599" spans="1:7" ht="13.2">
      <c r="A599" s="1031" t="s">
        <v>1392</v>
      </c>
      <c r="B599" s="1031"/>
      <c r="C599" s="1031"/>
      <c r="D599" s="1031"/>
      <c r="E599" s="1031"/>
      <c r="F599" s="1031"/>
      <c r="G599" s="1031"/>
    </row>
    <row r="600" spans="1:7" ht="13.2">
      <c r="A600" s="207"/>
      <c r="B600" s="207"/>
      <c r="C600" s="207"/>
    </row>
    <row r="601" spans="1:7" ht="13.2">
      <c r="C601" s="190"/>
      <c r="D601" s="1004" t="s">
        <v>165</v>
      </c>
      <c r="E601" s="1004"/>
      <c r="F601" s="1004"/>
    </row>
    <row r="602" spans="1:7" ht="13.2">
      <c r="C602" s="190"/>
      <c r="D602" s="1000" t="s">
        <v>1441</v>
      </c>
      <c r="E602" s="1000"/>
      <c r="F602" s="1000"/>
    </row>
    <row r="603" spans="1:7" ht="13.2">
      <c r="C603" s="190"/>
      <c r="D603" s="371"/>
    </row>
    <row r="604" spans="1:7" ht="14.4">
      <c r="A604" s="271"/>
      <c r="B604" s="609" t="s">
        <v>1375</v>
      </c>
      <c r="D604" s="1000" t="s">
        <v>1113</v>
      </c>
      <c r="E604" s="1000"/>
      <c r="F604" s="1000"/>
    </row>
    <row r="605" spans="1:7" ht="13.2">
      <c r="A605" s="18"/>
      <c r="B605" s="18"/>
      <c r="D605" s="361"/>
    </row>
    <row r="606" spans="1:7" ht="14.55" customHeight="1">
      <c r="A606" s="271"/>
      <c r="B606" s="609" t="s">
        <v>1375</v>
      </c>
      <c r="D606" s="1000" t="s">
        <v>2144</v>
      </c>
      <c r="E606" s="1000"/>
      <c r="F606" s="1000"/>
    </row>
    <row r="607" spans="1:7" ht="14.55"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124</v>
      </c>
      <c r="D610" s="1000" t="s">
        <v>1442</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1375</v>
      </c>
      <c r="D615" s="1000" t="s">
        <v>2145</v>
      </c>
      <c r="E615" s="1000"/>
      <c r="F615" s="1000"/>
    </row>
    <row r="616" spans="1:7" ht="14.4">
      <c r="A616" s="271"/>
      <c r="B616" s="271"/>
      <c r="D616" s="1000"/>
      <c r="E616" s="1000"/>
      <c r="F616" s="1000"/>
    </row>
    <row r="617" spans="1:7" ht="14.4">
      <c r="A617" s="271"/>
      <c r="B617" s="271"/>
      <c r="D617" s="371"/>
    </row>
    <row r="618" spans="1:7" ht="14.55" customHeight="1">
      <c r="A618" s="271"/>
      <c r="B618" s="609" t="s">
        <v>124</v>
      </c>
      <c r="D618" s="1000" t="s">
        <v>1446</v>
      </c>
      <c r="E618" s="1000"/>
      <c r="F618" s="1000"/>
    </row>
    <row r="619" spans="1:7" ht="14.4">
      <c r="A619" s="271"/>
      <c r="B619" s="271"/>
      <c r="D619" s="1000"/>
      <c r="E619" s="1000"/>
      <c r="F619" s="1000"/>
    </row>
    <row r="620" spans="1:7" ht="14.4">
      <c r="A620" s="271"/>
      <c r="B620" s="271"/>
      <c r="D620" s="371"/>
    </row>
    <row r="621" spans="1:7" ht="14.4">
      <c r="A621" s="271"/>
      <c r="B621" s="609" t="s">
        <v>1375</v>
      </c>
      <c r="D621" s="1000" t="s">
        <v>1114</v>
      </c>
      <c r="E621" s="1000"/>
      <c r="F621" s="1000"/>
    </row>
    <row r="622" spans="1:7" ht="13.2">
      <c r="A622" s="18"/>
      <c r="B622" s="18"/>
    </row>
    <row r="623" spans="1:7" ht="13.2">
      <c r="A623" s="1031" t="s">
        <v>1394</v>
      </c>
      <c r="B623" s="1031"/>
      <c r="C623" s="1031"/>
      <c r="D623" s="1031"/>
      <c r="E623" s="1031"/>
      <c r="F623" s="1031"/>
      <c r="G623" s="1031"/>
    </row>
    <row r="624" spans="1:7" ht="13.2">
      <c r="A624" s="63"/>
      <c r="B624" s="63"/>
    </row>
    <row r="625" spans="1:7" ht="13.2">
      <c r="C625" s="191"/>
      <c r="D625" s="1027" t="s">
        <v>1393</v>
      </c>
      <c r="E625" s="1027"/>
      <c r="F625" s="1027"/>
    </row>
    <row r="626" spans="1:7" ht="13.2">
      <c r="C626" s="191"/>
      <c r="D626" s="1007" t="s">
        <v>1420</v>
      </c>
      <c r="E626" s="1007"/>
      <c r="F626" s="1007"/>
    </row>
    <row r="627" spans="1:7" ht="13.2">
      <c r="C627" s="191"/>
      <c r="D627" s="102"/>
      <c r="E627" s="102"/>
      <c r="F627" s="102"/>
    </row>
    <row r="628" spans="1:7" ht="14.25" customHeight="1">
      <c r="A628" s="271"/>
      <c r="B628" s="609" t="s">
        <v>1375</v>
      </c>
      <c r="D628" s="1050" t="s">
        <v>2083</v>
      </c>
      <c r="E628" s="1051"/>
      <c r="F628" s="1051"/>
    </row>
    <row r="629" spans="1:7" ht="13.2">
      <c r="D629" s="1051"/>
      <c r="E629" s="1051"/>
      <c r="F629" s="1051"/>
    </row>
    <row r="630" spans="1:7" ht="13.2">
      <c r="D630" s="932"/>
      <c r="E630" s="926" t="s">
        <v>2082</v>
      </c>
      <c r="F630" s="932"/>
    </row>
    <row r="631" spans="1:7" ht="13.2">
      <c r="A631" s="63"/>
      <c r="B631" s="63"/>
    </row>
    <row r="632" spans="1:7" ht="12" customHeight="1">
      <c r="A632" s="1031" t="s">
        <v>1396</v>
      </c>
      <c r="B632" s="1031"/>
      <c r="C632" s="1031"/>
      <c r="D632" s="1031"/>
      <c r="E632" s="1031"/>
      <c r="F632" s="1031"/>
      <c r="G632" s="1031"/>
    </row>
    <row r="633" spans="1:7" ht="13.2">
      <c r="A633" s="44"/>
      <c r="B633" s="44"/>
    </row>
    <row r="634" spans="1:7" ht="13.2">
      <c r="C634" s="190"/>
      <c r="D634" s="998" t="s">
        <v>1395</v>
      </c>
      <c r="E634" s="998"/>
      <c r="F634" s="998"/>
    </row>
    <row r="635" spans="1:7" ht="13.2">
      <c r="A635" s="191"/>
      <c r="B635" s="191"/>
      <c r="C635" s="191"/>
      <c r="D635" s="997" t="s">
        <v>1552</v>
      </c>
      <c r="E635" s="997"/>
      <c r="F635" s="997"/>
    </row>
    <row r="636" spans="1:7" ht="13.2">
      <c r="A636" s="191"/>
      <c r="B636" s="191"/>
      <c r="C636" s="191"/>
    </row>
    <row r="637" spans="1:7" ht="14.4">
      <c r="A637" s="271"/>
      <c r="B637" s="271"/>
      <c r="D637" s="1027" t="s">
        <v>869</v>
      </c>
      <c r="E637" s="1027"/>
      <c r="F637" s="1027"/>
    </row>
    <row r="638" spans="1:7" ht="14.4">
      <c r="A638" s="271"/>
      <c r="B638" s="609" t="s">
        <v>1375</v>
      </c>
      <c r="D638" s="1007" t="s">
        <v>1553</v>
      </c>
      <c r="E638" s="1007"/>
      <c r="F638" s="1007"/>
    </row>
    <row r="639" spans="1:7" ht="14.4">
      <c r="A639" s="271"/>
      <c r="B639" s="271"/>
      <c r="D639" s="44"/>
    </row>
    <row r="640" spans="1:7" ht="14.4">
      <c r="A640" s="271"/>
      <c r="B640" s="609" t="s">
        <v>1375</v>
      </c>
      <c r="D640" s="977" t="s">
        <v>1554</v>
      </c>
      <c r="E640" s="977"/>
      <c r="F640" s="977"/>
    </row>
    <row r="641" spans="1:7" ht="14.4">
      <c r="A641" s="271"/>
      <c r="B641" s="271"/>
      <c r="D641" s="977"/>
      <c r="E641" s="977"/>
      <c r="F641" s="977"/>
    </row>
    <row r="642" spans="1:7" ht="14.4">
      <c r="A642" s="271"/>
      <c r="B642" s="271"/>
      <c r="D642" s="44"/>
    </row>
    <row r="643" spans="1:7" ht="14.4">
      <c r="A643" s="271"/>
      <c r="B643" s="609" t="s">
        <v>1375</v>
      </c>
      <c r="D643" s="970" t="s">
        <v>1920</v>
      </c>
      <c r="E643" s="970"/>
      <c r="F643" s="970"/>
    </row>
    <row r="644" spans="1:7" ht="13.8" customHeight="1">
      <c r="D644" s="970"/>
      <c r="E644" s="970"/>
      <c r="F644" s="970"/>
    </row>
    <row r="645" spans="1:7" ht="13.2"/>
    <row r="646" spans="1:7" ht="14.4">
      <c r="A646" s="271"/>
      <c r="B646" s="609" t="s">
        <v>124</v>
      </c>
      <c r="D646" s="1007" t="s">
        <v>1555</v>
      </c>
      <c r="E646" s="1007"/>
      <c r="F646" s="1007"/>
    </row>
    <row r="647" spans="1:7" ht="13.2">
      <c r="A647" s="190"/>
      <c r="B647" s="190"/>
      <c r="C647" s="190"/>
    </row>
    <row r="648" spans="1:7" ht="13.2">
      <c r="A648" s="1031" t="s">
        <v>1397</v>
      </c>
      <c r="B648" s="1031"/>
      <c r="C648" s="1031"/>
      <c r="D648" s="1031"/>
      <c r="E648" s="1031"/>
      <c r="F648" s="1031"/>
      <c r="G648" s="1031"/>
    </row>
    <row r="649" spans="1:7" ht="13.2">
      <c r="A649" s="190"/>
      <c r="B649" s="190"/>
      <c r="C649" s="190"/>
    </row>
    <row r="650" spans="1:7" ht="13.2">
      <c r="C650" s="18"/>
      <c r="D650" s="1015" t="s">
        <v>1421</v>
      </c>
      <c r="E650" s="1015"/>
      <c r="F650" s="1015"/>
    </row>
    <row r="651" spans="1:7" ht="13.2">
      <c r="A651" s="18"/>
      <c r="B651" s="18"/>
      <c r="D651" s="3"/>
    </row>
    <row r="652" spans="1:7" ht="14.25" customHeight="1">
      <c r="A652" s="271"/>
      <c r="B652" s="609" t="s">
        <v>1375</v>
      </c>
      <c r="D652" s="1050" t="s">
        <v>2146</v>
      </c>
      <c r="E652" s="1050"/>
      <c r="F652" s="1050"/>
    </row>
    <row r="653" spans="1:7" ht="14.4">
      <c r="A653" s="271"/>
      <c r="B653" s="271"/>
      <c r="D653" s="1050"/>
      <c r="E653" s="1050"/>
      <c r="F653" s="1050"/>
    </row>
    <row r="654" spans="1:7" ht="13.2">
      <c r="D654" s="932"/>
      <c r="E654" s="926" t="s">
        <v>2085</v>
      </c>
      <c r="F654" s="932"/>
    </row>
    <row r="655" spans="1:7" ht="13.2">
      <c r="D655" s="974" t="s">
        <v>2084</v>
      </c>
      <c r="E655" s="974"/>
      <c r="F655" s="974"/>
    </row>
    <row r="656" spans="1:7" ht="12.75" customHeight="1">
      <c r="D656" s="974"/>
      <c r="E656" s="974"/>
      <c r="F656" s="974"/>
    </row>
    <row r="657" spans="1:9" ht="13.2">
      <c r="B657"/>
      <c r="D657" s="974"/>
      <c r="E657" s="974"/>
      <c r="F657" s="974"/>
    </row>
    <row r="658" spans="1:9" ht="13.2"/>
    <row r="659" spans="1:9" ht="14.4">
      <c r="A659" s="303"/>
      <c r="B659" s="609" t="s">
        <v>124</v>
      </c>
      <c r="D659" s="1016" t="s">
        <v>1556</v>
      </c>
      <c r="E659" s="1016"/>
      <c r="F659" s="1016"/>
      <c r="G659" s="44"/>
    </row>
    <row r="660" spans="1:9" ht="14.4">
      <c r="A660" s="303"/>
      <c r="B660" s="303"/>
      <c r="D660" s="1016"/>
      <c r="E660" s="1016"/>
      <c r="F660" s="1016"/>
      <c r="G660" s="44"/>
    </row>
    <row r="661" spans="1:9" ht="14.4">
      <c r="A661" s="303"/>
      <c r="B661" s="303"/>
      <c r="D661" s="44"/>
      <c r="E661" s="44"/>
      <c r="F661" s="44"/>
      <c r="G661" s="44"/>
    </row>
    <row r="662" spans="1:9" ht="13.8" customHeight="1">
      <c r="A662" s="303"/>
      <c r="B662" s="609" t="s">
        <v>124</v>
      </c>
      <c r="D662" s="1018" t="s">
        <v>1813</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124</v>
      </c>
      <c r="C665" s="207"/>
      <c r="D665" s="1017" t="s">
        <v>1557</v>
      </c>
      <c r="E665" s="1017"/>
      <c r="F665" s="1017"/>
      <c r="G665" s="44"/>
    </row>
    <row r="666" spans="1:9" ht="13.2">
      <c r="A666" s="44"/>
      <c r="B666" s="44"/>
      <c r="C666" s="207"/>
      <c r="D666" s="44"/>
      <c r="E666" s="44"/>
      <c r="F666" s="44"/>
      <c r="G666" s="44"/>
      <c r="H666" s="267"/>
      <c r="I666" s="267"/>
    </row>
    <row r="667" spans="1:9" ht="13.2">
      <c r="A667" s="1031" t="s">
        <v>1399</v>
      </c>
      <c r="B667" s="1031"/>
      <c r="C667" s="1031"/>
      <c r="D667" s="1031"/>
      <c r="E667" s="1031"/>
      <c r="F667" s="1031"/>
      <c r="G667" s="1031"/>
    </row>
    <row r="668" spans="1:9" ht="13.2">
      <c r="A668" s="44"/>
      <c r="B668" s="44"/>
      <c r="C668" s="207"/>
      <c r="D668" s="44"/>
      <c r="E668" s="44"/>
      <c r="F668" s="44"/>
      <c r="G668" s="44"/>
    </row>
    <row r="669" spans="1:9" ht="13.2">
      <c r="C669" s="190"/>
      <c r="D669" s="998" t="s">
        <v>1398</v>
      </c>
      <c r="E669" s="998"/>
      <c r="F669" s="998"/>
      <c r="G669" s="44"/>
    </row>
    <row r="670" spans="1:9" ht="13.2">
      <c r="A670" s="191"/>
      <c r="B670" s="191"/>
      <c r="C670" s="191"/>
      <c r="D670" s="997" t="s">
        <v>1422</v>
      </c>
      <c r="E670" s="997"/>
      <c r="F670" s="997"/>
      <c r="G670" s="44"/>
    </row>
    <row r="671" spans="1:9" ht="13.2">
      <c r="A671" s="191"/>
      <c r="B671" s="191"/>
      <c r="C671" s="191"/>
      <c r="D671" s="44"/>
      <c r="E671" s="44"/>
      <c r="F671" s="44"/>
      <c r="G671" s="44"/>
    </row>
    <row r="672" spans="1:9" ht="14.55" customHeight="1">
      <c r="A672" s="271"/>
      <c r="B672" s="609" t="s">
        <v>1375</v>
      </c>
      <c r="C672" s="207"/>
      <c r="D672" s="970" t="s">
        <v>1876</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79</v>
      </c>
      <c r="C679" s="207"/>
      <c r="D679" s="1001" t="s">
        <v>1439</v>
      </c>
      <c r="E679" s="1001"/>
      <c r="F679" s="1001"/>
      <c r="G679" s="44"/>
    </row>
    <row r="680" spans="1:7" ht="14.4" hidden="1">
      <c r="A680" s="271"/>
      <c r="B680" s="271"/>
      <c r="C680" s="207"/>
      <c r="D680" s="995" t="s">
        <v>2147</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1875</v>
      </c>
      <c r="E685" s="1019"/>
      <c r="F685" s="1019"/>
      <c r="G685" s="44"/>
    </row>
    <row r="686" spans="1:7" ht="13.2">
      <c r="A686" s="44"/>
      <c r="B686" s="44"/>
      <c r="C686" s="207"/>
      <c r="D686" s="44"/>
      <c r="E686" s="44"/>
      <c r="F686" s="44"/>
      <c r="G686" s="44"/>
    </row>
    <row r="687" spans="1:7" ht="13.2">
      <c r="A687" s="1031" t="s">
        <v>1400</v>
      </c>
      <c r="B687" s="1031"/>
      <c r="C687" s="1031"/>
      <c r="D687" s="1031"/>
      <c r="E687" s="1031"/>
      <c r="F687" s="1031"/>
      <c r="G687" s="1031"/>
    </row>
    <row r="688" spans="1:7" ht="13.2">
      <c r="A688" s="44"/>
      <c r="B688" s="44"/>
      <c r="C688" s="207"/>
      <c r="D688" s="44"/>
      <c r="E688" s="44"/>
      <c r="F688" s="44"/>
      <c r="G688" s="44"/>
    </row>
    <row r="689" spans="1:7" ht="13.2">
      <c r="C689" s="190"/>
      <c r="D689" s="998" t="s">
        <v>782</v>
      </c>
      <c r="E689" s="998"/>
      <c r="F689" s="998"/>
      <c r="G689" s="44"/>
    </row>
    <row r="690" spans="1:7" ht="13.2">
      <c r="A690" s="190"/>
      <c r="B690" s="190"/>
      <c r="C690" s="190"/>
      <c r="D690" s="998" t="s">
        <v>870</v>
      </c>
      <c r="E690" s="998"/>
      <c r="F690" s="998"/>
      <c r="G690" s="44"/>
    </row>
    <row r="691" spans="1:7" ht="13.2">
      <c r="A691" s="191"/>
      <c r="B691" s="191"/>
      <c r="C691" s="191"/>
      <c r="D691" s="997" t="s">
        <v>1523</v>
      </c>
      <c r="E691" s="997"/>
      <c r="F691" s="997"/>
    </row>
    <row r="692" spans="1:7" ht="14.25" customHeight="1">
      <c r="A692" s="191"/>
      <c r="B692" s="191"/>
      <c r="C692" s="191"/>
    </row>
    <row r="693" spans="1:7" ht="14.4">
      <c r="A693" s="271"/>
      <c r="B693" s="609" t="s">
        <v>124</v>
      </c>
      <c r="C693" s="191"/>
      <c r="D693" s="997" t="s">
        <v>1115</v>
      </c>
      <c r="E693" s="997"/>
      <c r="F693" s="997"/>
    </row>
    <row r="694" spans="1:7" ht="13.2">
      <c r="A694" s="191"/>
      <c r="B694" s="191"/>
      <c r="C694" s="191"/>
      <c r="D694" s="997" t="s">
        <v>1132</v>
      </c>
      <c r="E694" s="997"/>
      <c r="F694" s="997"/>
    </row>
    <row r="695" spans="1:7" ht="12.75" customHeight="1">
      <c r="A695" s="191"/>
      <c r="B695" s="191"/>
      <c r="C695" s="191"/>
      <c r="E695" s="926" t="s">
        <v>2087</v>
      </c>
      <c r="F695" s="15"/>
    </row>
    <row r="696" spans="1:7" ht="13.2">
      <c r="A696" s="191"/>
      <c r="B696" s="191"/>
      <c r="C696" s="191"/>
      <c r="E696" s="925" t="s">
        <v>2086</v>
      </c>
      <c r="F696" s="15"/>
    </row>
    <row r="697" spans="1:7" ht="13.2">
      <c r="A697" s="191"/>
      <c r="B697" s="191"/>
      <c r="C697" s="191"/>
      <c r="D697" s="212"/>
      <c r="E697" s="212"/>
      <c r="F697" s="212"/>
    </row>
    <row r="698" spans="1:7" ht="14.4">
      <c r="A698" s="271"/>
      <c r="B698" s="609" t="s">
        <v>1375</v>
      </c>
      <c r="C698" s="191"/>
      <c r="D698" s="977" t="s">
        <v>2148</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1375</v>
      </c>
      <c r="C702" s="191"/>
      <c r="D702" s="997" t="s">
        <v>1173</v>
      </c>
      <c r="E702" s="997"/>
      <c r="F702" s="997"/>
    </row>
    <row r="703" spans="1:7" ht="14.4">
      <c r="A703" s="271"/>
      <c r="B703" s="271"/>
      <c r="C703" s="191"/>
      <c r="D703" s="997" t="s">
        <v>1132</v>
      </c>
      <c r="E703" s="997"/>
      <c r="F703" s="997"/>
    </row>
    <row r="704" spans="1:7" ht="13.2">
      <c r="A704" s="191"/>
      <c r="B704" s="191"/>
      <c r="C704" s="191"/>
      <c r="E704" s="1022" t="s">
        <v>2088</v>
      </c>
      <c r="F704" s="1022"/>
    </row>
    <row r="705" spans="1:6" ht="13.2">
      <c r="A705" s="191"/>
      <c r="B705" s="191"/>
      <c r="C705" s="191"/>
      <c r="D705" s="3"/>
    </row>
    <row r="706" spans="1:6" ht="14.4">
      <c r="A706" s="271"/>
      <c r="B706" s="609" t="s">
        <v>1375</v>
      </c>
      <c r="C706" s="191"/>
      <c r="D706" s="977" t="s">
        <v>1525</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1375</v>
      </c>
      <c r="C713" s="191"/>
      <c r="D713" s="970" t="s">
        <v>1731</v>
      </c>
      <c r="E713" s="977"/>
      <c r="F713" s="977"/>
    </row>
    <row r="714" spans="1:6" ht="13.2">
      <c r="A714" s="191"/>
      <c r="B714" s="191"/>
      <c r="C714" s="191"/>
      <c r="D714" s="977"/>
      <c r="E714" s="977"/>
      <c r="F714" s="977"/>
    </row>
    <row r="715" spans="1:6" ht="13.2">
      <c r="A715" s="191"/>
      <c r="B715" s="191"/>
      <c r="C715" s="191"/>
    </row>
    <row r="716" spans="1:6" ht="14.55" customHeight="1">
      <c r="A716" s="271"/>
      <c r="B716" s="609" t="s">
        <v>124</v>
      </c>
      <c r="C716" s="191"/>
      <c r="D716" s="977" t="s">
        <v>1526</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124</v>
      </c>
      <c r="C729" s="191"/>
      <c r="D729" s="977" t="s">
        <v>1530</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124</v>
      </c>
      <c r="C732" s="191"/>
      <c r="D732" s="977" t="s">
        <v>1531</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55" customHeight="1">
      <c r="A736" s="271"/>
      <c r="B736" s="609" t="s">
        <v>124</v>
      </c>
      <c r="C736" s="191"/>
      <c r="D736" s="970" t="s">
        <v>1921</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55" customHeight="1">
      <c r="A740" s="271"/>
      <c r="B740" s="609" t="s">
        <v>124</v>
      </c>
      <c r="C740" s="191"/>
      <c r="D740" s="977" t="s">
        <v>1527</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124</v>
      </c>
      <c r="C744" s="191"/>
      <c r="D744" s="977" t="s">
        <v>1529</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1375</v>
      </c>
      <c r="C749" s="191"/>
      <c r="D749" s="970" t="s">
        <v>2214</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1528</v>
      </c>
      <c r="E756" s="1021"/>
      <c r="F756" s="1021"/>
      <c r="H756" s="267"/>
      <c r="I756" s="267"/>
    </row>
    <row r="757" spans="1:9" ht="13.2">
      <c r="A757" s="191"/>
      <c r="B757" s="191"/>
      <c r="C757" s="191"/>
      <c r="D757" s="560"/>
      <c r="H757" s="267"/>
      <c r="I757" s="267"/>
    </row>
    <row r="758" spans="1:9" ht="13.2">
      <c r="A758" s="1009" t="s">
        <v>1427</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1447</v>
      </c>
      <c r="E760" s="1004"/>
      <c r="F760" s="1004"/>
      <c r="H760" s="267"/>
      <c r="I760" s="267"/>
    </row>
    <row r="761" spans="1:9" ht="13.2">
      <c r="A761" s="190"/>
      <c r="B761" s="190"/>
      <c r="C761" s="190"/>
      <c r="D761" s="1007" t="s">
        <v>1450</v>
      </c>
      <c r="E761" s="1007"/>
      <c r="F761" s="1007"/>
      <c r="H761" s="267"/>
      <c r="I761" s="267"/>
    </row>
    <row r="762" spans="1:9" ht="13.2">
      <c r="A762" s="191"/>
      <c r="B762" s="191"/>
      <c r="C762" s="191"/>
      <c r="H762" s="267"/>
      <c r="I762" s="267"/>
    </row>
    <row r="763" spans="1:9" ht="14.25" customHeight="1">
      <c r="A763" s="271"/>
      <c r="B763" s="609" t="s">
        <v>1375</v>
      </c>
      <c r="D763" s="977" t="s">
        <v>1448</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124</v>
      </c>
      <c r="D770" s="1018" t="s">
        <v>1862</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1375</v>
      </c>
      <c r="C775" s="433"/>
      <c r="D775" s="1020" t="s">
        <v>1863</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124</v>
      </c>
      <c r="D779" s="977" t="s">
        <v>1449</v>
      </c>
      <c r="E779" s="977"/>
      <c r="F779" s="977"/>
      <c r="H779" s="267"/>
      <c r="I779" s="267"/>
    </row>
    <row r="780" spans="1:9" ht="13.2">
      <c r="D780" s="977"/>
      <c r="E780" s="977"/>
      <c r="F780" s="977"/>
      <c r="H780" s="267"/>
      <c r="I780" s="267"/>
    </row>
    <row r="781" spans="1:9" ht="13.2">
      <c r="D781" s="24"/>
      <c r="E781" s="24"/>
      <c r="F781" s="24"/>
      <c r="H781" s="267"/>
      <c r="I781" s="267"/>
    </row>
    <row r="782" spans="1:9" ht="13.8" customHeight="1">
      <c r="B782" s="609" t="s">
        <v>124</v>
      </c>
      <c r="D782" s="970" t="s">
        <v>1754</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1591</v>
      </c>
      <c r="B786" s="1009"/>
      <c r="C786" s="1009"/>
      <c r="D786" s="1009"/>
      <c r="E786" s="1009"/>
      <c r="F786" s="1009"/>
      <c r="G786" s="1009"/>
      <c r="H786" s="267"/>
      <c r="I786" s="267"/>
    </row>
    <row r="787" spans="1:9" ht="13.2">
      <c r="A787" s="63"/>
      <c r="B787" s="63"/>
      <c r="H787" s="267"/>
      <c r="I787" s="267"/>
    </row>
    <row r="788" spans="1:9" ht="13.8" customHeight="1">
      <c r="A788" s="63"/>
      <c r="B788" s="63"/>
      <c r="D788" s="1013" t="s">
        <v>1592</v>
      </c>
      <c r="E788" s="1013"/>
      <c r="F788" s="1013"/>
      <c r="H788" s="267"/>
      <c r="I788" s="267"/>
    </row>
    <row r="789" spans="1:9" ht="13.2">
      <c r="A789" s="63"/>
      <c r="B789" s="63"/>
      <c r="D789" s="1014" t="s">
        <v>1593</v>
      </c>
      <c r="E789" s="1014"/>
      <c r="F789" s="1014"/>
      <c r="H789" s="267"/>
      <c r="I789" s="267"/>
    </row>
    <row r="790" spans="1:9" ht="13.2">
      <c r="A790" s="63"/>
      <c r="B790" s="63"/>
      <c r="D790" s="420"/>
      <c r="E790" s="420"/>
      <c r="F790" s="420"/>
      <c r="H790" s="267"/>
      <c r="I790" s="267"/>
    </row>
    <row r="791" spans="1:9" ht="13.2">
      <c r="A791" s="63"/>
      <c r="B791" s="609" t="s">
        <v>1375</v>
      </c>
      <c r="D791" s="995" t="s">
        <v>1594</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124</v>
      </c>
      <c r="C795" s="190"/>
      <c r="D795" s="1020" t="s">
        <v>2209</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55" customHeight="1">
      <c r="A799" s="271"/>
      <c r="B799" s="609" t="s">
        <v>124</v>
      </c>
      <c r="C799" s="207"/>
      <c r="D799" s="1020" t="s">
        <v>1696</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124</v>
      </c>
      <c r="C803" s="207"/>
      <c r="D803" s="995" t="s">
        <v>1595</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2008</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124</v>
      </c>
      <c r="C812" s="207"/>
      <c r="D812" s="995" t="s">
        <v>1597</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124</v>
      </c>
      <c r="C819" s="207"/>
      <c r="D819" s="1020" t="s">
        <v>1864</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1375</v>
      </c>
      <c r="C825" s="207"/>
      <c r="D825" s="995" t="s">
        <v>1596</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124</v>
      </c>
      <c r="C830" s="207"/>
      <c r="D830" s="1003" t="s">
        <v>1599</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124</v>
      </c>
      <c r="C837" s="207"/>
      <c r="D837" s="995" t="s">
        <v>1598</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124</v>
      </c>
      <c r="C840" s="207"/>
      <c r="D840" s="1003" t="s">
        <v>1600</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1881</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1516</v>
      </c>
      <c r="E845" s="1004"/>
      <c r="F845" s="1004"/>
      <c r="H845" s="267"/>
      <c r="I845" s="267"/>
    </row>
    <row r="846" spans="1:9" ht="14.4">
      <c r="A846" s="271"/>
      <c r="B846" s="271"/>
      <c r="D846" s="970" t="s">
        <v>1878</v>
      </c>
      <c r="E846" s="970"/>
      <c r="F846" s="970"/>
      <c r="H846" s="267"/>
      <c r="I846" s="267"/>
    </row>
    <row r="847" spans="1:9" ht="14.4">
      <c r="A847" s="271"/>
      <c r="B847" s="271"/>
      <c r="D847" s="24"/>
      <c r="E847" s="210"/>
      <c r="F847" s="210"/>
      <c r="H847" s="267"/>
      <c r="I847" s="267"/>
    </row>
    <row r="848" spans="1:9" ht="13.2">
      <c r="B848" s="609" t="s">
        <v>1375</v>
      </c>
      <c r="C848" s="207"/>
      <c r="D848" s="977" t="s">
        <v>1453</v>
      </c>
      <c r="E848" s="977"/>
      <c r="F848" s="977"/>
      <c r="H848" s="267"/>
      <c r="I848" s="267"/>
    </row>
    <row r="849" spans="1:9" ht="13.2">
      <c r="A849" s="18"/>
      <c r="B849" s="18"/>
      <c r="C849" s="207"/>
      <c r="D849" s="3" t="s">
        <v>1430</v>
      </c>
      <c r="E849" s="978" t="s">
        <v>2071</v>
      </c>
      <c r="F849" s="978"/>
      <c r="H849" s="267"/>
      <c r="I849" s="267"/>
    </row>
    <row r="850" spans="1:9" ht="13.2">
      <c r="A850" s="18"/>
      <c r="B850" s="18"/>
      <c r="C850" s="207"/>
      <c r="D850" s="213"/>
      <c r="H850" s="267"/>
      <c r="I850" s="267"/>
    </row>
    <row r="851" spans="1:9" ht="13.2">
      <c r="A851" s="18"/>
      <c r="B851" s="609" t="s">
        <v>124</v>
      </c>
      <c r="C851" s="207"/>
      <c r="D851" s="1023" t="s">
        <v>1677</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1375</v>
      </c>
      <c r="C861" s="207"/>
      <c r="D861" s="977" t="s">
        <v>1454</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124</v>
      </c>
      <c r="C865" s="207"/>
      <c r="D865" s="1004" t="s">
        <v>1455</v>
      </c>
      <c r="E865" s="1004"/>
      <c r="F865" s="1004"/>
      <c r="H865" s="267"/>
      <c r="I865" s="267"/>
    </row>
    <row r="866" spans="1:9" ht="13.2">
      <c r="B866" s="419"/>
      <c r="C866" s="207"/>
      <c r="D866" s="1004"/>
      <c r="E866" s="1004"/>
      <c r="F866" s="1004"/>
      <c r="H866" s="267"/>
      <c r="I866" s="267"/>
    </row>
    <row r="867" spans="1:9" ht="14.25" customHeight="1">
      <c r="A867" s="271"/>
      <c r="C867" s="207"/>
      <c r="D867" s="977" t="s">
        <v>2149</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124</v>
      </c>
      <c r="C874" s="207"/>
      <c r="D874" s="977" t="s">
        <v>1174</v>
      </c>
      <c r="E874" s="977"/>
      <c r="F874" s="977"/>
      <c r="H874" s="267"/>
      <c r="I874" s="267"/>
    </row>
    <row r="875" spans="1:9" ht="14.4">
      <c r="A875" s="271"/>
      <c r="B875" s="271"/>
      <c r="C875" s="207"/>
      <c r="D875" s="977" t="s">
        <v>1175</v>
      </c>
      <c r="E875" s="977"/>
      <c r="F875" s="977"/>
      <c r="H875" s="267"/>
      <c r="I875" s="267"/>
    </row>
    <row r="876" spans="1:9" ht="14.4">
      <c r="A876" s="271"/>
      <c r="B876" s="271"/>
      <c r="C876" s="207"/>
      <c r="D876" s="3" t="s">
        <v>1429</v>
      </c>
      <c r="E876" s="978" t="s">
        <v>2073</v>
      </c>
      <c r="F876" s="978"/>
      <c r="H876" s="267"/>
      <c r="I876" s="267"/>
    </row>
    <row r="877" spans="1:9" ht="14.4">
      <c r="A877" s="271"/>
      <c r="B877" s="271"/>
      <c r="C877" s="207"/>
      <c r="D877" s="44"/>
      <c r="H877" s="267"/>
      <c r="I877" s="267"/>
    </row>
    <row r="878" spans="1:9" ht="14.4">
      <c r="A878" s="271"/>
      <c r="B878" s="609" t="s">
        <v>124</v>
      </c>
      <c r="C878" s="207"/>
      <c r="D878" s="977" t="s">
        <v>1456</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8" t="s">
        <v>1515</v>
      </c>
      <c r="E885" s="998"/>
      <c r="F885" s="998"/>
      <c r="G885" s="188"/>
      <c r="H885" s="267"/>
      <c r="I885" s="267"/>
    </row>
    <row r="886" spans="1:9" ht="13.2">
      <c r="C886" s="191"/>
      <c r="D886" s="1011" t="s">
        <v>1879</v>
      </c>
      <c r="E886" s="1012"/>
      <c r="F886" s="1012"/>
      <c r="G886" s="188"/>
      <c r="H886" s="267"/>
      <c r="I886" s="267"/>
    </row>
    <row r="887" spans="1:9" ht="13.2">
      <c r="C887" s="191"/>
      <c r="D887" s="640"/>
      <c r="E887" s="640"/>
      <c r="F887" s="640"/>
      <c r="G887" s="188"/>
      <c r="H887" s="267"/>
      <c r="I887" s="267"/>
    </row>
    <row r="888" spans="1:9" ht="14.4">
      <c r="A888" s="271"/>
      <c r="B888" s="609" t="s">
        <v>1375</v>
      </c>
      <c r="D888" s="997" t="s">
        <v>1475</v>
      </c>
      <c r="E888" s="997"/>
      <c r="F888" s="997"/>
      <c r="G888" s="188"/>
      <c r="H888" s="267"/>
      <c r="I888" s="267"/>
    </row>
    <row r="889" spans="1:9" ht="13.2">
      <c r="D889" s="3" t="s">
        <v>1429</v>
      </c>
      <c r="E889" s="1010" t="s">
        <v>2073</v>
      </c>
      <c r="F889" s="1010"/>
      <c r="G889" s="188"/>
    </row>
    <row r="890" spans="1:9" ht="13.2">
      <c r="D890" s="44"/>
      <c r="E890" s="188"/>
      <c r="F890" s="188"/>
      <c r="G890" s="188"/>
      <c r="H890" s="267"/>
      <c r="I890" s="267"/>
    </row>
    <row r="891" spans="1:9" ht="14.4">
      <c r="A891" s="271"/>
      <c r="B891" s="609" t="s">
        <v>1375</v>
      </c>
      <c r="D891" s="970" t="s">
        <v>1882</v>
      </c>
      <c r="E891" s="1040"/>
      <c r="F891" s="1040"/>
    </row>
    <row r="892" spans="1:9" ht="12.45" customHeight="1">
      <c r="D892" s="1040"/>
      <c r="E892" s="1040"/>
      <c r="F892" s="1040"/>
    </row>
    <row r="893" spans="1:9" ht="14.4">
      <c r="A893" s="271"/>
      <c r="B893" s="271"/>
      <c r="D893" s="44"/>
      <c r="E893" s="188"/>
      <c r="F893" s="188"/>
      <c r="G893" s="188"/>
      <c r="H893" s="267"/>
      <c r="I893" s="267"/>
    </row>
    <row r="894" spans="1:9" ht="13.2">
      <c r="B894" s="609" t="s">
        <v>124</v>
      </c>
      <c r="D894" s="1006" t="s">
        <v>1679</v>
      </c>
      <c r="E894" s="1006"/>
      <c r="F894" s="1006"/>
      <c r="G894" s="188"/>
      <c r="H894" s="267"/>
      <c r="I894" s="267"/>
    </row>
    <row r="895" spans="1:9" ht="29.55" customHeight="1">
      <c r="B895" s="565"/>
      <c r="D895" s="1006"/>
      <c r="E895" s="1006"/>
      <c r="F895" s="1006"/>
      <c r="G895" s="188"/>
      <c r="H895" s="267"/>
      <c r="I895" s="267"/>
    </row>
    <row r="896" spans="1:9" ht="14.4">
      <c r="A896" s="271"/>
      <c r="B896"/>
      <c r="D896" s="977" t="s">
        <v>2149</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124</v>
      </c>
      <c r="D903" s="1007" t="s">
        <v>1174</v>
      </c>
      <c r="E903" s="1007"/>
      <c r="F903" s="1007"/>
      <c r="G903" s="188"/>
      <c r="H903" s="267"/>
      <c r="I903" s="267"/>
    </row>
    <row r="904" spans="1:9" ht="14.4">
      <c r="A904" s="271"/>
      <c r="B904" s="271"/>
      <c r="D904" s="1007" t="s">
        <v>1175</v>
      </c>
      <c r="E904" s="1007"/>
      <c r="F904" s="1007"/>
      <c r="G904" s="188"/>
      <c r="H904" s="267"/>
      <c r="I904" s="267"/>
    </row>
    <row r="905" spans="1:9" ht="14.4">
      <c r="A905" s="271"/>
      <c r="B905" s="271"/>
      <c r="D905" s="3" t="s">
        <v>1476</v>
      </c>
      <c r="E905" s="1008" t="s">
        <v>2073</v>
      </c>
      <c r="F905" s="1008"/>
      <c r="G905" s="188"/>
      <c r="H905" s="267"/>
      <c r="I905" s="267"/>
    </row>
    <row r="906" spans="1:9" ht="14.4">
      <c r="A906" s="271"/>
      <c r="B906" s="271"/>
      <c r="D906" s="44"/>
      <c r="E906" s="188"/>
      <c r="F906" s="188"/>
      <c r="G906" s="188"/>
      <c r="H906" s="267"/>
      <c r="I906" s="267"/>
    </row>
    <row r="907" spans="1:9" ht="14.4">
      <c r="A907" s="271"/>
      <c r="B907" s="609" t="s">
        <v>124</v>
      </c>
      <c r="D907" s="977" t="s">
        <v>1456</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1402</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1633</v>
      </c>
      <c r="E914" s="1001"/>
      <c r="F914" s="1001"/>
      <c r="G914" s="188"/>
      <c r="H914" s="267"/>
      <c r="I914" s="267"/>
    </row>
    <row r="915" spans="1:9" ht="13.2">
      <c r="A915" s="190"/>
      <c r="B915" s="190"/>
      <c r="C915" s="190"/>
      <c r="D915" s="997" t="s">
        <v>1474</v>
      </c>
      <c r="E915" s="997"/>
      <c r="F915" s="997"/>
      <c r="G915" s="188"/>
      <c r="H915" s="267"/>
      <c r="I915" s="267"/>
    </row>
    <row r="916" spans="1:9" ht="13.2">
      <c r="A916" s="190"/>
      <c r="B916" s="190"/>
      <c r="C916" s="190"/>
      <c r="F916" s="188"/>
      <c r="G916" s="188"/>
      <c r="H916" s="267"/>
      <c r="I916" s="267"/>
    </row>
    <row r="917" spans="1:9" ht="13.8" customHeight="1">
      <c r="A917" s="190"/>
      <c r="B917" s="609" t="s">
        <v>124</v>
      </c>
      <c r="C917" s="190"/>
      <c r="D917" s="1004" t="s">
        <v>1643</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1375</v>
      </c>
      <c r="C923" s="191"/>
      <c r="D923" s="978" t="s">
        <v>1727</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8" t="s">
        <v>1728</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5" t="s">
        <v>1644</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8" t="s">
        <v>1645</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1646</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1375</v>
      </c>
      <c r="D957" s="977" t="s">
        <v>1647</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1636</v>
      </c>
      <c r="E960" s="1001"/>
      <c r="F960" s="1001"/>
      <c r="G960" s="188"/>
      <c r="H960" s="267"/>
      <c r="I960" s="267"/>
    </row>
    <row r="961" spans="1:9" ht="14.25" customHeight="1">
      <c r="A961" s="191"/>
      <c r="B961" s="191"/>
      <c r="C961" s="191"/>
      <c r="D961" s="192"/>
      <c r="F961" s="188"/>
      <c r="G961" s="188"/>
      <c r="H961" s="267"/>
      <c r="I961" s="267"/>
    </row>
    <row r="962" spans="1:9" ht="14.55" customHeight="1">
      <c r="A962" s="271"/>
      <c r="B962" s="609" t="s">
        <v>1375</v>
      </c>
      <c r="C962" s="207"/>
      <c r="D962" s="1000" t="s">
        <v>1635</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0" t="s">
        <v>1634</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124</v>
      </c>
      <c r="C975" s="207"/>
      <c r="D975" s="1000" t="s">
        <v>1637</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55" customHeight="1">
      <c r="A981" s="271"/>
      <c r="B981" s="609" t="s">
        <v>124</v>
      </c>
      <c r="C981" s="207"/>
      <c r="D981" s="1000" t="s">
        <v>1638</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124</v>
      </c>
      <c r="C985" s="207"/>
      <c r="D985" s="1000" t="s">
        <v>1639</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124</v>
      </c>
      <c r="C988" s="207"/>
      <c r="D988" s="977" t="s">
        <v>1640</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124</v>
      </c>
      <c r="C991" s="207"/>
      <c r="D991" s="1002" t="s">
        <v>1769</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124</v>
      </c>
      <c r="C996" s="207"/>
      <c r="D996" s="997" t="s">
        <v>2150</v>
      </c>
      <c r="E996" s="997"/>
      <c r="F996" s="997"/>
      <c r="G996" s="188"/>
      <c r="H996" s="267"/>
      <c r="I996" s="267"/>
    </row>
    <row r="997" spans="1:9" ht="13.2">
      <c r="A997" s="207"/>
      <c r="B997" s="207"/>
      <c r="C997" s="207"/>
      <c r="D997" s="44"/>
      <c r="E997" s="188"/>
      <c r="F997" s="188"/>
      <c r="G997" s="188"/>
      <c r="H997" s="267"/>
      <c r="I997" s="267"/>
    </row>
    <row r="998" spans="1:9" ht="13.2">
      <c r="A998" s="207"/>
      <c r="B998" s="609" t="s">
        <v>124</v>
      </c>
      <c r="C998" s="207"/>
      <c r="D998" s="997" t="s">
        <v>2151</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1477</v>
      </c>
      <c r="E1000" s="998"/>
      <c r="F1000" s="998"/>
      <c r="G1000" s="188"/>
      <c r="H1000" s="267"/>
      <c r="I1000" s="267"/>
    </row>
    <row r="1001" spans="1:9" ht="13.2">
      <c r="A1001" s="207"/>
      <c r="C1001" s="207"/>
      <c r="D1001" s="192"/>
      <c r="E1001" s="188"/>
      <c r="F1001" s="188"/>
      <c r="G1001" s="188"/>
      <c r="H1001" s="267"/>
      <c r="I1001" s="267"/>
    </row>
    <row r="1002" spans="1:9" ht="14.4">
      <c r="A1002" s="271"/>
      <c r="B1002" s="609" t="s">
        <v>1375</v>
      </c>
      <c r="C1002" s="207"/>
      <c r="D1002" s="977" t="s">
        <v>1641</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124</v>
      </c>
      <c r="C1008" s="207"/>
      <c r="D1008" s="977" t="s">
        <v>1642</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1478</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7" t="s">
        <v>1648</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124</v>
      </c>
      <c r="C1020" s="207"/>
      <c r="D1020" s="977" t="s">
        <v>1649</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1479</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7" t="s">
        <v>1651</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1375</v>
      </c>
      <c r="C1030" s="207"/>
      <c r="D1030" s="977" t="s">
        <v>1650</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5" t="s">
        <v>1652</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7" t="s">
        <v>1653</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7" t="s">
        <v>1654</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7" t="s">
        <v>1480</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7" t="s">
        <v>1481</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39" t="s">
        <v>1124</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45"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1482</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0" t="s">
        <v>2201</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0" t="s">
        <v>2202</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124</v>
      </c>
      <c r="C1078" s="207"/>
      <c r="D1078" s="1003" t="s">
        <v>1655</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124</v>
      </c>
      <c r="C1082" s="429"/>
      <c r="D1082" s="1033" t="s">
        <v>2152</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1483</v>
      </c>
      <c r="E1086" s="998"/>
      <c r="F1086" s="998"/>
      <c r="G1086" s="188"/>
    </row>
    <row r="1087" spans="1:9" ht="13.2">
      <c r="C1087" s="207"/>
      <c r="D1087" s="192"/>
      <c r="E1087" s="188"/>
      <c r="F1087" s="188"/>
      <c r="G1087" s="188"/>
    </row>
    <row r="1088" spans="1:9" ht="13.2">
      <c r="A1088" s="207"/>
      <c r="B1088" s="609" t="s">
        <v>124</v>
      </c>
      <c r="C1088" s="207"/>
      <c r="D1088" s="977" t="s">
        <v>1656</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124</v>
      </c>
      <c r="C1092" s="207"/>
      <c r="D1092" s="977" t="s">
        <v>1657</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1116</v>
      </c>
      <c r="E1096" s="998"/>
      <c r="F1096" s="998"/>
      <c r="G1096" s="188"/>
    </row>
    <row r="1097" spans="1:7" ht="13.2">
      <c r="A1097" s="207"/>
      <c r="B1097" s="207"/>
      <c r="C1097" s="207"/>
      <c r="D1097" s="997" t="s">
        <v>1484</v>
      </c>
      <c r="E1097" s="997"/>
      <c r="F1097" s="997"/>
      <c r="G1097" s="188"/>
    </row>
    <row r="1098" spans="1:7" ht="13.2">
      <c r="A1098" s="207"/>
      <c r="B1098" s="207"/>
      <c r="C1098" s="207"/>
      <c r="D1098" s="419"/>
      <c r="E1098" s="188"/>
      <c r="F1098" s="188"/>
      <c r="G1098" s="188"/>
    </row>
    <row r="1099" spans="1:7" ht="14.4">
      <c r="A1099" s="271"/>
      <c r="B1099" s="609" t="s">
        <v>124</v>
      </c>
      <c r="C1099" s="207"/>
      <c r="D1099" s="977" t="s">
        <v>1658</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124</v>
      </c>
      <c r="C1102" s="207"/>
      <c r="D1102" s="977" t="s">
        <v>1659</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1485</v>
      </c>
      <c r="E1105" s="998"/>
      <c r="F1105" s="998"/>
      <c r="G1105" s="188"/>
    </row>
    <row r="1106" spans="1:7" ht="13.2">
      <c r="A1106" s="207"/>
      <c r="B1106" s="207"/>
      <c r="C1106" s="207"/>
      <c r="D1106" s="192"/>
      <c r="E1106" s="188"/>
      <c r="F1106" s="188"/>
      <c r="G1106" s="188"/>
    </row>
    <row r="1107" spans="1:7" ht="14.4">
      <c r="A1107" s="271"/>
      <c r="B1107" s="609" t="s">
        <v>1375</v>
      </c>
      <c r="C1107" s="207"/>
      <c r="D1107" s="977" t="s">
        <v>1660</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124</v>
      </c>
      <c r="C1115" s="207"/>
      <c r="D1115" s="977" t="s">
        <v>1661</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124</v>
      </c>
      <c r="C1123" s="207"/>
      <c r="D1123" s="1002" t="s">
        <v>1770</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1486</v>
      </c>
      <c r="E1127" s="998"/>
      <c r="F1127" s="998"/>
    </row>
    <row r="1128" spans="1:7" ht="13.2">
      <c r="D1128" s="192"/>
    </row>
    <row r="1129" spans="1:7" ht="14.4">
      <c r="A1129" s="271"/>
      <c r="B1129" s="609" t="s">
        <v>1375</v>
      </c>
      <c r="D1129" s="977" t="s">
        <v>1662</v>
      </c>
      <c r="E1129" s="977"/>
      <c r="F1129" s="977"/>
    </row>
    <row r="1130" spans="1:7" ht="13.2">
      <c r="D1130" s="977"/>
      <c r="E1130" s="977"/>
      <c r="F1130" s="977"/>
    </row>
    <row r="1131" spans="1:7" ht="13.2"/>
    <row r="1132" spans="1:7" ht="14.4">
      <c r="A1132" s="271"/>
      <c r="B1132" s="609" t="s">
        <v>124</v>
      </c>
      <c r="D1132" s="977" t="s">
        <v>1663</v>
      </c>
      <c r="E1132" s="977"/>
      <c r="F1132" s="977"/>
    </row>
    <row r="1133" spans="1:7" ht="13.2">
      <c r="D1133" s="977"/>
      <c r="E1133" s="977"/>
      <c r="F1133" s="977"/>
    </row>
    <row r="1134" spans="1:7" ht="13.2"/>
    <row r="1135" spans="1:7" ht="13.2">
      <c r="D1135" s="998" t="s">
        <v>1487</v>
      </c>
      <c r="E1135" s="998"/>
      <c r="F1135" s="998"/>
    </row>
    <row r="1136" spans="1:7" ht="13.2">
      <c r="D1136" s="192"/>
    </row>
    <row r="1137" spans="1:7" ht="14.4">
      <c r="A1137" s="271"/>
      <c r="B1137" s="609" t="s">
        <v>124</v>
      </c>
      <c r="D1137" s="997" t="s">
        <v>1664</v>
      </c>
      <c r="E1137" s="997"/>
      <c r="F1137" s="997"/>
    </row>
    <row r="1138" spans="1:7" ht="13.2"/>
    <row r="1139" spans="1:7" ht="14.4">
      <c r="A1139" s="271"/>
      <c r="B1139" s="609" t="s">
        <v>124</v>
      </c>
      <c r="D1139" s="977" t="s">
        <v>1665</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1675</v>
      </c>
      <c r="E1142" s="998"/>
      <c r="F1142" s="998"/>
      <c r="G1142"/>
    </row>
    <row r="1143" spans="1:7" ht="13.2">
      <c r="D1143" s="192"/>
      <c r="G1143"/>
    </row>
    <row r="1144" spans="1:7" ht="14.55" customHeight="1">
      <c r="A1144" s="271"/>
      <c r="B1144" s="609" t="s">
        <v>1375</v>
      </c>
      <c r="D1144" s="970" t="s">
        <v>2203</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1403</v>
      </c>
      <c r="B1159" s="1031"/>
      <c r="C1159" s="1031"/>
      <c r="D1159" s="1031"/>
      <c r="E1159" s="1031"/>
      <c r="F1159" s="1031"/>
      <c r="G1159" s="1031"/>
    </row>
    <row r="1160" spans="1:7" ht="13.2">
      <c r="A1160" s="44"/>
      <c r="B1160" s="44"/>
    </row>
    <row r="1161" spans="1:7" ht="13.2">
      <c r="C1161" s="207"/>
      <c r="D1161" s="998" t="s">
        <v>1666</v>
      </c>
      <c r="E1161" s="998"/>
      <c r="F1161" s="998"/>
    </row>
    <row r="1162" spans="1:7" ht="13.2">
      <c r="A1162" s="190"/>
      <c r="B1162" s="190"/>
      <c r="C1162" s="190"/>
      <c r="D1162" s="999" t="s">
        <v>1491</v>
      </c>
      <c r="E1162" s="997"/>
      <c r="F1162" s="997"/>
    </row>
    <row r="1163" spans="1:7" ht="13.2">
      <c r="A1163" s="190"/>
      <c r="B1163" s="190"/>
      <c r="C1163" s="190"/>
      <c r="F1163" s="188"/>
      <c r="G1163"/>
    </row>
    <row r="1164" spans="1:7" ht="13.8" customHeight="1">
      <c r="B1164" s="609" t="s">
        <v>1375</v>
      </c>
      <c r="D1164" s="1052" t="s">
        <v>2090</v>
      </c>
      <c r="E1164" s="1052"/>
      <c r="F1164" s="1052"/>
      <c r="G1164"/>
    </row>
    <row r="1165" spans="1:7" ht="13.2">
      <c r="D1165" s="1052"/>
      <c r="E1165" s="1052"/>
      <c r="F1165" s="1052"/>
      <c r="G1165"/>
    </row>
    <row r="1166" spans="1:7" ht="13.2">
      <c r="D1166" s="15"/>
      <c r="E1166" s="926" t="s">
        <v>2091</v>
      </c>
      <c r="F1166" s="15"/>
      <c r="G1166"/>
    </row>
    <row r="1167" spans="1:7" ht="13.2">
      <c r="D1167" s="15"/>
      <c r="E1167" s="15"/>
      <c r="F1167" s="15"/>
      <c r="G1167"/>
    </row>
    <row r="1168" spans="1:7" ht="13.2">
      <c r="D1168" s="994" t="s">
        <v>2089</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77" t="s">
        <v>1676</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124</v>
      </c>
      <c r="C1177" s="191"/>
      <c r="D1177" s="970" t="s">
        <v>1755</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1375</v>
      </c>
      <c r="D1180" s="997" t="s">
        <v>1667</v>
      </c>
      <c r="E1180" s="997"/>
      <c r="F1180" s="997"/>
      <c r="G1180"/>
    </row>
    <row r="1181" spans="1:7" ht="13.2">
      <c r="G1181"/>
    </row>
    <row r="1182" spans="1:7" ht="14.4">
      <c r="A1182" s="271"/>
      <c r="B1182" s="609" t="s">
        <v>124</v>
      </c>
      <c r="D1182" s="997" t="s">
        <v>1668</v>
      </c>
      <c r="E1182" s="997"/>
      <c r="F1182" s="997"/>
      <c r="G1182"/>
    </row>
    <row r="1183" spans="1:7" ht="13.2">
      <c r="D1183" s="44"/>
      <c r="G1183"/>
    </row>
    <row r="1184" spans="1:7" ht="14.4">
      <c r="A1184" s="271"/>
      <c r="B1184" s="609" t="s">
        <v>1375</v>
      </c>
      <c r="D1184" s="997" t="s">
        <v>1669</v>
      </c>
      <c r="E1184" s="997"/>
      <c r="F1184" s="997"/>
      <c r="G1184"/>
    </row>
    <row r="1185" spans="1:7" ht="13.2">
      <c r="D1185" s="44"/>
      <c r="G1185"/>
    </row>
    <row r="1186" spans="1:7" ht="14.4">
      <c r="A1186" s="271"/>
      <c r="B1186" s="609" t="s">
        <v>124</v>
      </c>
      <c r="D1186" s="977" t="s">
        <v>1670</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124</v>
      </c>
      <c r="C1189" s="290"/>
      <c r="D1189" s="995" t="s">
        <v>1671</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1375</v>
      </c>
      <c r="C1192" s="290"/>
      <c r="D1192" s="996" t="s">
        <v>1672</v>
      </c>
      <c r="E1192" s="996"/>
      <c r="F1192" s="996"/>
      <c r="G1192" s="292"/>
    </row>
    <row r="1193" spans="1:7" s="448" customFormat="1" ht="13.2">
      <c r="A1193" s="290"/>
      <c r="B1193" s="290"/>
      <c r="C1193" s="290"/>
      <c r="D1193" s="291"/>
      <c r="E1193" s="292"/>
      <c r="F1193" s="292"/>
      <c r="G1193" s="292"/>
    </row>
    <row r="1194" spans="1:7" ht="14.4">
      <c r="A1194" s="271"/>
      <c r="B1194" s="609" t="s">
        <v>124</v>
      </c>
      <c r="D1194" s="997" t="s">
        <v>1673</v>
      </c>
      <c r="E1194" s="997"/>
      <c r="F1194" s="997"/>
    </row>
    <row r="1195" spans="1:7" ht="14.4">
      <c r="A1195" s="271"/>
      <c r="B1195" s="271"/>
      <c r="D1195" s="44"/>
    </row>
    <row r="1196" spans="1:7" ht="14.4">
      <c r="A1196" s="271"/>
      <c r="B1196" s="609" t="s">
        <v>124</v>
      </c>
      <c r="D1196" s="977" t="s">
        <v>1674</v>
      </c>
      <c r="E1196" s="977"/>
      <c r="F1196" s="977"/>
    </row>
    <row r="1197" spans="1:7" ht="14.4">
      <c r="A1197" s="271"/>
      <c r="B1197" s="271"/>
      <c r="D1197" s="977"/>
      <c r="E1197" s="977"/>
      <c r="F1197" s="977"/>
    </row>
    <row r="1198" spans="1:7" ht="13.2"/>
    <row r="1199" spans="1:7" ht="13.2">
      <c r="A1199" s="1031" t="s">
        <v>2009</v>
      </c>
      <c r="B1199" s="1031"/>
      <c r="C1199" s="1031"/>
      <c r="D1199" s="1031"/>
      <c r="E1199" s="1031"/>
      <c r="F1199" s="1031"/>
      <c r="G1199" s="1031"/>
    </row>
    <row r="1200" spans="1:7" ht="13.2"/>
    <row r="1201" spans="1:7" ht="13.2">
      <c r="A1201" s="1031" t="s">
        <v>1404</v>
      </c>
      <c r="B1201" s="1031"/>
      <c r="C1201" s="1031"/>
      <c r="D1201" s="1031"/>
      <c r="E1201" s="1031"/>
      <c r="F1201" s="1031"/>
      <c r="G1201" s="1031"/>
    </row>
    <row r="1202" spans="1:7" ht="13.2"/>
    <row r="1203" spans="1:7" ht="13.2">
      <c r="D1203" s="1001" t="s">
        <v>1510</v>
      </c>
      <c r="E1203" s="1001"/>
      <c r="F1203" s="1001"/>
    </row>
    <row r="1204" spans="1:7" ht="13.2">
      <c r="D1204" s="1036" t="s">
        <v>1915</v>
      </c>
      <c r="E1204" s="1036"/>
      <c r="F1204" s="1036"/>
    </row>
    <row r="1205" spans="1:7" ht="13.2">
      <c r="A1205" s="190"/>
      <c r="B1205" s="190"/>
      <c r="C1205" s="190"/>
    </row>
    <row r="1206" spans="1:7" ht="14.4">
      <c r="A1206" s="271"/>
      <c r="B1206" s="271"/>
      <c r="C1206" s="191"/>
      <c r="D1206" s="1001" t="s">
        <v>1511</v>
      </c>
      <c r="E1206" s="1001"/>
      <c r="F1206" s="1001"/>
    </row>
    <row r="1207" spans="1:7" ht="13.2">
      <c r="B1207" s="609" t="s">
        <v>1375</v>
      </c>
      <c r="D1207" s="996" t="s">
        <v>1512</v>
      </c>
      <c r="E1207" s="996"/>
      <c r="F1207" s="996"/>
    </row>
    <row r="1208" spans="1:7" ht="13.2">
      <c r="D1208" s="1036" t="s">
        <v>1916</v>
      </c>
      <c r="E1208" s="1036"/>
      <c r="F1208" s="1036"/>
    </row>
    <row r="1209" spans="1:7" ht="13.2">
      <c r="G1209"/>
    </row>
    <row r="1210" spans="1:7" ht="12.75" customHeight="1">
      <c r="B1210" s="609" t="s">
        <v>124</v>
      </c>
      <c r="D1210" s="1020" t="s">
        <v>1833</v>
      </c>
      <c r="E1210" s="1020"/>
      <c r="F1210" s="1020"/>
      <c r="G1210"/>
    </row>
    <row r="1211" spans="1:7" ht="13.2">
      <c r="D1211" s="1020"/>
      <c r="E1211" s="1020"/>
      <c r="F1211" s="1020"/>
      <c r="G1211"/>
    </row>
    <row r="1212" spans="1:7" ht="13.2">
      <c r="G1212"/>
    </row>
    <row r="1213" spans="1:7" ht="12.75" customHeight="1"/>
    <row r="1214" spans="1:7" ht="13.2">
      <c r="A1214" s="1031" t="s">
        <v>1406</v>
      </c>
      <c r="B1214" s="1031"/>
      <c r="C1214" s="1031"/>
      <c r="D1214" s="1031"/>
      <c r="E1214" s="1031"/>
      <c r="F1214" s="1031"/>
      <c r="G1214" s="1031"/>
    </row>
    <row r="1215" spans="1:7" ht="13.2">
      <c r="A1215" s="44"/>
      <c r="B1215" s="44"/>
    </row>
    <row r="1216" spans="1:7" ht="12.75" customHeight="1">
      <c r="A1216" s="44"/>
      <c r="B1216" s="44"/>
      <c r="D1216" s="998" t="s">
        <v>1405</v>
      </c>
      <c r="E1216" s="998"/>
      <c r="F1216" s="998"/>
    </row>
    <row r="1217" spans="1:7" ht="12.75" customHeight="1">
      <c r="A1217" s="44"/>
      <c r="B1217" s="44"/>
      <c r="D1217" s="997" t="s">
        <v>1412</v>
      </c>
      <c r="E1217" s="997"/>
      <c r="F1217" s="997"/>
    </row>
    <row r="1218" spans="1:7" ht="12.75" customHeight="1">
      <c r="A1218" s="44"/>
      <c r="B1218" s="44"/>
    </row>
    <row r="1219" spans="1:7" ht="14.4">
      <c r="A1219" s="271"/>
      <c r="B1219" s="609" t="s">
        <v>124</v>
      </c>
      <c r="D1219" s="1007" t="s">
        <v>1012</v>
      </c>
      <c r="E1219" s="1007"/>
      <c r="F1219" s="1007"/>
    </row>
    <row r="1220" spans="1:7" ht="13.2">
      <c r="D1220" s="997" t="s">
        <v>1132</v>
      </c>
      <c r="E1220" s="997"/>
      <c r="F1220" s="997"/>
    </row>
    <row r="1221" spans="1:7" ht="13.2">
      <c r="E1221" s="1022" t="s">
        <v>2092</v>
      </c>
      <c r="F1221" s="1022"/>
    </row>
    <row r="1222" spans="1:7" ht="13.2">
      <c r="D1222" s="3"/>
    </row>
    <row r="1223" spans="1:7" ht="13.2">
      <c r="D1223" s="1035" t="s">
        <v>1272</v>
      </c>
      <c r="E1223" s="1035"/>
      <c r="F1223" s="1035"/>
    </row>
    <row r="1224" spans="1:7" ht="13.2">
      <c r="B1224" s="609" t="s">
        <v>124</v>
      </c>
      <c r="D1224" s="970" t="s">
        <v>2093</v>
      </c>
      <c r="E1224" s="977"/>
      <c r="F1224" s="977"/>
      <c r="G1224"/>
    </row>
    <row r="1225" spans="1:7" ht="13.2">
      <c r="D1225" s="977"/>
      <c r="E1225" s="977"/>
      <c r="F1225" s="977"/>
      <c r="G1225"/>
    </row>
    <row r="1226" spans="1:7" ht="13.2">
      <c r="D1226" s="501" t="s">
        <v>1275</v>
      </c>
      <c r="E1226"/>
      <c r="F1226"/>
      <c r="G1226"/>
    </row>
    <row r="1227" spans="1:7" ht="13.8" customHeight="1">
      <c r="D1227" s="970" t="s">
        <v>2094</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1015</v>
      </c>
      <c r="E1231" s="1022"/>
      <c r="F1231" s="1022"/>
      <c r="G1231"/>
    </row>
    <row r="1232" spans="1:7" ht="13.2">
      <c r="B1232" s="609" t="s">
        <v>124</v>
      </c>
      <c r="D1232" s="1007" t="s">
        <v>1273</v>
      </c>
      <c r="E1232" s="1007"/>
      <c r="F1232" s="1007"/>
      <c r="G1232"/>
    </row>
    <row r="1233" spans="1:7" ht="13.2">
      <c r="E1233"/>
      <c r="F1233"/>
      <c r="G1233"/>
    </row>
    <row r="1234" spans="1:7" ht="13.2">
      <c r="D1234" s="1037" t="s">
        <v>1274</v>
      </c>
      <c r="E1234" s="1037"/>
      <c r="F1234" s="1037"/>
      <c r="G1234"/>
    </row>
    <row r="1235" spans="1:7" ht="13.2">
      <c r="D1235" s="3" t="s">
        <v>1013</v>
      </c>
      <c r="E1235"/>
      <c r="F1235"/>
      <c r="G1235"/>
    </row>
    <row r="1236" spans="1:7" ht="14.55" customHeight="1">
      <c r="A1236" s="271"/>
      <c r="B1236" s="609" t="s">
        <v>124</v>
      </c>
      <c r="D1236" s="977" t="s">
        <v>1513</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1131</v>
      </c>
      <c r="E1240" s="419"/>
      <c r="F1240" s="419"/>
    </row>
    <row r="1241" spans="1:7" ht="14.4">
      <c r="A1241" s="271"/>
      <c r="B1241" s="609" t="s">
        <v>124</v>
      </c>
      <c r="D1241" s="977" t="s">
        <v>1514</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1437</v>
      </c>
      <c r="B1247" s="1031"/>
      <c r="C1247" s="1031"/>
      <c r="D1247" s="1031"/>
      <c r="E1247" s="1031"/>
      <c r="F1247" s="1031"/>
      <c r="G1247" s="1031"/>
    </row>
    <row r="1248" spans="1:7" ht="13.2">
      <c r="A1248" s="44"/>
      <c r="B1248" s="44"/>
    </row>
    <row r="1249" spans="1:7" ht="13.2">
      <c r="A1249" s="44"/>
      <c r="B1249" s="44"/>
      <c r="D1249" s="1027" t="s">
        <v>1438</v>
      </c>
      <c r="E1249" s="1027"/>
      <c r="F1249" s="1027"/>
    </row>
    <row r="1250" spans="1:7" ht="13.2">
      <c r="A1250" s="268"/>
      <c r="B1250" s="268"/>
      <c r="C1250" s="268"/>
      <c r="D1250" s="1007" t="s">
        <v>1451</v>
      </c>
      <c r="E1250" s="1007"/>
      <c r="F1250" s="1007"/>
      <c r="G1250" s="269"/>
    </row>
    <row r="1251" spans="1:7" ht="10.5" customHeight="1"/>
    <row r="1252" spans="1:7" ht="14.4">
      <c r="A1252" s="271"/>
      <c r="B1252" s="609" t="s">
        <v>124</v>
      </c>
      <c r="D1252" s="1007" t="s">
        <v>1133</v>
      </c>
      <c r="E1252" s="1007"/>
      <c r="F1252" s="1007"/>
    </row>
    <row r="1253" spans="1:7" ht="13.2">
      <c r="E1253" s="1022" t="s">
        <v>2095</v>
      </c>
      <c r="F1253" s="1022"/>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58" zoomScale="98" zoomScaleNormal="100" workbookViewId="0">
      <selection activeCell="AC865" sqref="AC865:AH865"/>
    </sheetView>
  </sheetViews>
  <sheetFormatPr defaultColWidth="0" defaultRowHeight="0" customHeight="1" zeroHeight="1"/>
  <cols>
    <col min="1" max="32" width="2.6640625" customWidth="1"/>
    <col min="33" max="33" width="3.109375" customWidth="1"/>
    <col min="34" max="34" width="2.6640625" customWidth="1"/>
    <col min="35" max="35" width="3" customWidth="1"/>
    <col min="36" max="39" width="2.6640625" customWidth="1"/>
    <col min="40" max="40" width="3" customWidth="1"/>
    <col min="41" max="41" width="2.6640625" customWidth="1"/>
    <col min="42" max="45" width="2.33203125" customWidth="1"/>
    <col min="46" max="46" width="5.6640625" customWidth="1"/>
    <col min="47" max="126" width="5.6640625" hidden="1"/>
  </cols>
  <sheetData>
    <row r="1" spans="1:46" ht="13.05" customHeight="1">
      <c r="J1" s="183"/>
      <c r="AS1" s="918">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3" customFormat="1" ht="18.75" customHeight="1">
      <c r="A9" s="1577" t="s">
        <v>791</v>
      </c>
      <c r="B9" s="1577"/>
      <c r="C9" s="1577"/>
      <c r="D9" s="1577"/>
      <c r="E9" s="1577"/>
      <c r="F9" s="1577"/>
      <c r="G9" s="1577"/>
      <c r="H9" s="1577"/>
      <c r="I9" s="1577"/>
      <c r="J9" s="1577"/>
      <c r="K9" s="1577"/>
      <c r="L9" s="1577"/>
      <c r="M9" s="1577"/>
      <c r="N9" s="1577"/>
      <c r="O9" s="1577"/>
      <c r="P9" s="1577"/>
      <c r="Q9" s="1577"/>
      <c r="R9" s="1577"/>
      <c r="S9" s="1577"/>
      <c r="T9" s="1577"/>
      <c r="U9" s="1577"/>
      <c r="V9" s="1577"/>
      <c r="W9" s="1577"/>
      <c r="X9" s="1577"/>
      <c r="Y9" s="1577"/>
      <c r="Z9" s="1577"/>
      <c r="AA9" s="1577"/>
      <c r="AB9" s="1577"/>
      <c r="AC9" s="1577"/>
      <c r="AD9" s="1577"/>
      <c r="AE9" s="1577"/>
      <c r="AF9" s="1577"/>
      <c r="AG9" s="1577"/>
      <c r="AH9" s="1577"/>
      <c r="AI9" s="1577"/>
      <c r="AJ9" s="1577"/>
      <c r="AK9" s="1577"/>
      <c r="AL9" s="1577"/>
      <c r="AM9" s="1577"/>
      <c r="AN9" s="1577"/>
      <c r="AO9" s="1577"/>
      <c r="AP9" s="1577"/>
      <c r="AQ9" s="1577"/>
      <c r="AR9" s="1577"/>
      <c r="AS9" s="1577"/>
      <c r="AT9" s="1577"/>
    </row>
    <row r="10" spans="1:46" s="659" customFormat="1" ht="13.05" customHeight="1">
      <c r="A10" s="1578" t="s">
        <v>2299</v>
      </c>
      <c r="B10" s="1578"/>
      <c r="C10" s="1578"/>
      <c r="D10" s="1578"/>
      <c r="E10" s="1578"/>
      <c r="F10" s="1578"/>
      <c r="G10" s="1578"/>
      <c r="H10" s="1578"/>
      <c r="I10" s="1578"/>
      <c r="J10" s="1578"/>
      <c r="K10" s="1578"/>
      <c r="L10" s="1578"/>
      <c r="M10" s="1578"/>
      <c r="N10" s="1578"/>
      <c r="O10" s="1578"/>
      <c r="P10" s="1578"/>
      <c r="Q10" s="1578"/>
      <c r="R10" s="1578"/>
      <c r="S10" s="1578"/>
      <c r="T10" s="1578"/>
      <c r="U10" s="1578"/>
      <c r="V10" s="1578"/>
      <c r="W10" s="1578"/>
      <c r="X10" s="1578"/>
      <c r="Y10" s="1578"/>
      <c r="Z10" s="1578"/>
      <c r="AA10" s="1578"/>
      <c r="AB10" s="1578"/>
      <c r="AC10" s="1578"/>
      <c r="AD10" s="1578"/>
      <c r="AE10" s="1578"/>
      <c r="AF10" s="1578"/>
      <c r="AG10" s="1578"/>
      <c r="AH10" s="1578"/>
      <c r="AI10" s="1578"/>
      <c r="AJ10" s="1578"/>
      <c r="AK10" s="1578"/>
      <c r="AL10" s="1578"/>
      <c r="AM10" s="1578"/>
      <c r="AN10" s="1578"/>
      <c r="AO10" s="1578"/>
      <c r="AP10" s="1578"/>
      <c r="AQ10" s="1578"/>
      <c r="AR10" s="1578"/>
      <c r="AS10" s="1578"/>
      <c r="AT10" s="1578"/>
    </row>
    <row r="11" spans="1:46" s="41" customFormat="1" ht="13.05" customHeight="1">
      <c r="A11" s="1579" t="s">
        <v>2319</v>
      </c>
      <c r="B11" s="1579"/>
      <c r="C11" s="1579"/>
      <c r="D11" s="1579"/>
      <c r="E11" s="1579"/>
      <c r="F11" s="1579"/>
      <c r="G11" s="1579"/>
      <c r="H11" s="1579"/>
      <c r="I11" s="1579"/>
      <c r="J11" s="1579"/>
      <c r="K11" s="1579"/>
      <c r="L11" s="1579"/>
      <c r="M11" s="1579"/>
      <c r="N11" s="1579"/>
      <c r="O11" s="1579"/>
      <c r="P11" s="1579"/>
      <c r="Q11" s="1579"/>
      <c r="R11" s="1579"/>
      <c r="S11" s="1579"/>
      <c r="T11" s="1579"/>
      <c r="U11" s="1579"/>
      <c r="V11" s="1579"/>
      <c r="W11" s="1579"/>
      <c r="X11" s="1579"/>
      <c r="Y11" s="1579"/>
      <c r="Z11" s="1579"/>
      <c r="AA11" s="1579"/>
      <c r="AB11" s="1579"/>
      <c r="AC11" s="1579"/>
      <c r="AD11" s="1579"/>
      <c r="AE11" s="1579"/>
      <c r="AF11" s="1579"/>
      <c r="AG11" s="1579"/>
      <c r="AH11" s="1579"/>
      <c r="AI11" s="1579"/>
      <c r="AJ11" s="1579"/>
      <c r="AK11" s="1579"/>
      <c r="AL11" s="1579"/>
      <c r="AM11" s="1579"/>
      <c r="AN11" s="1579"/>
      <c r="AO11" s="1579"/>
      <c r="AP11" s="1579"/>
      <c r="AQ11" s="1579"/>
      <c r="AR11" s="1579"/>
      <c r="AS11" s="1579"/>
      <c r="AT11" s="1579"/>
    </row>
    <row r="12" spans="1:46" ht="13.05" customHeight="1">
      <c r="A12" s="980" t="s">
        <v>1872</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3.05"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555</v>
      </c>
      <c r="C15" s="5"/>
      <c r="D15" s="5"/>
      <c r="E15" s="5"/>
      <c r="F15" s="5"/>
      <c r="G15" s="5"/>
      <c r="H15" s="1400" t="s">
        <v>2417</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3.05" customHeight="1"/>
    <row r="17" spans="1:46" ht="13.05" customHeight="1">
      <c r="A17" s="63" t="s">
        <v>792</v>
      </c>
      <c r="C17" s="5"/>
      <c r="D17" s="5"/>
      <c r="E17" s="5"/>
      <c r="F17" s="5"/>
      <c r="G17" s="5"/>
      <c r="H17" s="1105" t="s">
        <v>2321</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3.05" customHeight="1"/>
    <row r="19" spans="1:46" ht="13.05" customHeight="1">
      <c r="A19" s="989" t="s">
        <v>1100</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05" customHeight="1">
      <c r="A20" s="1402" t="s">
        <v>1351</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4" t="s">
        <v>2249</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0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06">
        <f>ROUND('Basis &amp; Credits'!AB55,0)</f>
        <v>2500000</v>
      </c>
      <c r="N25" s="1406"/>
      <c r="O25" s="1406"/>
      <c r="P25" s="1406"/>
      <c r="Q25" s="1406"/>
      <c r="R25" s="5" t="s">
        <v>843</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06">
        <f>'Basis &amp; Credits'!AB76</f>
        <v>0</v>
      </c>
      <c r="N27" s="1406"/>
      <c r="O27" s="1406"/>
      <c r="P27" s="1406"/>
      <c r="Q27" s="1406"/>
      <c r="R27" s="5" t="s">
        <v>1350</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05" customHeight="1">
      <c r="A29" s="994" t="s">
        <v>2250</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0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0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3.05" customHeight="1">
      <c r="A33" s="312" t="s">
        <v>2248</v>
      </c>
      <c r="B33"/>
      <c r="C33" s="102"/>
      <c r="D33" s="102"/>
      <c r="E33" s="102"/>
      <c r="F33" s="102"/>
      <c r="G33" s="102"/>
      <c r="H33" s="102"/>
      <c r="I33" s="102"/>
      <c r="J33" s="102"/>
      <c r="K33" s="102"/>
      <c r="L33" s="102"/>
      <c r="M33" s="102"/>
      <c r="N33" s="102"/>
      <c r="O33" s="1100" t="s">
        <v>108</v>
      </c>
      <c r="P33" s="1100"/>
      <c r="Q33" s="1580" t="s">
        <v>2251</v>
      </c>
      <c r="R33" s="1580"/>
      <c r="S33" s="1580"/>
      <c r="T33" s="1580"/>
      <c r="U33" s="1580"/>
      <c r="V33" s="1580"/>
      <c r="W33" s="1580"/>
      <c r="X33" s="1580"/>
      <c r="Y33" s="1580"/>
      <c r="Z33" s="1580"/>
      <c r="AA33" s="1580"/>
      <c r="AB33" s="1580"/>
      <c r="AC33" s="1580"/>
      <c r="AD33" s="1580"/>
      <c r="AE33" s="1580"/>
      <c r="AF33" s="1580"/>
      <c r="AG33" s="1580"/>
      <c r="AH33" s="1580"/>
      <c r="AI33" s="1580"/>
      <c r="AJ33" s="1580"/>
      <c r="AK33" s="1580"/>
      <c r="AL33" s="1580"/>
      <c r="AM33" s="1580"/>
      <c r="AN33" s="1580"/>
      <c r="AO33" s="1580"/>
      <c r="AP33" s="1580"/>
      <c r="AQ33" s="1580"/>
      <c r="AR33" s="1580"/>
      <c r="AS33" s="1580"/>
      <c r="AT33" s="1580"/>
    </row>
    <row r="34" spans="1:46" ht="13.05" customHeight="1">
      <c r="A34" s="990" t="s">
        <v>2252</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0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0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0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05" customHeight="1">
      <c r="AM38" s="19"/>
    </row>
    <row r="39" spans="1:46" s="776" customFormat="1" ht="13.05" customHeight="1">
      <c r="A39" s="994" t="s">
        <v>2253</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0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0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0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0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0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0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0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05" customHeight="1">
      <c r="A48" s="994" t="s">
        <v>2254</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0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70" t="s">
        <v>2255</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3.05"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3.05"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3.05"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3.05"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70" t="s">
        <v>2257</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3.05"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3.05"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3.05"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3.05"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3.05"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70" t="s">
        <v>2260</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3.05"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3.05"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05" customHeight="1">
      <c r="A74" s="994" t="s">
        <v>2262</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0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70" t="s">
        <v>2263</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3.05"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3.05"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70" t="s">
        <v>2264</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3.05"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3.05"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05" customHeight="1">
      <c r="A85" s="994" t="s">
        <v>2265</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0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05" customHeight="1">
      <c r="AM87" s="19"/>
    </row>
    <row r="88" spans="1:16384" s="210" customFormat="1" ht="13.05" customHeight="1">
      <c r="A88" s="994" t="s">
        <v>2266</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0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2" t="s">
        <v>2267</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0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0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0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0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0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0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0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0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0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70" t="s">
        <v>2268</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3.05"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3.05"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3.05"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81" t="s">
        <v>2269</v>
      </c>
      <c r="B107" s="1581"/>
      <c r="C107" s="1581"/>
      <c r="D107" s="1581"/>
      <c r="E107" s="1581"/>
      <c r="F107" s="1581"/>
      <c r="G107" s="1581"/>
      <c r="H107" s="1581"/>
      <c r="I107" s="1581"/>
      <c r="J107" s="1581"/>
      <c r="K107" s="1581"/>
      <c r="L107" s="1581"/>
      <c r="M107" s="1581"/>
      <c r="N107" s="1581"/>
      <c r="O107" s="1581"/>
      <c r="P107" s="1581"/>
      <c r="Q107" s="1581"/>
      <c r="R107" s="1581"/>
      <c r="S107" s="1581"/>
      <c r="T107" s="1581"/>
      <c r="U107" s="1581"/>
      <c r="V107" s="1581"/>
      <c r="W107" s="1581"/>
      <c r="X107" s="1581"/>
      <c r="Y107" s="1581"/>
      <c r="Z107" s="1581"/>
      <c r="AA107" s="1581"/>
      <c r="AB107" s="1581"/>
      <c r="AC107" s="1581"/>
      <c r="AD107" s="1581"/>
      <c r="AE107" s="1581"/>
      <c r="AF107" s="1581"/>
      <c r="AG107" s="1581"/>
      <c r="AH107" s="1581"/>
      <c r="AI107" s="1581"/>
      <c r="AJ107" s="1581"/>
      <c r="AK107" s="1581"/>
      <c r="AL107" s="1581"/>
      <c r="AM107" s="1581"/>
      <c r="AN107" s="1581"/>
      <c r="AO107" s="1581"/>
      <c r="AP107" s="1581"/>
      <c r="AQ107" s="1581"/>
      <c r="AR107" s="1581"/>
      <c r="AS107" s="1581"/>
      <c r="AT107" s="1581"/>
    </row>
    <row r="108" spans="1:46" ht="13.05" customHeight="1">
      <c r="A108" s="1581"/>
      <c r="B108" s="1581"/>
      <c r="C108" s="1581"/>
      <c r="D108" s="1581"/>
      <c r="E108" s="1581"/>
      <c r="F108" s="1581"/>
      <c r="G108" s="1581"/>
      <c r="H108" s="1581"/>
      <c r="I108" s="1581"/>
      <c r="J108" s="1581"/>
      <c r="K108" s="1581"/>
      <c r="L108" s="1581"/>
      <c r="M108" s="1581"/>
      <c r="N108" s="1581"/>
      <c r="O108" s="1581"/>
      <c r="P108" s="1581"/>
      <c r="Q108" s="1581"/>
      <c r="R108" s="1581"/>
      <c r="S108" s="1581"/>
      <c r="T108" s="1581"/>
      <c r="U108" s="1581"/>
      <c r="V108" s="1581"/>
      <c r="W108" s="1581"/>
      <c r="X108" s="1581"/>
      <c r="Y108" s="1581"/>
      <c r="Z108" s="1581"/>
      <c r="AA108" s="1581"/>
      <c r="AB108" s="1581"/>
      <c r="AC108" s="1581"/>
      <c r="AD108" s="1581"/>
      <c r="AE108" s="1581"/>
      <c r="AF108" s="1581"/>
      <c r="AG108" s="1581"/>
      <c r="AH108" s="1581"/>
      <c r="AI108" s="1581"/>
      <c r="AJ108" s="1581"/>
      <c r="AK108" s="1581"/>
      <c r="AL108" s="1581"/>
      <c r="AM108" s="1581"/>
      <c r="AN108" s="1581"/>
      <c r="AO108" s="1581"/>
      <c r="AP108" s="1581"/>
      <c r="AQ108" s="1581"/>
      <c r="AR108" s="1581"/>
      <c r="AS108" s="1581"/>
      <c r="AT108" s="1581"/>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70" t="s">
        <v>2270</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3.05"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411</v>
      </c>
      <c r="E115" s="41"/>
      <c r="F115" s="41"/>
      <c r="G115" s="1103"/>
      <c r="H115" s="1103"/>
      <c r="I115" s="41" t="s">
        <v>412</v>
      </c>
      <c r="J115" s="41"/>
      <c r="L115" s="1401"/>
      <c r="M115" s="1401"/>
      <c r="N115" s="1401"/>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05" customHeight="1">
      <c r="A117" s="312"/>
      <c r="C117" s="1401"/>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3"/>
      <c r="Z118" s="1393"/>
      <c r="AA118" s="1393"/>
      <c r="AB118" s="1393"/>
      <c r="AC118" s="1393"/>
      <c r="AD118" s="1393"/>
      <c r="AE118" s="1393"/>
      <c r="AF118" s="1393"/>
      <c r="AG118" s="1393"/>
      <c r="AH118" s="1393"/>
      <c r="AI118" s="1393"/>
      <c r="AJ118" s="1393"/>
      <c r="AK118" s="1393"/>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3"/>
      <c r="Z121" s="1393"/>
      <c r="AA121" s="1393"/>
      <c r="AB121" s="1393"/>
      <c r="AC121" s="1393"/>
      <c r="AD121" s="1393"/>
      <c r="AE121" s="1393"/>
      <c r="AF121" s="1393"/>
      <c r="AG121" s="1393"/>
      <c r="AH121" s="1393"/>
      <c r="AI121" s="1393"/>
      <c r="AJ121" s="1393"/>
      <c r="AK121" s="1393"/>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05" hidden="1" customHeight="1">
      <c r="A136" s="489"/>
      <c r="B136" s="5"/>
      <c r="AL136" s="489"/>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655</v>
      </c>
      <c r="O156" s="1105" t="s">
        <v>2322</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3.05" customHeight="1">
      <c r="D157" s="339" t="s">
        <v>543</v>
      </c>
      <c r="O157" s="1477" t="s">
        <v>2323</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708</v>
      </c>
      <c r="BN157" s="30" t="s">
        <v>422</v>
      </c>
      <c r="BT157" t="s">
        <v>28</v>
      </c>
    </row>
    <row r="158" spans="1:72" ht="13.05" customHeight="1">
      <c r="D158" s="12" t="s">
        <v>544</v>
      </c>
      <c r="F158" s="12"/>
      <c r="G158" s="12"/>
      <c r="H158" s="12"/>
      <c r="I158" s="12"/>
      <c r="J158" s="12"/>
      <c r="K158" s="12"/>
      <c r="L158" s="12"/>
      <c r="M158" s="12"/>
      <c r="N158" s="12"/>
      <c r="O158" s="1475" t="s">
        <v>2324</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423</v>
      </c>
      <c r="BT158" t="s">
        <v>29</v>
      </c>
    </row>
    <row r="159" spans="1:72" ht="13.05" customHeight="1">
      <c r="D159" t="s">
        <v>646</v>
      </c>
      <c r="O159" s="1109" t="s">
        <v>2325</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73</v>
      </c>
      <c r="BT159" t="s">
        <v>384</v>
      </c>
    </row>
    <row r="160" spans="1:72" ht="13.05" customHeight="1">
      <c r="D160" t="s">
        <v>647</v>
      </c>
      <c r="O160" s="1105" t="s">
        <v>2326</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3.05" customHeight="1">
      <c r="D161" t="s">
        <v>648</v>
      </c>
      <c r="O161" s="1479">
        <v>92101</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3.05" customHeight="1">
      <c r="D162" t="s">
        <v>649</v>
      </c>
      <c r="O162" s="1481" t="s">
        <v>2327</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387</v>
      </c>
    </row>
    <row r="163" spans="1:72" ht="13.05" customHeight="1">
      <c r="D163" t="s">
        <v>650</v>
      </c>
      <c r="O163" s="1481" t="s">
        <v>2329</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3.05" customHeight="1">
      <c r="D164" t="s">
        <v>651</v>
      </c>
      <c r="O164" s="1473" t="s">
        <v>2328</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05"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05" customHeight="1">
      <c r="C167" s="34"/>
      <c r="D167" s="1490" t="s">
        <v>2304</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483</v>
      </c>
      <c r="BT167" t="s">
        <v>392</v>
      </c>
    </row>
    <row r="168" spans="1:72" ht="13.05" customHeight="1">
      <c r="BN168" s="30" t="s">
        <v>484</v>
      </c>
      <c r="BT168" t="s">
        <v>393</v>
      </c>
    </row>
    <row r="169" spans="1:72" s="959" customFormat="1" ht="13.05"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486</v>
      </c>
      <c r="BT169" t="s">
        <v>394</v>
      </c>
    </row>
    <row r="170" spans="1:72" s="959" customFormat="1" ht="13.05"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487</v>
      </c>
      <c r="BT170" t="s">
        <v>395</v>
      </c>
    </row>
    <row r="171" spans="1:72" ht="13.05" customHeight="1">
      <c r="BN171" s="30" t="s">
        <v>488</v>
      </c>
      <c r="BT171" t="s">
        <v>396</v>
      </c>
    </row>
    <row r="172" spans="1:72" ht="13.05" customHeight="1">
      <c r="A172" s="3" t="s">
        <v>652</v>
      </c>
      <c r="C172" s="3" t="s">
        <v>653</v>
      </c>
      <c r="BN172" s="30" t="s">
        <v>490</v>
      </c>
      <c r="BT172" t="s">
        <v>397</v>
      </c>
    </row>
    <row r="173" spans="1:72" ht="13.05"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3.05" customHeight="1">
      <c r="C174" s="31"/>
      <c r="D174" t="s">
        <v>438</v>
      </c>
      <c r="U174" s="1100" t="s">
        <v>482</v>
      </c>
      <c r="V174" s="1100"/>
      <c r="BN174" s="30" t="s">
        <v>593</v>
      </c>
      <c r="BT174" t="s">
        <v>399</v>
      </c>
    </row>
    <row r="175" spans="1:72" ht="13.05" customHeight="1">
      <c r="C175" s="12"/>
      <c r="D175" s="33"/>
      <c r="E175" t="s">
        <v>230</v>
      </c>
      <c r="O175" s="34"/>
      <c r="P175" t="s">
        <v>2103</v>
      </c>
      <c r="T175" s="34" t="s">
        <v>231</v>
      </c>
      <c r="U175" s="1283"/>
      <c r="V175" s="1283"/>
      <c r="W175" s="1" t="s">
        <v>232</v>
      </c>
      <c r="X175" s="1478"/>
      <c r="Y175" s="1478"/>
      <c r="BN175" s="30" t="s">
        <v>594</v>
      </c>
      <c r="BT175" t="s">
        <v>400</v>
      </c>
    </row>
    <row r="176" spans="1:72" ht="13.05" customHeight="1">
      <c r="C176" s="31"/>
      <c r="D176" t="s">
        <v>279</v>
      </c>
      <c r="U176" s="1100"/>
      <c r="V176" s="1100"/>
      <c r="BN176" s="30" t="s">
        <v>596</v>
      </c>
      <c r="BT176" t="s">
        <v>401</v>
      </c>
    </row>
    <row r="177" spans="1:72" ht="13.05" customHeight="1">
      <c r="C177" s="31"/>
      <c r="D177" s="361" t="s">
        <v>1231</v>
      </c>
      <c r="BN177" s="30" t="s">
        <v>597</v>
      </c>
      <c r="BT177" t="s">
        <v>402</v>
      </c>
    </row>
    <row r="178" spans="1:72" ht="13.05" customHeight="1">
      <c r="C178" s="31"/>
      <c r="E178" s="361" t="s">
        <v>2103</v>
      </c>
      <c r="F178" s="361"/>
      <c r="G178" s="361"/>
      <c r="I178" s="939" t="s">
        <v>231</v>
      </c>
      <c r="J178" s="1484"/>
      <c r="K178" s="1484"/>
      <c r="L178" s="370" t="s">
        <v>232</v>
      </c>
      <c r="M178" s="1332"/>
      <c r="N178" s="1332"/>
      <c r="O178" s="361"/>
      <c r="P178" s="361"/>
      <c r="Q178" s="361"/>
      <c r="R178" s="361"/>
      <c r="U178" s="361" t="s">
        <v>1232</v>
      </c>
      <c r="V178" s="361"/>
      <c r="W178" s="361"/>
      <c r="X178" s="361"/>
      <c r="Y178" s="361"/>
      <c r="Z178" s="361"/>
      <c r="AA178" s="361"/>
      <c r="AB178" s="361"/>
      <c r="AD178" s="1485"/>
      <c r="AE178" s="1485"/>
      <c r="AF178" s="1485"/>
      <c r="AG178" s="1485"/>
      <c r="AH178" s="1485"/>
      <c r="BN178" s="30" t="s">
        <v>598</v>
      </c>
      <c r="BT178" t="s">
        <v>403</v>
      </c>
    </row>
    <row r="179" spans="1:72" ht="13.05" customHeight="1">
      <c r="C179" s="31"/>
      <c r="BN179" s="30" t="s">
        <v>599</v>
      </c>
      <c r="BT179" t="s">
        <v>404</v>
      </c>
    </row>
    <row r="180" spans="1:72" ht="13.05" customHeight="1">
      <c r="C180" s="12"/>
      <c r="D180" t="s">
        <v>2104</v>
      </c>
      <c r="O180" s="361"/>
      <c r="P180" s="361"/>
      <c r="Q180" s="361"/>
      <c r="R180" s="361"/>
      <c r="Y180" s="1100"/>
      <c r="Z180" s="1458"/>
      <c r="BN180" s="30" t="s">
        <v>601</v>
      </c>
      <c r="BT180" t="s">
        <v>405</v>
      </c>
    </row>
    <row r="181" spans="1:72" ht="13.05" customHeight="1">
      <c r="C181" s="12"/>
      <c r="D181" s="35"/>
      <c r="E181" s="361" t="s">
        <v>1230</v>
      </c>
      <c r="R181" s="361"/>
      <c r="BN181" s="30" t="s">
        <v>602</v>
      </c>
      <c r="BT181" t="s">
        <v>406</v>
      </c>
    </row>
    <row r="182" spans="1:72" ht="13.05" customHeight="1">
      <c r="C182" s="12"/>
      <c r="D182" s="35"/>
      <c r="BN182" s="30" t="s">
        <v>603</v>
      </c>
      <c r="BT182" t="s">
        <v>407</v>
      </c>
    </row>
    <row r="183" spans="1:72" ht="13.05" customHeight="1">
      <c r="A183" s="3" t="s">
        <v>8</v>
      </c>
      <c r="C183" s="3" t="s">
        <v>9</v>
      </c>
      <c r="BN183" s="30" t="s">
        <v>571</v>
      </c>
      <c r="BT183" t="s">
        <v>408</v>
      </c>
    </row>
    <row r="184" spans="1:72" ht="13.05" customHeight="1">
      <c r="C184" s="29"/>
      <c r="D184" t="s">
        <v>10</v>
      </c>
      <c r="I184" s="1262" t="str">
        <f>H17</f>
        <v xml:space="preserve">The Grant at Mission Trails </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120</v>
      </c>
      <c r="BN184" s="30" t="s">
        <v>573</v>
      </c>
      <c r="BT184" t="s">
        <v>409</v>
      </c>
    </row>
    <row r="185" spans="1:72" ht="13.05" customHeight="1">
      <c r="C185" s="29"/>
      <c r="D185" t="s">
        <v>429</v>
      </c>
      <c r="I185" s="1260" t="s">
        <v>2330</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121</v>
      </c>
      <c r="BN185" s="30" t="s">
        <v>574</v>
      </c>
      <c r="BT185" t="s">
        <v>838</v>
      </c>
    </row>
    <row r="186" spans="1:72" ht="13.05" customHeight="1">
      <c r="C186" s="29"/>
      <c r="E186" t="s">
        <v>62</v>
      </c>
      <c r="BN186" s="30" t="s">
        <v>575</v>
      </c>
      <c r="BT186" t="s">
        <v>839</v>
      </c>
    </row>
    <row r="187" spans="1:72" ht="13.05"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576</v>
      </c>
      <c r="BT187" t="s">
        <v>840</v>
      </c>
    </row>
    <row r="188" spans="1:72" ht="13.05"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578</v>
      </c>
      <c r="BT188" t="s">
        <v>841</v>
      </c>
    </row>
    <row r="189" spans="1:72" ht="13.05" customHeight="1">
      <c r="C189" s="29"/>
      <c r="D189" t="s">
        <v>430</v>
      </c>
      <c r="I189" s="1109" t="s">
        <v>113</v>
      </c>
      <c r="J189" s="1109"/>
      <c r="K189" s="1109"/>
      <c r="L189" s="1109"/>
      <c r="M189" s="1109"/>
      <c r="N189" s="1109"/>
      <c r="O189" s="1109"/>
      <c r="P189" s="1109"/>
      <c r="Q189" t="s">
        <v>432</v>
      </c>
      <c r="T189" s="1109" t="s">
        <v>113</v>
      </c>
      <c r="U189" s="1109"/>
      <c r="V189" s="1109"/>
      <c r="W189" s="1109"/>
      <c r="X189" s="1109"/>
      <c r="Y189" s="1109"/>
      <c r="Z189" s="1109"/>
      <c r="AA189" s="1109"/>
      <c r="AB189" s="1109"/>
      <c r="AC189" s="1109"/>
      <c r="AD189" s="1109"/>
      <c r="AE189" s="1109"/>
      <c r="BC189" t="s">
        <v>79</v>
      </c>
      <c r="BH189" s="41" t="s">
        <v>124</v>
      </c>
      <c r="BN189" s="30" t="s">
        <v>579</v>
      </c>
      <c r="BT189" t="s">
        <v>109</v>
      </c>
    </row>
    <row r="190" spans="1:72" ht="13.05" customHeight="1">
      <c r="C190" s="29"/>
      <c r="D190" t="s">
        <v>433</v>
      </c>
      <c r="I190" s="1260">
        <v>92120</v>
      </c>
      <c r="J190" s="1260"/>
      <c r="K190" s="1260"/>
      <c r="L190" s="1260"/>
      <c r="M190" s="1260"/>
      <c r="N190" s="1260"/>
      <c r="O190" t="s">
        <v>435</v>
      </c>
      <c r="T190" s="1482">
        <v>96.04</v>
      </c>
      <c r="U190" s="1482"/>
      <c r="V190" s="1482"/>
      <c r="W190" s="1482"/>
      <c r="X190" s="1482"/>
      <c r="Y190" s="1482"/>
      <c r="Z190" s="1482"/>
      <c r="AA190" s="1482"/>
      <c r="AB190" s="1482"/>
      <c r="AC190" s="1482"/>
      <c r="AD190" s="1482"/>
      <c r="AE190" s="1482"/>
      <c r="BC190" t="s">
        <v>662</v>
      </c>
      <c r="BH190" t="s">
        <v>662</v>
      </c>
      <c r="BN190" s="30" t="s">
        <v>421</v>
      </c>
      <c r="BT190" t="s">
        <v>110</v>
      </c>
    </row>
    <row r="191" spans="1:72" ht="13.05" customHeight="1">
      <c r="C191" s="29"/>
      <c r="D191" t="s">
        <v>81</v>
      </c>
      <c r="N191" s="1355" t="s">
        <v>2331</v>
      </c>
      <c r="O191" s="1355"/>
      <c r="P191" s="1355"/>
      <c r="Q191" s="1355"/>
      <c r="R191" s="1355"/>
      <c r="S191" s="1355"/>
      <c r="T191" s="1355"/>
      <c r="U191" s="1355"/>
      <c r="V191" s="1355"/>
      <c r="W191" s="1355"/>
      <c r="X191" s="1355"/>
      <c r="Y191" s="1355"/>
      <c r="Z191" s="1355"/>
      <c r="AA191" s="1355"/>
      <c r="AB191" s="1355"/>
      <c r="AC191" s="1355"/>
      <c r="AD191" s="1355"/>
      <c r="AE191" s="1355"/>
      <c r="BC191" t="s">
        <v>1423</v>
      </c>
      <c r="BH191" t="s">
        <v>1423</v>
      </c>
      <c r="BN191" s="30" t="s">
        <v>581</v>
      </c>
      <c r="BT191" t="s">
        <v>111</v>
      </c>
    </row>
    <row r="192" spans="1:72" ht="13.05"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663</v>
      </c>
      <c r="BH192" t="s">
        <v>614</v>
      </c>
      <c r="BN192" s="30" t="s">
        <v>582</v>
      </c>
      <c r="BT192" t="s">
        <v>112</v>
      </c>
    </row>
    <row r="193" spans="1:73" ht="13.05" customHeight="1">
      <c r="C193" s="29"/>
      <c r="D193" t="s">
        <v>436</v>
      </c>
      <c r="T193" s="1100" t="s">
        <v>108</v>
      </c>
      <c r="U193" s="1100"/>
      <c r="W193" s="41" t="s">
        <v>1885</v>
      </c>
      <c r="AA193" s="1488">
        <v>2024</v>
      </c>
      <c r="AB193" s="1488"/>
      <c r="AC193" s="1488"/>
      <c r="BC193" t="s">
        <v>563</v>
      </c>
      <c r="BH193" s="5" t="s">
        <v>1428</v>
      </c>
      <c r="BN193" s="30" t="s">
        <v>583</v>
      </c>
      <c r="BT193" t="s">
        <v>113</v>
      </c>
    </row>
    <row r="194" spans="1:73" ht="13.05" customHeight="1">
      <c r="C194" s="29"/>
      <c r="D194" t="s">
        <v>118</v>
      </c>
      <c r="T194" s="1058" t="s">
        <v>482</v>
      </c>
      <c r="U194" s="1058"/>
      <c r="W194" t="s">
        <v>63</v>
      </c>
      <c r="AI194" s="1100" t="s">
        <v>482</v>
      </c>
      <c r="AJ194" s="1100"/>
      <c r="AX194" s="5" t="s">
        <v>124</v>
      </c>
      <c r="BC194" t="s">
        <v>614</v>
      </c>
      <c r="BN194" s="30" t="s">
        <v>752</v>
      </c>
      <c r="BT194" t="s">
        <v>114</v>
      </c>
    </row>
    <row r="195" spans="1:73" ht="13.05" customHeight="1">
      <c r="C195" s="29"/>
      <c r="D195" s="41" t="s">
        <v>1733</v>
      </c>
      <c r="T195" s="1058" t="s">
        <v>482</v>
      </c>
      <c r="U195" s="1058"/>
      <c r="X195" s="797" t="s">
        <v>2105</v>
      </c>
      <c r="AX195" s="5" t="s">
        <v>1149</v>
      </c>
      <c r="BN195" s="30" t="s">
        <v>753</v>
      </c>
      <c r="BT195" t="s">
        <v>115</v>
      </c>
    </row>
    <row r="196" spans="1:73" ht="13.05" customHeight="1">
      <c r="C196" s="29"/>
      <c r="D196" s="5" t="s">
        <v>1154</v>
      </c>
      <c r="T196" s="1058" t="s">
        <v>482</v>
      </c>
      <c r="U196" s="1058"/>
      <c r="AK196" s="1487"/>
      <c r="AL196" s="1487"/>
      <c r="AX196" s="41" t="s">
        <v>2198</v>
      </c>
      <c r="BN196" s="30" t="s">
        <v>754</v>
      </c>
      <c r="BT196" t="s">
        <v>116</v>
      </c>
    </row>
    <row r="197" spans="1:73" ht="13.05" customHeight="1">
      <c r="C197" s="29"/>
      <c r="D197" s="41" t="s">
        <v>1886</v>
      </c>
      <c r="T197" s="1100" t="s">
        <v>482</v>
      </c>
      <c r="U197" s="1100"/>
      <c r="AX197" s="5" t="s">
        <v>1150</v>
      </c>
      <c r="BC197" t="s">
        <v>79</v>
      </c>
      <c r="BN197" s="30" t="s">
        <v>755</v>
      </c>
      <c r="BT197" t="s">
        <v>117</v>
      </c>
    </row>
    <row r="198" spans="1:73" ht="13.05" customHeight="1">
      <c r="C198" s="29"/>
      <c r="D198" s="41" t="s">
        <v>1914</v>
      </c>
      <c r="W198" s="1397" t="s">
        <v>482</v>
      </c>
      <c r="X198" s="1100"/>
      <c r="AX198" s="5" t="s">
        <v>1151</v>
      </c>
      <c r="BC198" t="s">
        <v>1102</v>
      </c>
      <c r="BN198" s="30" t="s">
        <v>756</v>
      </c>
      <c r="BT198" t="s">
        <v>802</v>
      </c>
    </row>
    <row r="199" spans="1:73" ht="13.05" customHeight="1">
      <c r="C199" s="29"/>
      <c r="L199" s="309"/>
      <c r="M199" s="309"/>
      <c r="N199" s="309"/>
      <c r="O199" s="309"/>
      <c r="P199" s="309"/>
      <c r="Q199" s="921" t="s">
        <v>2106</v>
      </c>
      <c r="R199" s="1105" t="s">
        <v>2018</v>
      </c>
      <c r="S199" s="1105"/>
      <c r="T199" s="1105"/>
      <c r="U199" s="1105"/>
      <c r="V199" s="1105"/>
      <c r="W199" s="1105"/>
      <c r="X199" s="1105"/>
      <c r="Y199" s="1105"/>
      <c r="Z199" s="1105"/>
      <c r="AA199" s="1105"/>
      <c r="AB199" s="1105"/>
      <c r="AH199" s="1"/>
      <c r="AI199" s="1"/>
      <c r="AX199" s="5" t="s">
        <v>1152</v>
      </c>
      <c r="BC199" s="5" t="s">
        <v>1103</v>
      </c>
      <c r="BN199" s="30" t="s">
        <v>757</v>
      </c>
      <c r="BO199" s="39"/>
      <c r="BP199" s="40"/>
      <c r="BQ199" s="40"/>
      <c r="BR199" s="40"/>
      <c r="BS199" s="40"/>
      <c r="BT199" s="40" t="s">
        <v>803</v>
      </c>
    </row>
    <row r="200" spans="1:73" ht="13.05" customHeight="1">
      <c r="C200" s="29"/>
      <c r="D200" t="s">
        <v>559</v>
      </c>
      <c r="AH200" s="1"/>
      <c r="AI200" s="1"/>
      <c r="AX200" s="41" t="s">
        <v>2289</v>
      </c>
      <c r="BC200" s="41" t="s">
        <v>2055</v>
      </c>
      <c r="BN200" s="266" t="s">
        <v>657</v>
      </c>
      <c r="BO200" s="21"/>
      <c r="BP200" s="40"/>
      <c r="BQ200" s="40"/>
      <c r="BR200" s="40"/>
      <c r="BS200" s="40"/>
      <c r="BT200" s="40" t="s">
        <v>804</v>
      </c>
    </row>
    <row r="201" spans="1:73" ht="13.05" customHeight="1">
      <c r="C201" s="29"/>
      <c r="G201" s="894" t="s">
        <v>2021</v>
      </c>
      <c r="AX201" s="41" t="s">
        <v>2054</v>
      </c>
      <c r="BC201" t="s">
        <v>860</v>
      </c>
      <c r="BN201" s="30" t="s">
        <v>658</v>
      </c>
      <c r="BO201" s="21"/>
      <c r="BP201" s="40"/>
      <c r="BQ201" s="40"/>
      <c r="BR201" s="40"/>
      <c r="BS201" s="40"/>
      <c r="BT201" s="40" t="s">
        <v>805</v>
      </c>
    </row>
    <row r="202" spans="1:73" ht="13.05" customHeight="1">
      <c r="A202" s="3" t="s">
        <v>119</v>
      </c>
      <c r="C202" s="3" t="s">
        <v>1148</v>
      </c>
      <c r="AX202" s="5" t="s">
        <v>1153</v>
      </c>
      <c r="BC202" t="s">
        <v>1435</v>
      </c>
      <c r="BN202" s="30" t="s">
        <v>659</v>
      </c>
      <c r="BT202" s="40" t="s">
        <v>806</v>
      </c>
      <c r="BU202" s="21"/>
    </row>
    <row r="203" spans="1:73" ht="13.05" customHeight="1">
      <c r="D203" s="1262" t="str">
        <f>IF(AND(M25&gt;0,M27&gt;0),"Federal and State","Federal Only")</f>
        <v>Federal Only</v>
      </c>
      <c r="E203" s="1262"/>
      <c r="F203" s="1262"/>
      <c r="G203" s="1262"/>
      <c r="H203" s="1262"/>
      <c r="I203" s="1262"/>
      <c r="J203" s="1262"/>
      <c r="K203" s="1262"/>
      <c r="L203" s="1262"/>
      <c r="M203" s="1262"/>
      <c r="P203" s="1491">
        <f>M25</f>
        <v>2500000</v>
      </c>
      <c r="Q203" s="1491"/>
      <c r="R203" s="1491"/>
      <c r="S203" s="1491"/>
      <c r="T203" s="1491"/>
      <c r="U203" s="1491"/>
      <c r="W203" s="1491">
        <f>M27</f>
        <v>0</v>
      </c>
      <c r="X203" s="1491"/>
      <c r="Y203" s="1491"/>
      <c r="Z203" s="1491"/>
      <c r="AA203" s="1491"/>
      <c r="AB203" s="1491"/>
      <c r="AV203" t="s">
        <v>124</v>
      </c>
      <c r="AX203" s="5" t="s">
        <v>563</v>
      </c>
      <c r="BC203" t="s">
        <v>1433</v>
      </c>
      <c r="BN203" s="30" t="s">
        <v>660</v>
      </c>
      <c r="BT203" s="40" t="s">
        <v>807</v>
      </c>
      <c r="BU203" s="21"/>
    </row>
    <row r="204" spans="1:73" ht="13.05" customHeight="1">
      <c r="C204" s="29"/>
      <c r="P204" s="1408" t="s">
        <v>175</v>
      </c>
      <c r="Q204" s="1408"/>
      <c r="R204" s="1408"/>
      <c r="S204" s="1408"/>
      <c r="T204" s="1408"/>
      <c r="U204" s="1408"/>
      <c r="V204" s="36"/>
      <c r="W204" s="1408" t="s">
        <v>176</v>
      </c>
      <c r="X204" s="1408"/>
      <c r="Y204" s="1408"/>
      <c r="Z204" s="1408"/>
      <c r="AA204" s="1408"/>
      <c r="AB204" s="1408"/>
      <c r="AV204" t="s">
        <v>108</v>
      </c>
      <c r="AX204" s="5" t="s">
        <v>663</v>
      </c>
      <c r="BC204" t="s">
        <v>859</v>
      </c>
      <c r="BN204" s="30" t="s">
        <v>661</v>
      </c>
      <c r="BT204" s="40" t="s">
        <v>808</v>
      </c>
      <c r="BU204" s="21"/>
    </row>
    <row r="205" spans="1:73" ht="13.05"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3.0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3.05" customHeight="1">
      <c r="A207" s="3" t="s">
        <v>122</v>
      </c>
      <c r="C207" s="3" t="s">
        <v>801</v>
      </c>
      <c r="X207" s="803"/>
      <c r="Y207" s="913"/>
      <c r="Z207" s="804"/>
      <c r="AA207" s="804"/>
      <c r="AB207" s="804"/>
      <c r="AC207" s="804"/>
      <c r="AD207" s="804"/>
      <c r="AE207" s="804"/>
      <c r="AF207" s="804"/>
      <c r="AG207" s="804"/>
      <c r="AH207" s="804"/>
      <c r="AI207" s="804"/>
      <c r="AJ207" s="804"/>
      <c r="AK207" s="805"/>
      <c r="BC207" t="s">
        <v>2290</v>
      </c>
      <c r="BN207" s="30" t="s">
        <v>1</v>
      </c>
      <c r="BT207" s="40" t="s">
        <v>810</v>
      </c>
    </row>
    <row r="208" spans="1:73" ht="13.05" customHeight="1">
      <c r="C208" s="29"/>
      <c r="D208" s="1393" t="s">
        <v>2332</v>
      </c>
      <c r="E208" s="1393"/>
      <c r="F208" s="1393"/>
      <c r="G208" s="1393"/>
      <c r="H208" s="1393"/>
      <c r="I208" s="1393"/>
      <c r="J208" s="1393"/>
      <c r="K208" s="1393"/>
      <c r="L208" s="1393"/>
      <c r="M208" s="1393"/>
      <c r="X208" s="803"/>
      <c r="Y208" s="914"/>
      <c r="Z208" s="804"/>
      <c r="AA208" s="804"/>
      <c r="AB208" s="804"/>
      <c r="AC208" s="804"/>
      <c r="AD208" s="804"/>
      <c r="AE208" s="804"/>
      <c r="AF208" s="804"/>
      <c r="AG208" s="804"/>
      <c r="AH208" s="804"/>
      <c r="AI208" s="804"/>
      <c r="AJ208" s="804"/>
      <c r="AK208" s="805"/>
      <c r="BC208" t="s">
        <v>1434</v>
      </c>
      <c r="BN208" s="30" t="s">
        <v>2</v>
      </c>
      <c r="BT208" s="40" t="s">
        <v>811</v>
      </c>
    </row>
    <row r="209" spans="1:72" ht="13.05"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812</v>
      </c>
    </row>
    <row r="210" spans="1:72" ht="13.05" customHeight="1">
      <c r="A210" s="3" t="s">
        <v>123</v>
      </c>
      <c r="C210" s="3" t="s">
        <v>1147</v>
      </c>
      <c r="X210" s="803"/>
      <c r="Y210" s="914"/>
      <c r="Z210" s="804"/>
      <c r="AA210" s="804"/>
      <c r="AB210" s="804"/>
      <c r="AC210" s="804"/>
      <c r="AD210" s="804"/>
      <c r="AE210" s="804"/>
      <c r="AF210" s="804"/>
      <c r="AG210" s="804"/>
      <c r="AH210" s="804"/>
      <c r="AI210" s="804"/>
      <c r="AJ210" s="804"/>
      <c r="AK210" s="805"/>
      <c r="BN210" s="30" t="s">
        <v>4</v>
      </c>
      <c r="BT210" s="40" t="s">
        <v>813</v>
      </c>
    </row>
    <row r="211" spans="1:72" ht="13.05" customHeight="1">
      <c r="C211" s="29"/>
      <c r="D211" s="1105" t="s">
        <v>124</v>
      </c>
      <c r="E211" s="1393"/>
      <c r="F211" s="1393"/>
      <c r="G211" s="1393"/>
      <c r="H211" s="1393"/>
      <c r="I211" s="1393"/>
      <c r="J211" s="1393"/>
      <c r="K211" s="1393"/>
      <c r="L211" s="1393"/>
      <c r="M211" s="1393"/>
      <c r="N211" s="1393"/>
      <c r="O211" s="1393"/>
      <c r="P211" s="1393"/>
      <c r="X211" s="803"/>
      <c r="Y211" s="1483" t="s">
        <v>482</v>
      </c>
      <c r="Z211" s="1483"/>
      <c r="AA211" s="804"/>
      <c r="AB211" s="804"/>
      <c r="AC211" s="804"/>
      <c r="AD211" s="804"/>
      <c r="AE211" s="804"/>
      <c r="AF211" s="804"/>
      <c r="AG211" s="804"/>
      <c r="AH211" s="804"/>
      <c r="AI211" s="804"/>
      <c r="AJ211" s="804"/>
      <c r="AK211" s="805"/>
      <c r="BN211" s="30" t="s">
        <v>21</v>
      </c>
      <c r="BT211" s="40" t="s">
        <v>22</v>
      </c>
    </row>
    <row r="212" spans="1:72" ht="13.0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3.05" customHeight="1">
      <c r="A213" s="3" t="s">
        <v>125</v>
      </c>
      <c r="C213" s="3" t="s">
        <v>1424</v>
      </c>
      <c r="AX213" t="s">
        <v>2017</v>
      </c>
      <c r="BC213" t="s">
        <v>625</v>
      </c>
      <c r="BN213" s="30" t="s">
        <v>6</v>
      </c>
      <c r="BT213" s="40" t="s">
        <v>815</v>
      </c>
    </row>
    <row r="214" spans="1:72" ht="13.05" customHeight="1">
      <c r="C214" s="29"/>
      <c r="D214" s="1393" t="s">
        <v>662</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2018</v>
      </c>
      <c r="BC214" t="s">
        <v>629</v>
      </c>
      <c r="BN214" s="30" t="s">
        <v>443</v>
      </c>
      <c r="BT214" s="40" t="s">
        <v>816</v>
      </c>
    </row>
    <row r="215" spans="1:72" ht="13.05" customHeight="1">
      <c r="D215" s="35"/>
      <c r="E215" s="41" t="s">
        <v>2101</v>
      </c>
      <c r="AC215" s="1489"/>
      <c r="AD215" s="1489"/>
      <c r="AF215" s="1486">
        <f>IFERROR(AC215/AG433,"")</f>
        <v>0</v>
      </c>
      <c r="AG215" s="1486"/>
      <c r="AX215" t="s">
        <v>2019</v>
      </c>
      <c r="BC215" t="s">
        <v>626</v>
      </c>
    </row>
    <row r="216" spans="1:72" ht="13.05" customHeight="1">
      <c r="D216" s="35"/>
      <c r="E216" s="937" t="s">
        <v>1431</v>
      </c>
      <c r="AX216" t="s">
        <v>2020</v>
      </c>
      <c r="BC216" t="s">
        <v>743</v>
      </c>
    </row>
    <row r="217" spans="1:72" ht="13.05"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2022</v>
      </c>
      <c r="BC217" t="s">
        <v>627</v>
      </c>
    </row>
    <row r="218" spans="1:72" ht="13.05" customHeight="1">
      <c r="E218" s="41" t="s">
        <v>1958</v>
      </c>
      <c r="AA218" s="49"/>
      <c r="AC218" s="1362"/>
      <c r="AD218" s="1362"/>
      <c r="AE218" s="1362"/>
      <c r="AF218" s="1362"/>
      <c r="AG218" s="1362"/>
      <c r="AH218" s="1362"/>
      <c r="AI218" s="1362"/>
      <c r="AJ218" s="1362"/>
      <c r="AK218" s="1362"/>
      <c r="AL218" s="1362"/>
      <c r="AM218" s="1362"/>
      <c r="BC218" t="s">
        <v>628</v>
      </c>
      <c r="BI218" s="39"/>
    </row>
    <row r="219" spans="1:72" ht="13.05" customHeight="1">
      <c r="E219" s="41" t="s">
        <v>1959</v>
      </c>
      <c r="AA219" s="49"/>
      <c r="AC219" s="1362"/>
      <c r="AD219" s="1362"/>
      <c r="AE219" s="1362"/>
      <c r="AF219" s="1362"/>
      <c r="AG219" s="1362"/>
      <c r="AH219" s="1362"/>
      <c r="AI219" s="1362"/>
      <c r="AJ219" s="1362"/>
      <c r="AK219" s="1362"/>
      <c r="AL219" s="1362"/>
      <c r="AM219" s="1362"/>
      <c r="BC219" t="s">
        <v>494</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0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105" t="s">
        <v>860</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3.05" customHeight="1">
      <c r="AJ224" s="5"/>
    </row>
    <row r="225" spans="1:59" ht="13.05" customHeight="1">
      <c r="D225" t="s">
        <v>556</v>
      </c>
      <c r="O225" s="1100">
        <v>51</v>
      </c>
      <c r="P225" s="1100"/>
    </row>
    <row r="226" spans="1:59" ht="13.05" customHeight="1">
      <c r="D226" t="s">
        <v>557</v>
      </c>
      <c r="O226" s="1100">
        <v>78</v>
      </c>
      <c r="P226" s="1100"/>
      <c r="BB226" s="5" t="s">
        <v>637</v>
      </c>
      <c r="BG226" s="410">
        <f>IF(AND(AND($M$251="for profit",$M$259="for profit",$M$267="nonprofit")),2,0)</f>
        <v>0</v>
      </c>
    </row>
    <row r="227" spans="1:59" ht="13.05" customHeight="1">
      <c r="D227" t="s">
        <v>558</v>
      </c>
      <c r="O227" s="1100">
        <v>39</v>
      </c>
      <c r="P227" s="1100"/>
      <c r="BB227" s="5" t="s">
        <v>637</v>
      </c>
      <c r="BG227" s="410">
        <f>IF(AND(AND($M$251="for profit",$M$259="nonprofit",$M$267="for profit")),2,0)</f>
        <v>0</v>
      </c>
    </row>
    <row r="228" spans="1:59" ht="13.05" customHeight="1">
      <c r="D228" t="s">
        <v>559</v>
      </c>
      <c r="BB228" t="s">
        <v>637</v>
      </c>
      <c r="BG228" s="410">
        <f>IF(AND(AND($M$251="nonprofit",$M$259="for profit",$M$267="for profit")),2,0)</f>
        <v>0</v>
      </c>
    </row>
    <row r="229" spans="1:59" ht="13.05" customHeight="1">
      <c r="D229" s="360" t="s">
        <v>1177</v>
      </c>
      <c r="U229" s="360" t="s">
        <v>1178</v>
      </c>
      <c r="BB229" t="s">
        <v>637</v>
      </c>
      <c r="BG229" s="410">
        <f>IF(AND(AND($M$251="for profit",$M$259="nonprofit",$M$267="(select one)")),2,0)</f>
        <v>0</v>
      </c>
    </row>
    <row r="230" spans="1:59" ht="13.05" customHeight="1">
      <c r="BB230" t="s">
        <v>637</v>
      </c>
      <c r="BG230" s="411">
        <f>IF(AND(AND($M$251="nonprofit",$M$259="for profit",$M$267="(select one)")),2,0)</f>
        <v>2</v>
      </c>
    </row>
    <row r="231" spans="1:59" ht="13.05" customHeight="1">
      <c r="A231" s="1085" t="s">
        <v>495</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3.05"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637</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0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05" customHeight="1">
      <c r="D235" s="5" t="s">
        <v>371</v>
      </c>
      <c r="E235" s="5"/>
      <c r="F235" s="5"/>
      <c r="G235" s="5"/>
      <c r="H235" s="5"/>
      <c r="I235" s="5"/>
      <c r="J235" s="5"/>
      <c r="K235" s="5"/>
      <c r="M235" s="1407" t="str">
        <f>H15</f>
        <v>The Grant at Mission Trails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05" customHeight="1">
      <c r="D236" s="5" t="s">
        <v>372</v>
      </c>
      <c r="E236" s="5"/>
      <c r="F236" s="5"/>
      <c r="G236" s="5"/>
      <c r="H236" s="5"/>
      <c r="I236" s="5"/>
      <c r="J236" s="5"/>
      <c r="K236" s="5"/>
      <c r="M236" s="1105" t="s">
        <v>2340</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636</v>
      </c>
      <c r="BG236" s="410">
        <f>IF(AND(AND($M$251="nonprofit",$M$259="nonprofit",$M$267="nonprofit")),1,0)</f>
        <v>0</v>
      </c>
    </row>
    <row r="237" spans="1:59" ht="13.05" customHeight="1">
      <c r="D237" s="5" t="s">
        <v>430</v>
      </c>
      <c r="E237" s="5"/>
      <c r="M237" s="1105" t="s">
        <v>2341</v>
      </c>
      <c r="N237" s="1393"/>
      <c r="O237" s="1393"/>
      <c r="P237" s="1393"/>
      <c r="Q237" s="1393"/>
      <c r="R237" s="1393"/>
      <c r="S237" s="1393"/>
      <c r="T237" s="1393"/>
      <c r="V237" s="42" t="s">
        <v>373</v>
      </c>
      <c r="W237" s="1477" t="s">
        <v>2345</v>
      </c>
      <c r="X237" s="1261"/>
      <c r="Y237" s="5" t="s">
        <v>433</v>
      </c>
      <c r="AC237" s="1393">
        <v>10168</v>
      </c>
      <c r="AD237" s="1393"/>
      <c r="AE237" s="1393"/>
      <c r="AN237" s="41"/>
      <c r="BB237" t="s">
        <v>636</v>
      </c>
      <c r="BG237" s="410">
        <f>IF(AND(AND($M$251="nonprofit",$M$259="nonprofit",$M$267="(select one)")),1,0)</f>
        <v>0</v>
      </c>
    </row>
    <row r="238" spans="1:59" ht="13.05" customHeight="1">
      <c r="D238" s="5" t="s">
        <v>374</v>
      </c>
      <c r="E238" s="5"/>
      <c r="F238" s="5"/>
      <c r="G238" s="5"/>
      <c r="H238" s="5"/>
      <c r="I238" s="5"/>
      <c r="J238" s="5"/>
      <c r="K238" s="28"/>
      <c r="M238" s="1105" t="s">
        <v>2348</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636</v>
      </c>
      <c r="BG238" s="410">
        <f>IF(AND(AND($M$251="nonprofit",$M$259="(select one)",$M$267="(select one)")),1,0)</f>
        <v>0</v>
      </c>
    </row>
    <row r="239" spans="1:59" ht="13.05" customHeight="1">
      <c r="D239" s="5" t="s">
        <v>375</v>
      </c>
      <c r="E239" s="5"/>
      <c r="F239" s="5"/>
      <c r="M239" s="1392" t="s">
        <v>2349</v>
      </c>
      <c r="N239" s="1266"/>
      <c r="O239" s="1266"/>
      <c r="P239" s="1266"/>
      <c r="Q239" s="1266"/>
      <c r="R239" s="1266"/>
      <c r="S239" s="5" t="s">
        <v>817</v>
      </c>
      <c r="T239" s="5"/>
      <c r="U239" s="1261"/>
      <c r="V239" s="1261"/>
      <c r="W239" s="1261"/>
      <c r="X239" s="5" t="s">
        <v>376</v>
      </c>
      <c r="Z239" s="1266"/>
      <c r="AA239" s="1266"/>
      <c r="AB239" s="1266"/>
      <c r="AC239" s="1266"/>
      <c r="AD239" s="1266"/>
      <c r="AE239" s="1266"/>
      <c r="AM239" s="41"/>
      <c r="AN239" s="41"/>
      <c r="BB239" t="s">
        <v>1008</v>
      </c>
      <c r="BG239" s="410">
        <f>IF(AND(AND($M$251="for profit",$M$259="for profit",$M$267="for profit")),3,0)</f>
        <v>0</v>
      </c>
    </row>
    <row r="240" spans="1:59" ht="13.05" customHeight="1">
      <c r="D240" s="5" t="s">
        <v>377</v>
      </c>
      <c r="E240" s="5"/>
      <c r="F240" s="5"/>
      <c r="M240" s="1473" t="s">
        <v>2350</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1008</v>
      </c>
      <c r="BG240" s="411">
        <f>IF(AND(AND($M$251="for profit",$M$259="for profit",$M$267="(select one)")),3,0)</f>
        <v>0</v>
      </c>
    </row>
    <row r="241" spans="1:67" ht="13.05" customHeight="1">
      <c r="A241" s="3" t="s">
        <v>8</v>
      </c>
      <c r="C241" s="3" t="s">
        <v>624</v>
      </c>
      <c r="M241" s="1260" t="s">
        <v>627</v>
      </c>
      <c r="N241" s="1260"/>
      <c r="O241" s="1260"/>
      <c r="P241" s="1260"/>
      <c r="Q241" s="1260"/>
      <c r="R241" s="1260"/>
      <c r="S241" s="1260"/>
      <c r="T241" s="1260"/>
      <c r="U241" s="5" t="s">
        <v>1143</v>
      </c>
      <c r="AA241" s="1403"/>
      <c r="AB241" s="1404"/>
      <c r="AC241" s="1404"/>
      <c r="AD241" s="1404"/>
      <c r="AE241" s="1404"/>
      <c r="AF241" s="1404"/>
      <c r="AG241" s="1404"/>
      <c r="AH241" s="1404"/>
      <c r="AI241" s="1404"/>
      <c r="AJ241" s="1404"/>
      <c r="AK241" s="1404"/>
      <c r="AL241" s="41"/>
      <c r="AM241" s="5"/>
      <c r="AN241" s="41"/>
      <c r="AO241" s="41"/>
      <c r="BB241" t="s">
        <v>1008</v>
      </c>
      <c r="BG241" s="411">
        <f>IF(AND(AND($M$251="for profit",$M$259="(select one)",$M$267="(select one)")),3,0)</f>
        <v>0</v>
      </c>
    </row>
    <row r="242" spans="1:67" ht="13.05" customHeight="1">
      <c r="D242" t="s">
        <v>630</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8" t="str">
        <f>IF(AND(M241="other",M242=""),"!","")</f>
        <v/>
      </c>
      <c r="AG242" s="938"/>
      <c r="AH242" s="5"/>
      <c r="AI242" s="5"/>
      <c r="AJ242" s="5"/>
      <c r="AK242" s="41"/>
      <c r="AL242" s="41"/>
    </row>
    <row r="243" spans="1:67" ht="13.05" customHeight="1">
      <c r="D243" s="5"/>
      <c r="AM243" s="5"/>
    </row>
    <row r="244" spans="1:67" ht="13.05" customHeight="1">
      <c r="A244" s="3" t="s">
        <v>119</v>
      </c>
      <c r="C244" s="3" t="s">
        <v>632</v>
      </c>
      <c r="D244" s="5"/>
      <c r="L244" s="12"/>
      <c r="M244" s="12"/>
      <c r="N244" s="12"/>
      <c r="AN244" s="41"/>
      <c r="BB244" t="s">
        <v>79</v>
      </c>
      <c r="BH244">
        <v>1</v>
      </c>
      <c r="BI244" t="s">
        <v>633</v>
      </c>
    </row>
    <row r="245" spans="1:67" ht="13.05" customHeight="1">
      <c r="A245" s="28"/>
      <c r="C245" s="62" t="s">
        <v>1467</v>
      </c>
      <c r="D245" s="5" t="s">
        <v>631</v>
      </c>
      <c r="E245" s="5"/>
      <c r="F245" s="5"/>
      <c r="G245" s="5"/>
      <c r="H245" s="5"/>
      <c r="I245" s="5"/>
      <c r="J245" s="5"/>
      <c r="K245" s="5"/>
      <c r="L245" s="5"/>
      <c r="M245" s="1400" t="s">
        <v>2418</v>
      </c>
      <c r="N245" s="1400"/>
      <c r="O245" s="1400"/>
      <c r="P245" s="1400"/>
      <c r="Q245" s="1400"/>
      <c r="R245" s="1400"/>
      <c r="S245" s="1400"/>
      <c r="T245" s="1400"/>
      <c r="U245" s="1400"/>
      <c r="V245" s="1400"/>
      <c r="W245" s="1400"/>
      <c r="X245" s="1400"/>
      <c r="Y245" s="1400"/>
      <c r="Z245" s="1400"/>
      <c r="AA245" s="1400"/>
      <c r="AB245" s="1400"/>
      <c r="AC245" s="1400"/>
      <c r="AD245" s="1400"/>
      <c r="AE245" s="1400"/>
      <c r="AF245" s="1472" t="s">
        <v>2338</v>
      </c>
      <c r="AG245" s="1472"/>
      <c r="AH245" s="1472"/>
      <c r="AI245" s="1472"/>
      <c r="AJ245" s="1472"/>
      <c r="AK245" s="1472"/>
      <c r="AM245" s="5"/>
      <c r="AN245" s="41"/>
      <c r="BB245" s="5" t="s">
        <v>891</v>
      </c>
      <c r="BH245">
        <v>2</v>
      </c>
      <c r="BI245" t="s">
        <v>743</v>
      </c>
      <c r="BO245" s="412" t="str">
        <f>IFERROR(VLOOKUP(AZ260,BH244:BI246,2,FALSE),"")</f>
        <v>Joint Venture</v>
      </c>
    </row>
    <row r="246" spans="1:67" ht="13.05" customHeight="1">
      <c r="A246" s="28"/>
      <c r="B246" s="5"/>
      <c r="C246" s="5"/>
      <c r="D246" s="5" t="s">
        <v>372</v>
      </c>
      <c r="E246" s="5"/>
      <c r="F246" s="5"/>
      <c r="G246" s="5"/>
      <c r="H246" s="5"/>
      <c r="I246" s="5"/>
      <c r="J246" s="5"/>
      <c r="K246" s="5"/>
      <c r="L246" s="5"/>
      <c r="M246" s="1105" t="s">
        <v>2333</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635</v>
      </c>
    </row>
    <row r="247" spans="1:67" ht="13.05" customHeight="1">
      <c r="A247" s="28"/>
      <c r="B247" s="5"/>
      <c r="C247" s="5"/>
      <c r="D247" s="5" t="s">
        <v>430</v>
      </c>
      <c r="E247" s="5"/>
      <c r="M247" s="1105" t="s">
        <v>113</v>
      </c>
      <c r="N247" s="1393"/>
      <c r="O247" s="1393"/>
      <c r="P247" s="1393"/>
      <c r="Q247" s="1393"/>
      <c r="R247" s="1393"/>
      <c r="S247" s="1393"/>
      <c r="T247" s="1393"/>
      <c r="V247" s="42" t="s">
        <v>373</v>
      </c>
      <c r="W247" s="1477" t="s">
        <v>2336</v>
      </c>
      <c r="X247" s="1261"/>
      <c r="Y247" s="5" t="s">
        <v>433</v>
      </c>
      <c r="AC247" s="1393">
        <v>92127</v>
      </c>
      <c r="AD247" s="1393"/>
      <c r="AE247" s="1393"/>
      <c r="AN247" s="41"/>
    </row>
    <row r="248" spans="1:67" ht="13.05" customHeight="1">
      <c r="A248" s="28"/>
      <c r="B248" s="5"/>
      <c r="C248" s="5"/>
      <c r="D248" s="5" t="s">
        <v>374</v>
      </c>
      <c r="E248" s="5"/>
      <c r="F248" s="5"/>
      <c r="G248" s="5"/>
      <c r="H248" s="5"/>
      <c r="I248" s="5"/>
      <c r="J248" s="5"/>
      <c r="K248" s="5"/>
      <c r="L248" s="28"/>
      <c r="M248" s="1105" t="s">
        <v>2334</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05" customHeight="1">
      <c r="A249" s="28"/>
      <c r="B249" s="5"/>
      <c r="C249" s="5"/>
      <c r="D249" s="5" t="s">
        <v>375</v>
      </c>
      <c r="E249" s="5"/>
      <c r="F249" s="5"/>
      <c r="M249" s="1392" t="s">
        <v>2335</v>
      </c>
      <c r="N249" s="1266"/>
      <c r="O249" s="1266"/>
      <c r="P249" s="1266"/>
      <c r="Q249" s="1266"/>
      <c r="R249" s="1266"/>
      <c r="S249" s="5" t="s">
        <v>817</v>
      </c>
      <c r="T249" s="5"/>
      <c r="U249" s="1261"/>
      <c r="V249" s="1261"/>
      <c r="W249" s="1261"/>
      <c r="X249" s="5" t="s">
        <v>376</v>
      </c>
      <c r="Z249" s="1266"/>
      <c r="AA249" s="1266"/>
      <c r="AB249" s="1266"/>
      <c r="AC249" s="1266"/>
      <c r="AD249" s="1266"/>
      <c r="AE249" s="1266"/>
      <c r="AM249" s="5"/>
      <c r="AN249" s="41"/>
    </row>
    <row r="250" spans="1:67" ht="13.05" customHeight="1">
      <c r="A250" s="28"/>
      <c r="B250" s="5"/>
      <c r="C250" s="5"/>
      <c r="D250" s="5" t="s">
        <v>377</v>
      </c>
      <c r="E250" s="5"/>
      <c r="F250" s="5"/>
      <c r="M250" s="1473" t="s">
        <v>2337</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05" customHeight="1">
      <c r="A251" s="18"/>
      <c r="B251" s="5"/>
      <c r="C251" s="62"/>
      <c r="D251" s="5" t="s">
        <v>634</v>
      </c>
      <c r="E251" s="5"/>
      <c r="F251" s="5"/>
      <c r="G251" s="5"/>
      <c r="H251" s="5"/>
      <c r="I251" s="5"/>
      <c r="J251" s="5"/>
      <c r="K251" s="5"/>
      <c r="L251" s="5"/>
      <c r="M251" s="1260" t="s">
        <v>633</v>
      </c>
      <c r="N251" s="1260"/>
      <c r="O251" s="1260"/>
      <c r="P251" s="1260"/>
      <c r="Q251" s="1260"/>
      <c r="R251" s="1260"/>
      <c r="S251" s="1260"/>
      <c r="T251" s="1260"/>
      <c r="U251" s="5" t="s">
        <v>1143</v>
      </c>
      <c r="AA251" s="1403" t="s">
        <v>2320</v>
      </c>
      <c r="AB251" s="1404"/>
      <c r="AC251" s="1404"/>
      <c r="AD251" s="1404"/>
      <c r="AE251" s="1404"/>
      <c r="AF251" s="1404"/>
      <c r="AG251" s="1404"/>
      <c r="AH251" s="1404"/>
      <c r="AI251" s="1404"/>
      <c r="AJ251" s="1404"/>
      <c r="AK251" s="1404"/>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1468</v>
      </c>
      <c r="D253" s="5" t="s">
        <v>1211</v>
      </c>
      <c r="E253" s="5"/>
      <c r="F253" s="5"/>
      <c r="G253" s="5"/>
      <c r="H253" s="5"/>
      <c r="I253" s="5"/>
      <c r="J253" s="5"/>
      <c r="K253" s="5"/>
      <c r="L253" s="5"/>
      <c r="M253" s="1400" t="s">
        <v>2346</v>
      </c>
      <c r="N253" s="1400"/>
      <c r="O253" s="1400"/>
      <c r="P253" s="1400"/>
      <c r="Q253" s="1400"/>
      <c r="R253" s="1400"/>
      <c r="S253" s="1400"/>
      <c r="T253" s="1400"/>
      <c r="U253" s="1400"/>
      <c r="V253" s="1400"/>
      <c r="W253" s="1400"/>
      <c r="X253" s="1400"/>
      <c r="Y253" s="1400"/>
      <c r="Z253" s="1400"/>
      <c r="AA253" s="1400"/>
      <c r="AB253" s="1400"/>
      <c r="AC253" s="1400"/>
      <c r="AD253" s="1400"/>
      <c r="AE253" s="1400"/>
      <c r="AF253" s="1472" t="s">
        <v>2351</v>
      </c>
      <c r="AG253" s="1472"/>
      <c r="AH253" s="1472"/>
      <c r="AI253" s="1472"/>
      <c r="AJ253" s="1472"/>
      <c r="AK253" s="1472"/>
      <c r="AM253" s="5"/>
    </row>
    <row r="254" spans="1:67" ht="13.05" customHeight="1">
      <c r="A254" s="28"/>
      <c r="B254" s="5"/>
      <c r="C254" s="5"/>
      <c r="D254" s="5" t="s">
        <v>372</v>
      </c>
      <c r="E254" s="5"/>
      <c r="F254" s="5"/>
      <c r="G254" s="5"/>
      <c r="H254" s="5"/>
      <c r="I254" s="5"/>
      <c r="J254" s="5"/>
      <c r="K254" s="5"/>
      <c r="L254" s="5"/>
      <c r="M254" s="1105" t="s">
        <v>2347</v>
      </c>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05" customHeight="1">
      <c r="A255" s="28"/>
      <c r="B255" s="5"/>
      <c r="C255" s="5"/>
      <c r="D255" s="5" t="s">
        <v>430</v>
      </c>
      <c r="E255" s="5"/>
      <c r="M255" s="1105" t="s">
        <v>113</v>
      </c>
      <c r="N255" s="1393"/>
      <c r="O255" s="1393"/>
      <c r="P255" s="1393"/>
      <c r="Q255" s="1393"/>
      <c r="R255" s="1393"/>
      <c r="S255" s="1393"/>
      <c r="T255" s="1393"/>
      <c r="V255" s="42" t="s">
        <v>373</v>
      </c>
      <c r="W255" s="1477" t="s">
        <v>2336</v>
      </c>
      <c r="X255" s="1261"/>
      <c r="Y255" s="5" t="s">
        <v>433</v>
      </c>
      <c r="AC255" s="1393">
        <v>92117</v>
      </c>
      <c r="AD255" s="1393"/>
      <c r="AE255" s="1393"/>
    </row>
    <row r="256" spans="1:67" ht="13.05" customHeight="1">
      <c r="A256" s="28"/>
      <c r="B256" s="5"/>
      <c r="C256" s="5"/>
      <c r="D256" s="5" t="s">
        <v>374</v>
      </c>
      <c r="E256" s="5"/>
      <c r="F256" s="5"/>
      <c r="G256" s="5"/>
      <c r="H256" s="5"/>
      <c r="I256" s="5"/>
      <c r="J256" s="5"/>
      <c r="K256" s="5"/>
      <c r="L256" s="28"/>
      <c r="M256" s="1105" t="s">
        <v>2348</v>
      </c>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05" customHeight="1">
      <c r="A257" s="28"/>
      <c r="B257" s="5"/>
      <c r="C257" s="5"/>
      <c r="D257" s="5" t="s">
        <v>375</v>
      </c>
      <c r="E257" s="5"/>
      <c r="F257" s="5"/>
      <c r="M257" s="1392" t="s">
        <v>2349</v>
      </c>
      <c r="N257" s="1266"/>
      <c r="O257" s="1266"/>
      <c r="P257" s="1266"/>
      <c r="Q257" s="1266"/>
      <c r="R257" s="1266"/>
      <c r="S257" s="5" t="s">
        <v>817</v>
      </c>
      <c r="T257" s="5"/>
      <c r="U257" s="1261"/>
      <c r="V257" s="1261"/>
      <c r="W257" s="1261"/>
      <c r="X257" s="5" t="s">
        <v>376</v>
      </c>
      <c r="Z257" s="1266"/>
      <c r="AA257" s="1266"/>
      <c r="AB257" s="1266"/>
      <c r="AC257" s="1266"/>
      <c r="AD257" s="1266"/>
      <c r="AE257" s="1266"/>
      <c r="BA257" s="43"/>
    </row>
    <row r="258" spans="1:53" ht="13.05" customHeight="1">
      <c r="A258" s="28"/>
      <c r="B258" s="5"/>
      <c r="C258" s="5"/>
      <c r="D258" s="5" t="s">
        <v>377</v>
      </c>
      <c r="E258" s="5"/>
      <c r="F258" s="5"/>
      <c r="M258" s="1473" t="s">
        <v>2350</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05" customHeight="1">
      <c r="A259" s="18"/>
      <c r="B259" s="5"/>
      <c r="C259" s="62"/>
      <c r="D259" s="5" t="s">
        <v>634</v>
      </c>
      <c r="E259" s="5"/>
      <c r="F259" s="5"/>
      <c r="G259" s="5"/>
      <c r="H259" s="5"/>
      <c r="I259" s="5"/>
      <c r="J259" s="5"/>
      <c r="K259" s="5"/>
      <c r="L259" s="5"/>
      <c r="M259" s="1260" t="s">
        <v>635</v>
      </c>
      <c r="N259" s="1260"/>
      <c r="O259" s="1260"/>
      <c r="P259" s="1260"/>
      <c r="Q259" s="1260"/>
      <c r="R259" s="1260"/>
      <c r="S259" s="1260"/>
      <c r="T259" s="1260"/>
      <c r="U259" s="5" t="s">
        <v>1143</v>
      </c>
      <c r="AA259" s="1404"/>
      <c r="AB259" s="1404"/>
      <c r="AC259" s="1404"/>
      <c r="AD259" s="1404"/>
      <c r="AE259" s="1404"/>
      <c r="AF259" s="1404"/>
      <c r="AG259" s="1404"/>
      <c r="AH259" s="1404"/>
      <c r="AI259" s="1404"/>
      <c r="AJ259" s="1404"/>
      <c r="AK259" s="1404"/>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05" customHeight="1">
      <c r="A261" s="18"/>
      <c r="B261" s="5"/>
      <c r="C261" s="62" t="s">
        <v>1884</v>
      </c>
      <c r="D261" s="5" t="s">
        <v>631</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3.05"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05" customHeight="1">
      <c r="A263" s="18"/>
      <c r="B263" s="5"/>
      <c r="C263" s="5"/>
      <c r="D263" s="5" t="s">
        <v>430</v>
      </c>
      <c r="E263" s="5"/>
      <c r="M263" s="1393"/>
      <c r="N263" s="1393"/>
      <c r="O263" s="1393"/>
      <c r="P263" s="1393"/>
      <c r="Q263" s="1393"/>
      <c r="R263" s="1393"/>
      <c r="S263" s="1393"/>
      <c r="T263" s="1393"/>
      <c r="V263" s="42" t="s">
        <v>373</v>
      </c>
      <c r="W263" s="1261"/>
      <c r="X263" s="1261"/>
      <c r="Y263" s="5" t="s">
        <v>433</v>
      </c>
      <c r="AC263" s="1393"/>
      <c r="AD263" s="1393"/>
      <c r="AE263" s="1393"/>
      <c r="AL263" s="41"/>
      <c r="BA263" s="43"/>
    </row>
    <row r="264" spans="1:53" ht="13.05"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05" customHeight="1">
      <c r="A265" s="18"/>
      <c r="B265" s="5"/>
      <c r="C265" s="5"/>
      <c r="D265" s="5" t="s">
        <v>375</v>
      </c>
      <c r="E265" s="5"/>
      <c r="F265" s="5"/>
      <c r="M265" s="1266"/>
      <c r="N265" s="1266"/>
      <c r="O265" s="1266"/>
      <c r="P265" s="1266"/>
      <c r="Q265" s="1266"/>
      <c r="R265" s="1266"/>
      <c r="S265" s="5" t="s">
        <v>817</v>
      </c>
      <c r="T265" s="5"/>
      <c r="U265" s="1261"/>
      <c r="V265" s="1261"/>
      <c r="W265" s="1261"/>
      <c r="X265" s="5" t="s">
        <v>376</v>
      </c>
      <c r="Z265" s="1266"/>
      <c r="AA265" s="1266"/>
      <c r="AB265" s="1266"/>
      <c r="AC265" s="1266"/>
      <c r="AD265" s="1266"/>
      <c r="AE265" s="1266"/>
      <c r="AL265" s="41"/>
      <c r="BA265" s="43"/>
    </row>
    <row r="266" spans="1:53" ht="13.05"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05" customHeight="1">
      <c r="A267" s="18"/>
      <c r="B267" s="5"/>
      <c r="C267" s="62"/>
      <c r="D267" s="5" t="s">
        <v>634</v>
      </c>
      <c r="E267" s="5"/>
      <c r="F267" s="5"/>
      <c r="G267" s="5"/>
      <c r="H267" s="5"/>
      <c r="I267" s="5"/>
      <c r="J267" s="5"/>
      <c r="K267" s="5"/>
      <c r="L267" s="5"/>
      <c r="M267" s="1260" t="s">
        <v>79</v>
      </c>
      <c r="N267" s="1260"/>
      <c r="O267" s="1260"/>
      <c r="P267" s="1260"/>
      <c r="Q267" s="1260"/>
      <c r="R267" s="1260"/>
      <c r="S267" s="1260"/>
      <c r="T267" s="1260"/>
      <c r="U267" s="5" t="s">
        <v>1143</v>
      </c>
      <c r="AA267" s="1404"/>
      <c r="AB267" s="1404"/>
      <c r="AC267" s="1404"/>
      <c r="AD267" s="1404"/>
      <c r="AE267" s="1404"/>
      <c r="AF267" s="1404"/>
      <c r="AG267" s="1404"/>
      <c r="AH267" s="1404"/>
      <c r="AI267" s="1404"/>
      <c r="AJ267" s="1404"/>
      <c r="AK267" s="1404"/>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582" t="str">
        <f>BO245</f>
        <v>Joint Venture</v>
      </c>
      <c r="U269" s="1582"/>
      <c r="V269" s="1582"/>
      <c r="W269" s="1582"/>
      <c r="X269" s="1582"/>
      <c r="Z269" s="474" t="s">
        <v>1212</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0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05" customHeight="1">
      <c r="A272" s="5"/>
      <c r="B272" s="45">
        <v>0</v>
      </c>
      <c r="D272" s="1393" t="s">
        <v>891</v>
      </c>
      <c r="E272" s="1393"/>
      <c r="F272" s="1393"/>
      <c r="G272" s="1393"/>
      <c r="H272" s="1393"/>
      <c r="J272" t="s">
        <v>890</v>
      </c>
      <c r="X272" s="1474"/>
      <c r="Y272" s="1474"/>
      <c r="Z272" s="1474"/>
      <c r="AA272" s="1474"/>
      <c r="AB272" s="1474"/>
      <c r="AC272" s="1474"/>
      <c r="BA272" s="43"/>
    </row>
    <row r="273" spans="1:53" ht="13.0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D276" s="5" t="s">
        <v>268</v>
      </c>
      <c r="E276" s="5"/>
      <c r="F276" s="5"/>
      <c r="G276" s="5"/>
      <c r="H276" s="5"/>
      <c r="I276" s="5"/>
      <c r="J276" s="5"/>
      <c r="K276" s="5"/>
      <c r="L276" s="1472" t="s">
        <v>2339</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3.05" customHeight="1">
      <c r="D277" s="5" t="s">
        <v>372</v>
      </c>
      <c r="E277" s="5"/>
      <c r="F277" s="5"/>
      <c r="G277" s="5"/>
      <c r="H277" s="5"/>
      <c r="I277" s="5"/>
      <c r="J277" s="5"/>
      <c r="K277" s="5"/>
      <c r="L277" s="1105" t="s">
        <v>2340</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05" customHeight="1">
      <c r="D278" s="5" t="s">
        <v>430</v>
      </c>
      <c r="E278" s="5"/>
      <c r="L278" s="1105" t="s">
        <v>2341</v>
      </c>
      <c r="M278" s="1393"/>
      <c r="N278" s="1393"/>
      <c r="O278" s="1393"/>
      <c r="P278" s="1393"/>
      <c r="Q278" s="1393"/>
      <c r="R278" s="1393"/>
      <c r="S278" s="1393"/>
      <c r="U278" s="42" t="s">
        <v>373</v>
      </c>
      <c r="V278" s="1477" t="s">
        <v>2345</v>
      </c>
      <c r="W278" s="1261"/>
      <c r="X278" s="5" t="s">
        <v>433</v>
      </c>
      <c r="AB278" s="1393">
        <v>10168</v>
      </c>
      <c r="AC278" s="1393"/>
      <c r="AD278" s="1393"/>
      <c r="AK278" s="41"/>
      <c r="AL278" s="41"/>
      <c r="BA278" s="43"/>
    </row>
    <row r="279" spans="1:53" ht="13.05" customHeight="1">
      <c r="D279" s="5" t="s">
        <v>374</v>
      </c>
      <c r="E279" s="5"/>
      <c r="F279" s="5"/>
      <c r="G279" s="5"/>
      <c r="H279" s="5"/>
      <c r="I279" s="5"/>
      <c r="J279" s="5"/>
      <c r="K279" s="28"/>
      <c r="L279" s="1105" t="s">
        <v>2342</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05" customHeight="1">
      <c r="D280" s="5" t="s">
        <v>375</v>
      </c>
      <c r="E280" s="5"/>
      <c r="F280" s="5"/>
      <c r="L280" s="1266">
        <v>6465187280</v>
      </c>
      <c r="M280" s="1266"/>
      <c r="N280" s="1266"/>
      <c r="O280" s="1266"/>
      <c r="P280" s="1266"/>
      <c r="Q280" s="1266"/>
      <c r="R280" s="5" t="s">
        <v>817</v>
      </c>
      <c r="S280" s="5"/>
      <c r="T280" s="1261"/>
      <c r="U280" s="1261"/>
      <c r="V280" s="1261"/>
      <c r="W280" s="5" t="s">
        <v>376</v>
      </c>
      <c r="Y280" s="1266"/>
      <c r="Z280" s="1266"/>
      <c r="AA280" s="1266"/>
      <c r="AB280" s="1266"/>
      <c r="AC280" s="1266"/>
      <c r="AD280" s="1266"/>
      <c r="BA280" s="43"/>
    </row>
    <row r="281" spans="1:53" ht="13.05" customHeight="1">
      <c r="D281" s="5" t="s">
        <v>377</v>
      </c>
      <c r="E281" s="5"/>
      <c r="F281" s="5"/>
      <c r="L281" s="1473" t="s">
        <v>2343</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05" customHeight="1">
      <c r="D282" s="41" t="s">
        <v>186</v>
      </c>
      <c r="E282" s="41"/>
      <c r="F282" s="41"/>
      <c r="G282" s="41"/>
      <c r="H282" s="41"/>
      <c r="I282" s="41"/>
      <c r="L282" s="1477" t="s">
        <v>2344</v>
      </c>
      <c r="M282" s="1477"/>
      <c r="N282" s="1477"/>
      <c r="O282" s="1477"/>
      <c r="P282" s="1477"/>
      <c r="Q282" s="1477"/>
      <c r="R282" s="1477"/>
      <c r="S282" s="1477"/>
      <c r="T282" s="1477"/>
      <c r="U282" s="1477"/>
      <c r="V282" s="1477"/>
      <c r="W282" s="1477"/>
      <c r="X282" s="1477"/>
      <c r="Y282" s="1477"/>
      <c r="Z282" s="1477"/>
      <c r="AA282" s="1477"/>
      <c r="AB282" s="1477"/>
      <c r="AC282" s="1477"/>
      <c r="AD282" s="1477"/>
      <c r="AK282" s="41"/>
      <c r="AL282" s="41"/>
      <c r="BA282" s="43"/>
    </row>
    <row r="283" spans="1:53" ht="13.05" customHeight="1">
      <c r="L283" s="4" t="s">
        <v>187</v>
      </c>
      <c r="BA283" s="43"/>
    </row>
    <row r="284" spans="1:53" ht="13.05" customHeight="1">
      <c r="A284" s="1085" t="s">
        <v>496</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3.05"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109" t="s">
        <v>2352</v>
      </c>
      <c r="I289" s="1109"/>
      <c r="J289" s="1109"/>
      <c r="K289" s="1109"/>
      <c r="L289" s="1109"/>
      <c r="M289" s="1109"/>
      <c r="N289" s="1109"/>
      <c r="O289" s="1109"/>
      <c r="P289" s="1109"/>
      <c r="Q289" s="1109"/>
      <c r="R289" s="1109"/>
      <c r="T289" s="41" t="s">
        <v>744</v>
      </c>
      <c r="V289" s="41"/>
      <c r="W289" s="41"/>
      <c r="X289" s="41"/>
      <c r="Y289" s="41"/>
      <c r="AA289" s="1109" t="s">
        <v>2354</v>
      </c>
      <c r="AB289" s="1109"/>
      <c r="AC289" s="1109"/>
      <c r="AD289" s="1109"/>
      <c r="AE289" s="1109"/>
      <c r="AF289" s="1109"/>
      <c r="AG289" s="1109"/>
      <c r="AH289" s="1109"/>
      <c r="AI289" s="1109"/>
      <c r="AJ289" s="1109"/>
      <c r="AK289" s="1109"/>
      <c r="BA289" s="43"/>
    </row>
    <row r="290" spans="2:53" ht="13.05" customHeight="1">
      <c r="B290" s="41" t="s">
        <v>698</v>
      </c>
      <c r="C290" s="41"/>
      <c r="D290" s="41"/>
      <c r="E290" s="41"/>
      <c r="F290" s="41"/>
      <c r="H290" s="1260" t="str">
        <f>M254</f>
        <v>4429 Morena Boulevard, Suite A</v>
      </c>
      <c r="I290" s="1260"/>
      <c r="J290" s="1260"/>
      <c r="K290" s="1260"/>
      <c r="L290" s="1260"/>
      <c r="M290" s="1260"/>
      <c r="N290" s="1260"/>
      <c r="O290" s="1260"/>
      <c r="P290" s="1260"/>
      <c r="Q290" s="1260"/>
      <c r="R290" s="1260"/>
      <c r="T290" s="41" t="s">
        <v>698</v>
      </c>
      <c r="V290" s="41"/>
      <c r="W290" s="41"/>
      <c r="X290" s="41"/>
      <c r="Y290" s="41"/>
      <c r="AA290" s="1260" t="s">
        <v>2355</v>
      </c>
      <c r="AB290" s="1260"/>
      <c r="AC290" s="1260"/>
      <c r="AD290" s="1260"/>
      <c r="AE290" s="1260"/>
      <c r="AF290" s="1260"/>
      <c r="AG290" s="1260"/>
      <c r="AH290" s="1260"/>
      <c r="AI290" s="1260"/>
      <c r="AJ290" s="1260"/>
      <c r="AK290" s="1260"/>
      <c r="BA290" s="43"/>
    </row>
    <row r="291" spans="2:53" ht="13.05" customHeight="1">
      <c r="B291" s="41" t="s">
        <v>700</v>
      </c>
      <c r="C291" s="41"/>
      <c r="D291" s="41"/>
      <c r="E291" s="41"/>
      <c r="F291" s="41"/>
      <c r="H291" s="1260" t="s">
        <v>2353</v>
      </c>
      <c r="I291" s="1260"/>
      <c r="J291" s="1260"/>
      <c r="K291" s="1260"/>
      <c r="L291" s="1260"/>
      <c r="M291" s="1260"/>
      <c r="N291" s="1260"/>
      <c r="O291" s="1260"/>
      <c r="P291" s="1260"/>
      <c r="Q291" s="1260"/>
      <c r="R291" s="1260"/>
      <c r="T291" s="41" t="s">
        <v>699</v>
      </c>
      <c r="V291" s="41"/>
      <c r="W291" s="41"/>
      <c r="X291" s="41"/>
      <c r="Y291" s="41"/>
      <c r="AA291" s="1260" t="s">
        <v>2356</v>
      </c>
      <c r="AB291" s="1260"/>
      <c r="AC291" s="1260"/>
      <c r="AD291" s="1260"/>
      <c r="AE291" s="1260"/>
      <c r="AF291" s="1260"/>
      <c r="AG291" s="1260"/>
      <c r="AH291" s="1260"/>
      <c r="AI291" s="1260"/>
      <c r="AJ291" s="1260"/>
      <c r="AK291" s="1260"/>
      <c r="BA291" s="43"/>
    </row>
    <row r="292" spans="2:53" ht="13.05" customHeight="1">
      <c r="B292" s="41" t="s">
        <v>374</v>
      </c>
      <c r="C292" s="41"/>
      <c r="D292" s="41"/>
      <c r="E292" s="41"/>
      <c r="F292" s="41"/>
      <c r="H292" s="1260" t="s">
        <v>2348</v>
      </c>
      <c r="I292" s="1260"/>
      <c r="J292" s="1260"/>
      <c r="K292" s="1260"/>
      <c r="L292" s="1260"/>
      <c r="M292" s="1260"/>
      <c r="N292" s="1260"/>
      <c r="O292" s="1260"/>
      <c r="P292" s="1260"/>
      <c r="Q292" s="1260"/>
      <c r="R292" s="1260"/>
      <c r="T292" s="41" t="s">
        <v>374</v>
      </c>
      <c r="V292" s="41"/>
      <c r="W292" s="41"/>
      <c r="X292" s="41"/>
      <c r="Y292" s="41"/>
      <c r="AA292" s="1260" t="s">
        <v>2357</v>
      </c>
      <c r="AB292" s="1260"/>
      <c r="AC292" s="1260"/>
      <c r="AD292" s="1260"/>
      <c r="AE292" s="1260"/>
      <c r="AF292" s="1260"/>
      <c r="AG292" s="1260"/>
      <c r="AH292" s="1260"/>
      <c r="AI292" s="1260"/>
      <c r="AJ292" s="1260"/>
      <c r="AK292" s="1260"/>
      <c r="BA292" s="43"/>
    </row>
    <row r="293" spans="2:53" ht="13.05" customHeight="1">
      <c r="B293" s="41" t="s">
        <v>375</v>
      </c>
      <c r="C293" s="41"/>
      <c r="D293" s="41"/>
      <c r="E293" s="41"/>
      <c r="F293" s="41"/>
      <c r="G293" s="41"/>
      <c r="H293" s="1404" t="str">
        <f>M257</f>
        <v>212-776-1914</v>
      </c>
      <c r="I293" s="1404"/>
      <c r="J293" s="1404"/>
      <c r="K293" s="1404"/>
      <c r="L293" s="1404"/>
      <c r="M293" s="1404"/>
      <c r="N293" s="5" t="s">
        <v>817</v>
      </c>
      <c r="O293" s="5"/>
      <c r="P293" s="1393"/>
      <c r="Q293" s="1393"/>
      <c r="R293" s="1393"/>
      <c r="S293" s="41"/>
      <c r="T293" s="41" t="s">
        <v>375</v>
      </c>
      <c r="V293" s="41"/>
      <c r="W293" s="41"/>
      <c r="X293" s="41"/>
      <c r="Y293" s="41"/>
      <c r="AA293" s="1404">
        <v>3102178885</v>
      </c>
      <c r="AB293" s="1404"/>
      <c r="AC293" s="1404"/>
      <c r="AD293" s="1404"/>
      <c r="AE293" s="1404"/>
      <c r="AF293" s="1404"/>
      <c r="AG293" s="5" t="s">
        <v>817</v>
      </c>
      <c r="AH293" s="5"/>
      <c r="AI293" s="1393"/>
      <c r="AJ293" s="1393"/>
      <c r="AK293" s="1393"/>
      <c r="BA293" s="43"/>
    </row>
    <row r="294" spans="2:53" ht="13.05" customHeight="1">
      <c r="B294" s="41" t="s">
        <v>376</v>
      </c>
      <c r="C294" s="41"/>
      <c r="D294" s="41"/>
      <c r="E294" s="41"/>
      <c r="F294" s="41"/>
      <c r="G294" s="41"/>
      <c r="H294" s="1266"/>
      <c r="I294" s="1266"/>
      <c r="J294" s="1266"/>
      <c r="K294" s="1266"/>
      <c r="L294" s="1266"/>
      <c r="M294" s="1266"/>
      <c r="N294" s="5"/>
      <c r="O294" s="5"/>
      <c r="P294" s="44"/>
      <c r="Q294" s="44"/>
      <c r="R294" s="44"/>
      <c r="S294" s="41"/>
      <c r="T294" s="41" t="s">
        <v>376</v>
      </c>
      <c r="V294" s="41"/>
      <c r="W294" s="41"/>
      <c r="X294" s="41"/>
      <c r="Y294" s="41"/>
      <c r="AA294" s="1266"/>
      <c r="AB294" s="1266"/>
      <c r="AC294" s="1266"/>
      <c r="AD294" s="1266"/>
      <c r="AE294" s="1266"/>
      <c r="AF294" s="1266"/>
      <c r="AG294" s="5"/>
      <c r="AH294" s="5"/>
      <c r="AI294" s="44"/>
      <c r="AJ294" s="44"/>
      <c r="AK294" s="44"/>
      <c r="BA294" s="43"/>
    </row>
    <row r="295" spans="2:53" ht="13.05" customHeight="1">
      <c r="B295" s="41" t="s">
        <v>701</v>
      </c>
      <c r="C295" s="41"/>
      <c r="D295" s="41"/>
      <c r="E295" s="41"/>
      <c r="F295" s="41"/>
      <c r="G295" s="41"/>
      <c r="H295" s="1260" t="str">
        <f>M258</f>
        <v>psalib@crpaffrodable.com</v>
      </c>
      <c r="I295" s="1260"/>
      <c r="J295" s="1260"/>
      <c r="K295" s="1260"/>
      <c r="L295" s="1260"/>
      <c r="M295" s="1260"/>
      <c r="N295" s="1109"/>
      <c r="O295" s="1109"/>
      <c r="P295" s="1109"/>
      <c r="Q295" s="1109"/>
      <c r="R295" s="1109"/>
      <c r="S295" s="41"/>
      <c r="T295" s="41" t="s">
        <v>701</v>
      </c>
      <c r="V295" s="41"/>
      <c r="W295" s="41"/>
      <c r="X295" s="41"/>
      <c r="Y295" s="41"/>
      <c r="AA295" s="1260" t="s">
        <v>2358</v>
      </c>
      <c r="AB295" s="1260"/>
      <c r="AC295" s="1260"/>
      <c r="AD295" s="1260"/>
      <c r="AE295" s="1260"/>
      <c r="AF295" s="1260"/>
      <c r="AG295" s="1109"/>
      <c r="AH295" s="1109"/>
      <c r="AI295" s="1109"/>
      <c r="AJ295" s="1109"/>
      <c r="AK295" s="1109"/>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439</v>
      </c>
      <c r="C297" s="41"/>
      <c r="D297" s="41"/>
      <c r="E297" s="41"/>
      <c r="F297" s="41"/>
      <c r="H297" s="1109" t="s">
        <v>2359</v>
      </c>
      <c r="I297" s="1109"/>
      <c r="J297" s="1109"/>
      <c r="K297" s="1109"/>
      <c r="L297" s="1109"/>
      <c r="M297" s="1109"/>
      <c r="N297" s="1109"/>
      <c r="O297" s="1109"/>
      <c r="P297" s="1109"/>
      <c r="Q297" s="1109"/>
      <c r="R297" s="1109"/>
      <c r="T297" s="41" t="s">
        <v>35</v>
      </c>
      <c r="V297" s="41"/>
      <c r="W297" s="41"/>
      <c r="X297" s="41"/>
      <c r="Y297" s="41"/>
      <c r="AA297" s="1109" t="s">
        <v>2365</v>
      </c>
      <c r="AB297" s="1109"/>
      <c r="AC297" s="1109"/>
      <c r="AD297" s="1109"/>
      <c r="AE297" s="1109"/>
      <c r="AF297" s="1109"/>
      <c r="AG297" s="1109"/>
      <c r="AH297" s="1109"/>
      <c r="AI297" s="1109"/>
      <c r="AJ297" s="1109"/>
      <c r="AK297" s="1109"/>
      <c r="BA297" s="43"/>
    </row>
    <row r="298" spans="2:53" ht="13.05" customHeight="1">
      <c r="B298" s="41" t="s">
        <v>698</v>
      </c>
      <c r="C298" s="41"/>
      <c r="D298" s="41"/>
      <c r="E298" s="41"/>
      <c r="F298" s="41"/>
      <c r="H298" s="1260" t="s">
        <v>2360</v>
      </c>
      <c r="I298" s="1260"/>
      <c r="J298" s="1260"/>
      <c r="K298" s="1260"/>
      <c r="L298" s="1260"/>
      <c r="M298" s="1260"/>
      <c r="N298" s="1260"/>
      <c r="O298" s="1260"/>
      <c r="P298" s="1260"/>
      <c r="Q298" s="1260"/>
      <c r="R298" s="1260"/>
      <c r="T298" s="41" t="s">
        <v>698</v>
      </c>
      <c r="V298" s="41"/>
      <c r="W298" s="41"/>
      <c r="X298" s="41"/>
      <c r="Y298" s="41"/>
      <c r="AA298" s="1260" t="s">
        <v>2347</v>
      </c>
      <c r="AB298" s="1260"/>
      <c r="AC298" s="1260"/>
      <c r="AD298" s="1260"/>
      <c r="AE298" s="1260"/>
      <c r="AF298" s="1260"/>
      <c r="AG298" s="1260"/>
      <c r="AH298" s="1260"/>
      <c r="AI298" s="1260"/>
      <c r="AJ298" s="1260"/>
      <c r="AK298" s="1260"/>
      <c r="BA298" s="43"/>
    </row>
    <row r="299" spans="2:53" ht="13.05" customHeight="1">
      <c r="B299" s="41" t="s">
        <v>700</v>
      </c>
      <c r="C299" s="41"/>
      <c r="D299" s="41"/>
      <c r="E299" s="41"/>
      <c r="F299" s="41"/>
      <c r="H299" s="1260" t="s">
        <v>2361</v>
      </c>
      <c r="I299" s="1260"/>
      <c r="J299" s="1260"/>
      <c r="K299" s="1260"/>
      <c r="L299" s="1260"/>
      <c r="M299" s="1260"/>
      <c r="N299" s="1260"/>
      <c r="O299" s="1260"/>
      <c r="P299" s="1260"/>
      <c r="Q299" s="1260"/>
      <c r="R299" s="1260"/>
      <c r="T299" s="41" t="s">
        <v>699</v>
      </c>
      <c r="V299" s="41"/>
      <c r="W299" s="41"/>
      <c r="X299" s="41"/>
      <c r="Y299" s="41"/>
      <c r="AA299" s="1260" t="s">
        <v>2366</v>
      </c>
      <c r="AB299" s="1260"/>
      <c r="AC299" s="1260"/>
      <c r="AD299" s="1260"/>
      <c r="AE299" s="1260"/>
      <c r="AF299" s="1260"/>
      <c r="AG299" s="1260"/>
      <c r="AH299" s="1260"/>
      <c r="AI299" s="1260"/>
      <c r="AJ299" s="1260"/>
      <c r="AK299" s="1260"/>
      <c r="BA299" s="43"/>
    </row>
    <row r="300" spans="2:53" ht="13.05" customHeight="1">
      <c r="B300" s="41" t="s">
        <v>374</v>
      </c>
      <c r="C300" s="41"/>
      <c r="D300" s="41"/>
      <c r="E300" s="41"/>
      <c r="F300" s="41"/>
      <c r="H300" s="1260" t="s">
        <v>2362</v>
      </c>
      <c r="I300" s="1260"/>
      <c r="J300" s="1260"/>
      <c r="K300" s="1260"/>
      <c r="L300" s="1260"/>
      <c r="M300" s="1260"/>
      <c r="N300" s="1260"/>
      <c r="O300" s="1260"/>
      <c r="P300" s="1260"/>
      <c r="Q300" s="1260"/>
      <c r="R300" s="1260"/>
      <c r="T300" s="41" t="s">
        <v>374</v>
      </c>
      <c r="V300" s="41"/>
      <c r="W300" s="41"/>
      <c r="X300" s="41"/>
      <c r="Y300" s="41"/>
      <c r="AA300" s="1260" t="s">
        <v>2367</v>
      </c>
      <c r="AB300" s="1260"/>
      <c r="AC300" s="1260"/>
      <c r="AD300" s="1260"/>
      <c r="AE300" s="1260"/>
      <c r="AF300" s="1260"/>
      <c r="AG300" s="1260"/>
      <c r="AH300" s="1260"/>
      <c r="AI300" s="1260"/>
      <c r="AJ300" s="1260"/>
      <c r="AK300" s="1260"/>
      <c r="BA300" s="43"/>
    </row>
    <row r="301" spans="2:53" ht="13.05" customHeight="1">
      <c r="B301" s="41" t="s">
        <v>375</v>
      </c>
      <c r="C301" s="41"/>
      <c r="D301" s="41"/>
      <c r="E301" s="41"/>
      <c r="F301" s="41"/>
      <c r="G301" s="41"/>
      <c r="H301" s="1404" t="s">
        <v>2363</v>
      </c>
      <c r="I301" s="1404"/>
      <c r="J301" s="1404"/>
      <c r="K301" s="1404"/>
      <c r="L301" s="1404"/>
      <c r="M301" s="1404"/>
      <c r="N301" s="5" t="s">
        <v>817</v>
      </c>
      <c r="O301" s="5"/>
      <c r="P301" s="1393"/>
      <c r="Q301" s="1393"/>
      <c r="R301" s="1393"/>
      <c r="S301" s="41"/>
      <c r="T301" s="41" t="s">
        <v>375</v>
      </c>
      <c r="V301" s="41"/>
      <c r="W301" s="41"/>
      <c r="X301" s="41"/>
      <c r="Y301" s="41"/>
      <c r="AA301" s="1404">
        <v>6193787878</v>
      </c>
      <c r="AB301" s="1404"/>
      <c r="AC301" s="1404"/>
      <c r="AD301" s="1404"/>
      <c r="AE301" s="1404"/>
      <c r="AF301" s="1404"/>
      <c r="AG301" s="5" t="s">
        <v>817</v>
      </c>
      <c r="AH301" s="5"/>
      <c r="AI301" s="1393"/>
      <c r="AJ301" s="1393"/>
      <c r="AK301" s="1393"/>
      <c r="BA301" s="43"/>
    </row>
    <row r="302" spans="2:53" ht="13.05" customHeight="1">
      <c r="B302" s="41" t="s">
        <v>376</v>
      </c>
      <c r="C302" s="41"/>
      <c r="D302" s="41"/>
      <c r="E302" s="41"/>
      <c r="F302" s="41"/>
      <c r="G302" s="41"/>
      <c r="H302" s="1266"/>
      <c r="I302" s="1266"/>
      <c r="J302" s="1266"/>
      <c r="K302" s="1266"/>
      <c r="L302" s="1266"/>
      <c r="M302" s="1266"/>
      <c r="N302" s="5"/>
      <c r="O302" s="5"/>
      <c r="P302" s="44"/>
      <c r="Q302" s="44"/>
      <c r="R302" s="44"/>
      <c r="S302" s="41"/>
      <c r="T302" s="41" t="s">
        <v>376</v>
      </c>
      <c r="V302" s="41"/>
      <c r="W302" s="41"/>
      <c r="X302" s="41"/>
      <c r="Y302" s="41"/>
      <c r="AA302" s="1266"/>
      <c r="AB302" s="1266"/>
      <c r="AC302" s="1266"/>
      <c r="AD302" s="1266"/>
      <c r="AE302" s="1266"/>
      <c r="AF302" s="1266"/>
      <c r="AG302" s="5"/>
      <c r="AH302" s="5"/>
      <c r="AI302" s="44"/>
      <c r="AJ302" s="44"/>
      <c r="AK302" s="44"/>
      <c r="BA302" s="43"/>
    </row>
    <row r="303" spans="2:53" ht="13.05" customHeight="1">
      <c r="B303" s="41" t="s">
        <v>701</v>
      </c>
      <c r="C303" s="41"/>
      <c r="D303" s="41"/>
      <c r="E303" s="41"/>
      <c r="F303" s="41"/>
      <c r="G303" s="41"/>
      <c r="H303" s="1260" t="s">
        <v>2364</v>
      </c>
      <c r="I303" s="1260"/>
      <c r="J303" s="1260"/>
      <c r="K303" s="1260"/>
      <c r="L303" s="1260"/>
      <c r="M303" s="1260"/>
      <c r="N303" s="1109"/>
      <c r="O303" s="1109"/>
      <c r="P303" s="1109"/>
      <c r="Q303" s="1109"/>
      <c r="R303" s="1109"/>
      <c r="S303" s="41"/>
      <c r="T303" s="41" t="s">
        <v>701</v>
      </c>
      <c r="V303" s="41"/>
      <c r="W303" s="41"/>
      <c r="X303" s="41"/>
      <c r="Y303" s="41"/>
      <c r="AA303" s="1260" t="s">
        <v>2368</v>
      </c>
      <c r="AB303" s="1260"/>
      <c r="AC303" s="1260"/>
      <c r="AD303" s="1260"/>
      <c r="AE303" s="1260"/>
      <c r="AF303" s="1260"/>
      <c r="AG303" s="1109"/>
      <c r="AH303" s="1109"/>
      <c r="AI303" s="1109"/>
      <c r="AJ303" s="1109"/>
      <c r="AK303" s="1109"/>
      <c r="BA303" s="43"/>
    </row>
    <row r="304" spans="2:53" ht="13.05" customHeight="1">
      <c r="BA304" s="43"/>
    </row>
    <row r="305" spans="2:53" ht="13.05" customHeight="1">
      <c r="B305" s="41" t="s">
        <v>702</v>
      </c>
      <c r="C305" s="41"/>
      <c r="D305" s="41"/>
      <c r="E305" s="41"/>
      <c r="F305" s="41"/>
      <c r="H305" s="1109" t="s">
        <v>2369</v>
      </c>
      <c r="I305" s="1109"/>
      <c r="J305" s="1109"/>
      <c r="K305" s="1109"/>
      <c r="L305" s="1109"/>
      <c r="M305" s="1109"/>
      <c r="N305" s="1109"/>
      <c r="O305" s="1109"/>
      <c r="P305" s="1109"/>
      <c r="Q305" s="1109"/>
      <c r="R305" s="1109"/>
      <c r="T305" s="5" t="s">
        <v>1104</v>
      </c>
      <c r="V305" s="41"/>
      <c r="W305" s="41"/>
      <c r="X305" s="41"/>
      <c r="Y305" s="41"/>
      <c r="AA305" s="1109" t="s">
        <v>2374</v>
      </c>
      <c r="AB305" s="1109"/>
      <c r="AC305" s="1109"/>
      <c r="AD305" s="1109"/>
      <c r="AE305" s="1109"/>
      <c r="AF305" s="1109"/>
      <c r="AG305" s="1109"/>
      <c r="AH305" s="1109"/>
      <c r="AI305" s="1109"/>
      <c r="AJ305" s="1109"/>
      <c r="AK305" s="1109"/>
      <c r="BA305" s="43"/>
    </row>
    <row r="306" spans="2:53" ht="13.05" customHeight="1">
      <c r="B306" s="41" t="s">
        <v>698</v>
      </c>
      <c r="C306" s="41"/>
      <c r="D306" s="41"/>
      <c r="E306" s="41"/>
      <c r="F306" s="41"/>
      <c r="H306" s="1260" t="s">
        <v>2370</v>
      </c>
      <c r="I306" s="1260"/>
      <c r="J306" s="1260"/>
      <c r="K306" s="1260"/>
      <c r="L306" s="1260"/>
      <c r="M306" s="1260"/>
      <c r="N306" s="1260"/>
      <c r="O306" s="1260"/>
      <c r="P306" s="1260"/>
      <c r="Q306" s="1260"/>
      <c r="R306" s="1260"/>
      <c r="T306" s="41" t="s">
        <v>698</v>
      </c>
      <c r="V306" s="41"/>
      <c r="W306" s="41"/>
      <c r="X306" s="41"/>
      <c r="Y306" s="41"/>
      <c r="AA306" s="1260" t="s">
        <v>2375</v>
      </c>
      <c r="AB306" s="1260"/>
      <c r="AC306" s="1260"/>
      <c r="AD306" s="1260"/>
      <c r="AE306" s="1260"/>
      <c r="AF306" s="1260"/>
      <c r="AG306" s="1260"/>
      <c r="AH306" s="1260"/>
      <c r="AI306" s="1260"/>
      <c r="AJ306" s="1260"/>
      <c r="AK306" s="1260"/>
      <c r="BA306" s="43"/>
    </row>
    <row r="307" spans="2:53" ht="13.05" customHeight="1">
      <c r="B307" s="41" t="s">
        <v>700</v>
      </c>
      <c r="C307" s="41"/>
      <c r="D307" s="41"/>
      <c r="E307" s="41"/>
      <c r="F307" s="41"/>
      <c r="H307" s="1260" t="s">
        <v>2371</v>
      </c>
      <c r="I307" s="1260"/>
      <c r="J307" s="1260"/>
      <c r="K307" s="1260"/>
      <c r="L307" s="1260"/>
      <c r="M307" s="1260"/>
      <c r="N307" s="1260"/>
      <c r="O307" s="1260"/>
      <c r="P307" s="1260"/>
      <c r="Q307" s="1260"/>
      <c r="R307" s="1260"/>
      <c r="T307" s="41" t="s">
        <v>699</v>
      </c>
      <c r="V307" s="41"/>
      <c r="W307" s="41"/>
      <c r="X307" s="41"/>
      <c r="Y307" s="41"/>
      <c r="AA307" s="1260" t="s">
        <v>2376</v>
      </c>
      <c r="AB307" s="1260"/>
      <c r="AC307" s="1260"/>
      <c r="AD307" s="1260"/>
      <c r="AE307" s="1260"/>
      <c r="AF307" s="1260"/>
      <c r="AG307" s="1260"/>
      <c r="AH307" s="1260"/>
      <c r="AI307" s="1260"/>
      <c r="AJ307" s="1260"/>
      <c r="AK307" s="1260"/>
      <c r="BA307" s="43"/>
    </row>
    <row r="308" spans="2:53" ht="13.05" customHeight="1">
      <c r="B308" s="41" t="s">
        <v>374</v>
      </c>
      <c r="C308" s="41"/>
      <c r="D308" s="41"/>
      <c r="E308" s="41"/>
      <c r="F308" s="41"/>
      <c r="H308" s="1260" t="s">
        <v>2372</v>
      </c>
      <c r="I308" s="1260"/>
      <c r="J308" s="1260"/>
      <c r="K308" s="1260"/>
      <c r="L308" s="1260"/>
      <c r="M308" s="1260"/>
      <c r="N308" s="1260"/>
      <c r="O308" s="1260"/>
      <c r="P308" s="1260"/>
      <c r="Q308" s="1260"/>
      <c r="R308" s="1260"/>
      <c r="T308" s="41" t="s">
        <v>374</v>
      </c>
      <c r="V308" s="41"/>
      <c r="W308" s="41"/>
      <c r="X308" s="41"/>
      <c r="Y308" s="41"/>
      <c r="AA308" s="1260" t="s">
        <v>2377</v>
      </c>
      <c r="AB308" s="1260"/>
      <c r="AC308" s="1260"/>
      <c r="AD308" s="1260"/>
      <c r="AE308" s="1260"/>
      <c r="AF308" s="1260"/>
      <c r="AG308" s="1260"/>
      <c r="AH308" s="1260"/>
      <c r="AI308" s="1260"/>
      <c r="AJ308" s="1260"/>
      <c r="AK308" s="1260"/>
      <c r="BA308" s="43"/>
    </row>
    <row r="309" spans="2:53" ht="13.05" customHeight="1">
      <c r="B309" s="41" t="s">
        <v>375</v>
      </c>
      <c r="C309" s="41"/>
      <c r="D309" s="41"/>
      <c r="E309" s="41"/>
      <c r="F309" s="41"/>
      <c r="G309" s="41"/>
      <c r="H309" s="1404">
        <v>4254535783</v>
      </c>
      <c r="I309" s="1404"/>
      <c r="J309" s="1404"/>
      <c r="K309" s="1404"/>
      <c r="L309" s="1404"/>
      <c r="M309" s="1404"/>
      <c r="N309" s="5" t="s">
        <v>817</v>
      </c>
      <c r="O309" s="5"/>
      <c r="P309" s="1393"/>
      <c r="Q309" s="1393"/>
      <c r="R309" s="1393"/>
      <c r="S309" s="41"/>
      <c r="T309" s="41" t="s">
        <v>375</v>
      </c>
      <c r="V309" s="41"/>
      <c r="W309" s="41"/>
      <c r="X309" s="41"/>
      <c r="Y309" s="41"/>
      <c r="AA309" s="1404" t="s">
        <v>2378</v>
      </c>
      <c r="AB309" s="1404"/>
      <c r="AC309" s="1404"/>
      <c r="AD309" s="1404"/>
      <c r="AE309" s="1404"/>
      <c r="AF309" s="1404"/>
      <c r="AG309" s="5" t="s">
        <v>817</v>
      </c>
      <c r="AH309" s="5"/>
      <c r="AI309" s="1393"/>
      <c r="AJ309" s="1393"/>
      <c r="AK309" s="1393"/>
      <c r="BA309" s="43"/>
    </row>
    <row r="310" spans="2:53" ht="13.05" customHeight="1">
      <c r="B310" s="41" t="s">
        <v>376</v>
      </c>
      <c r="C310" s="41"/>
      <c r="D310" s="41"/>
      <c r="E310" s="41"/>
      <c r="F310" s="41"/>
      <c r="G310" s="41"/>
      <c r="H310" s="1266"/>
      <c r="I310" s="1266"/>
      <c r="J310" s="1266"/>
      <c r="K310" s="1266"/>
      <c r="L310" s="1266"/>
      <c r="M310" s="1266"/>
      <c r="N310" s="5"/>
      <c r="O310" s="5"/>
      <c r="P310" s="44"/>
      <c r="Q310" s="44"/>
      <c r="R310" s="44"/>
      <c r="S310" s="41"/>
      <c r="T310" s="41" t="s">
        <v>376</v>
      </c>
      <c r="V310" s="41"/>
      <c r="W310" s="41"/>
      <c r="X310" s="41"/>
      <c r="Y310" s="41"/>
      <c r="AA310" s="1266" t="s">
        <v>2379</v>
      </c>
      <c r="AB310" s="1266"/>
      <c r="AC310" s="1266"/>
      <c r="AD310" s="1266"/>
      <c r="AE310" s="1266"/>
      <c r="AF310" s="1266"/>
      <c r="AG310" s="5"/>
      <c r="AH310" s="5"/>
      <c r="AI310" s="44"/>
      <c r="AJ310" s="44"/>
      <c r="AK310" s="44"/>
      <c r="BA310" s="43"/>
    </row>
    <row r="311" spans="2:53" ht="13.05" customHeight="1">
      <c r="B311" s="41" t="s">
        <v>701</v>
      </c>
      <c r="C311" s="41"/>
      <c r="D311" s="41"/>
      <c r="E311" s="41"/>
      <c r="F311" s="41"/>
      <c r="G311" s="41"/>
      <c r="H311" s="1260" t="s">
        <v>2373</v>
      </c>
      <c r="I311" s="1260"/>
      <c r="J311" s="1260"/>
      <c r="K311" s="1260"/>
      <c r="L311" s="1260"/>
      <c r="M311" s="1260"/>
      <c r="N311" s="1109"/>
      <c r="O311" s="1109"/>
      <c r="P311" s="1109"/>
      <c r="Q311" s="1109"/>
      <c r="R311" s="1109"/>
      <c r="S311" s="41"/>
      <c r="T311" s="41" t="s">
        <v>701</v>
      </c>
      <c r="V311" s="41"/>
      <c r="W311" s="41"/>
      <c r="X311" s="41"/>
      <c r="Y311" s="41"/>
      <c r="AA311" s="1260" t="s">
        <v>2380</v>
      </c>
      <c r="AB311" s="1260"/>
      <c r="AC311" s="1260"/>
      <c r="AD311" s="1260"/>
      <c r="AE311" s="1260"/>
      <c r="AF311" s="1260"/>
      <c r="AG311" s="1109"/>
      <c r="AH311" s="1109"/>
      <c r="AI311" s="1109"/>
      <c r="AJ311" s="1109"/>
      <c r="AK311" s="1109"/>
      <c r="BA311" s="43"/>
    </row>
    <row r="312" spans="2:53" ht="13.05" customHeight="1">
      <c r="BA312" s="43"/>
    </row>
    <row r="313" spans="2:53" ht="13.05" customHeight="1">
      <c r="B313" s="5" t="s">
        <v>1145</v>
      </c>
      <c r="C313" s="41"/>
      <c r="D313" s="41"/>
      <c r="E313" s="41"/>
      <c r="F313" s="41"/>
      <c r="H313" s="1109" t="s">
        <v>2369</v>
      </c>
      <c r="I313" s="1109"/>
      <c r="J313" s="1109"/>
      <c r="K313" s="1109"/>
      <c r="L313" s="1109"/>
      <c r="M313" s="1109"/>
      <c r="N313" s="1109"/>
      <c r="O313" s="1109"/>
      <c r="P313" s="1109"/>
      <c r="Q313" s="1109"/>
      <c r="R313" s="1109"/>
      <c r="T313" s="41" t="s">
        <v>36</v>
      </c>
      <c r="V313" s="41"/>
      <c r="W313" s="41"/>
      <c r="X313" s="41"/>
      <c r="Y313" s="41"/>
      <c r="AA313" s="1109" t="s">
        <v>2478</v>
      </c>
      <c r="AB313" s="1109"/>
      <c r="AC313" s="1109"/>
      <c r="AD313" s="1109"/>
      <c r="AE313" s="1109"/>
      <c r="AF313" s="1109"/>
      <c r="AG313" s="1109"/>
      <c r="AH313" s="1109"/>
      <c r="AI313" s="1109"/>
      <c r="AJ313" s="1109"/>
      <c r="AK313" s="1109"/>
      <c r="BA313" s="43"/>
    </row>
    <row r="314" spans="2:53" ht="13.05" customHeight="1">
      <c r="B314" s="41" t="s">
        <v>698</v>
      </c>
      <c r="C314" s="41"/>
      <c r="D314" s="41"/>
      <c r="E314" s="41"/>
      <c r="F314" s="41"/>
      <c r="H314" s="1260" t="s">
        <v>2370</v>
      </c>
      <c r="I314" s="1260"/>
      <c r="J314" s="1260"/>
      <c r="K314" s="1260"/>
      <c r="L314" s="1260"/>
      <c r="M314" s="1260"/>
      <c r="N314" s="1260"/>
      <c r="O314" s="1260"/>
      <c r="P314" s="1260"/>
      <c r="Q314" s="1260"/>
      <c r="R314" s="1260"/>
      <c r="T314" s="41" t="s">
        <v>698</v>
      </c>
      <c r="V314" s="41"/>
      <c r="W314" s="41"/>
      <c r="X314" s="41"/>
      <c r="Y314" s="41"/>
      <c r="AA314" s="1260" t="s">
        <v>2480</v>
      </c>
      <c r="AB314" s="1260"/>
      <c r="AC314" s="1260"/>
      <c r="AD314" s="1260"/>
      <c r="AE314" s="1260"/>
      <c r="AF314" s="1260"/>
      <c r="AG314" s="1260"/>
      <c r="AH314" s="1260"/>
      <c r="AI314" s="1260"/>
      <c r="AJ314" s="1260"/>
      <c r="AK314" s="1260"/>
      <c r="BA314" s="43"/>
    </row>
    <row r="315" spans="2:53" ht="13.05" customHeight="1">
      <c r="B315" s="41" t="s">
        <v>700</v>
      </c>
      <c r="C315" s="41"/>
      <c r="D315" s="41"/>
      <c r="E315" s="41"/>
      <c r="F315" s="41"/>
      <c r="H315" s="1260" t="s">
        <v>2371</v>
      </c>
      <c r="I315" s="1260"/>
      <c r="J315" s="1260"/>
      <c r="K315" s="1260"/>
      <c r="L315" s="1260"/>
      <c r="M315" s="1260"/>
      <c r="N315" s="1260"/>
      <c r="O315" s="1260"/>
      <c r="P315" s="1260"/>
      <c r="Q315" s="1260"/>
      <c r="R315" s="1260"/>
      <c r="T315" s="41" t="s">
        <v>699</v>
      </c>
      <c r="V315" s="41"/>
      <c r="W315" s="41"/>
      <c r="X315" s="41"/>
      <c r="Y315" s="41"/>
      <c r="AA315" s="1260" t="s">
        <v>2479</v>
      </c>
      <c r="AB315" s="1260"/>
      <c r="AC315" s="1260"/>
      <c r="AD315" s="1260"/>
      <c r="AE315" s="1260"/>
      <c r="AF315" s="1260"/>
      <c r="AG315" s="1260"/>
      <c r="AH315" s="1260"/>
      <c r="AI315" s="1260"/>
      <c r="AJ315" s="1260"/>
      <c r="AK315" s="1260"/>
      <c r="BA315" s="43"/>
    </row>
    <row r="316" spans="2:53" ht="13.05" customHeight="1">
      <c r="B316" s="41" t="s">
        <v>374</v>
      </c>
      <c r="C316" s="41"/>
      <c r="D316" s="41"/>
      <c r="E316" s="41"/>
      <c r="F316" s="41"/>
      <c r="H316" s="1260" t="s">
        <v>2372</v>
      </c>
      <c r="I316" s="1260"/>
      <c r="J316" s="1260"/>
      <c r="K316" s="1260"/>
      <c r="L316" s="1260"/>
      <c r="M316" s="1260"/>
      <c r="N316" s="1260"/>
      <c r="O316" s="1260"/>
      <c r="P316" s="1260"/>
      <c r="Q316" s="1260"/>
      <c r="R316" s="1260"/>
      <c r="T316" s="41" t="s">
        <v>374</v>
      </c>
      <c r="V316" s="41"/>
      <c r="W316" s="41"/>
      <c r="X316" s="41"/>
      <c r="Y316" s="41"/>
      <c r="AA316" s="1260" t="s">
        <v>2481</v>
      </c>
      <c r="AB316" s="1260"/>
      <c r="AC316" s="1260"/>
      <c r="AD316" s="1260"/>
      <c r="AE316" s="1260"/>
      <c r="AF316" s="1260"/>
      <c r="AG316" s="1260"/>
      <c r="AH316" s="1260"/>
      <c r="AI316" s="1260"/>
      <c r="AJ316" s="1260"/>
      <c r="AK316" s="1260"/>
      <c r="BA316" s="43"/>
    </row>
    <row r="317" spans="2:53" ht="13.05" customHeight="1">
      <c r="B317" s="41" t="s">
        <v>375</v>
      </c>
      <c r="C317" s="41"/>
      <c r="D317" s="41"/>
      <c r="E317" s="41"/>
      <c r="F317" s="41"/>
      <c r="G317" s="41"/>
      <c r="H317" s="1404" t="s">
        <v>2381</v>
      </c>
      <c r="I317" s="1404"/>
      <c r="J317" s="1404"/>
      <c r="K317" s="1404"/>
      <c r="L317" s="1404"/>
      <c r="M317" s="1404"/>
      <c r="N317" s="5" t="s">
        <v>817</v>
      </c>
      <c r="O317" s="5"/>
      <c r="P317" s="1393"/>
      <c r="Q317" s="1393"/>
      <c r="R317" s="1393"/>
      <c r="S317" s="41"/>
      <c r="T317" s="41" t="s">
        <v>375</v>
      </c>
      <c r="V317" s="41"/>
      <c r="W317" s="41"/>
      <c r="X317" s="41"/>
      <c r="Y317" s="41"/>
      <c r="AA317" s="1403" t="s">
        <v>2488</v>
      </c>
      <c r="AB317" s="1404"/>
      <c r="AC317" s="1404"/>
      <c r="AD317" s="1404"/>
      <c r="AE317" s="1404"/>
      <c r="AF317" s="1404"/>
      <c r="AG317" s="5" t="s">
        <v>817</v>
      </c>
      <c r="AH317" s="5"/>
      <c r="AI317" s="1393"/>
      <c r="AJ317" s="1393"/>
      <c r="AK317" s="1393"/>
      <c r="BA317" s="43"/>
    </row>
    <row r="318" spans="2:53" ht="13.05" customHeight="1">
      <c r="B318" s="41" t="s">
        <v>376</v>
      </c>
      <c r="C318" s="41"/>
      <c r="D318" s="41"/>
      <c r="E318" s="41"/>
      <c r="F318" s="41"/>
      <c r="G318" s="41"/>
      <c r="H318" s="1266"/>
      <c r="I318" s="1266"/>
      <c r="J318" s="1266"/>
      <c r="K318" s="1266"/>
      <c r="L318" s="1266"/>
      <c r="M318" s="1266"/>
      <c r="N318" s="5"/>
      <c r="O318" s="5"/>
      <c r="P318" s="44"/>
      <c r="Q318" s="44"/>
      <c r="R318" s="44"/>
      <c r="S318" s="41"/>
      <c r="T318" s="41" t="s">
        <v>376</v>
      </c>
      <c r="V318" s="41"/>
      <c r="W318" s="41"/>
      <c r="X318" s="41"/>
      <c r="Y318" s="41"/>
      <c r="AA318" s="1266"/>
      <c r="AB318" s="1266"/>
      <c r="AC318" s="1266"/>
      <c r="AD318" s="1266"/>
      <c r="AE318" s="1266"/>
      <c r="AF318" s="1266"/>
      <c r="AG318" s="5"/>
      <c r="AH318" s="5"/>
      <c r="AI318" s="44"/>
      <c r="AJ318" s="44"/>
      <c r="AK318" s="44"/>
      <c r="BA318" s="43"/>
    </row>
    <row r="319" spans="2:53" ht="13.05" customHeight="1">
      <c r="B319" s="41" t="s">
        <v>701</v>
      </c>
      <c r="C319" s="41"/>
      <c r="D319" s="41"/>
      <c r="E319" s="41"/>
      <c r="F319" s="41"/>
      <c r="G319" s="41"/>
      <c r="H319" s="1260" t="s">
        <v>2373</v>
      </c>
      <c r="I319" s="1260"/>
      <c r="J319" s="1260"/>
      <c r="K319" s="1260"/>
      <c r="L319" s="1260"/>
      <c r="M319" s="1260"/>
      <c r="N319" s="1109"/>
      <c r="O319" s="1109"/>
      <c r="P319" s="1109"/>
      <c r="Q319" s="1109"/>
      <c r="R319" s="1109"/>
      <c r="S319" s="41"/>
      <c r="T319" s="41" t="s">
        <v>701</v>
      </c>
      <c r="V319" s="41"/>
      <c r="W319" s="41"/>
      <c r="X319" s="41"/>
      <c r="Y319" s="41"/>
      <c r="AA319" s="1260" t="s">
        <v>2482</v>
      </c>
      <c r="AB319" s="1260"/>
      <c r="AC319" s="1260"/>
      <c r="AD319" s="1260"/>
      <c r="AE319" s="1260"/>
      <c r="AF319" s="1260"/>
      <c r="AG319" s="1109"/>
      <c r="AH319" s="1109"/>
      <c r="AI319" s="1109"/>
      <c r="AJ319" s="1109"/>
      <c r="AK319" s="1109"/>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1146</v>
      </c>
      <c r="C321" s="41"/>
      <c r="D321" s="41"/>
      <c r="E321" s="41"/>
      <c r="F321" s="41"/>
      <c r="H321" s="1109"/>
      <c r="I321" s="1109"/>
      <c r="J321" s="1109"/>
      <c r="K321" s="1109"/>
      <c r="L321" s="1109"/>
      <c r="M321" s="1109"/>
      <c r="N321" s="1109"/>
      <c r="O321" s="1109"/>
      <c r="P321" s="1109"/>
      <c r="Q321" s="1109"/>
      <c r="R321" s="1109"/>
      <c r="T321" s="41" t="s">
        <v>37</v>
      </c>
      <c r="V321" s="41"/>
      <c r="W321" s="41"/>
      <c r="X321" s="41"/>
      <c r="Y321" s="41"/>
      <c r="AA321" s="1109" t="s">
        <v>2369</v>
      </c>
      <c r="AB321" s="1109"/>
      <c r="AC321" s="1109"/>
      <c r="AD321" s="1109"/>
      <c r="AE321" s="1109"/>
      <c r="AF321" s="1109"/>
      <c r="AG321" s="1109"/>
      <c r="AH321" s="1109"/>
      <c r="AI321" s="1109"/>
      <c r="AJ321" s="1109"/>
      <c r="AK321" s="1109"/>
      <c r="BA321" s="43"/>
    </row>
    <row r="322" spans="2:53" ht="13.05" customHeight="1">
      <c r="B322" s="41" t="s">
        <v>698</v>
      </c>
      <c r="C322" s="41"/>
      <c r="D322" s="41"/>
      <c r="E322" s="41"/>
      <c r="F322" s="41"/>
      <c r="H322" s="1260"/>
      <c r="I322" s="1260"/>
      <c r="J322" s="1260"/>
      <c r="K322" s="1260"/>
      <c r="L322" s="1260"/>
      <c r="M322" s="1260"/>
      <c r="N322" s="1260"/>
      <c r="O322" s="1260"/>
      <c r="P322" s="1260"/>
      <c r="Q322" s="1260"/>
      <c r="R322" s="1260"/>
      <c r="T322" s="41" t="s">
        <v>698</v>
      </c>
      <c r="V322" s="41"/>
      <c r="W322" s="41"/>
      <c r="X322" s="41"/>
      <c r="Y322" s="41"/>
      <c r="AA322" s="1260" t="s">
        <v>2382</v>
      </c>
      <c r="AB322" s="1260"/>
      <c r="AC322" s="1260"/>
      <c r="AD322" s="1260"/>
      <c r="AE322" s="1260"/>
      <c r="AF322" s="1260"/>
      <c r="AG322" s="1260"/>
      <c r="AH322" s="1260"/>
      <c r="AI322" s="1260"/>
      <c r="AJ322" s="1260"/>
      <c r="AK322" s="1260"/>
      <c r="BA322" s="43"/>
    </row>
    <row r="323" spans="2:53" ht="13.05" customHeight="1">
      <c r="B323" s="41" t="s">
        <v>700</v>
      </c>
      <c r="C323" s="41"/>
      <c r="D323" s="41"/>
      <c r="E323" s="41"/>
      <c r="F323" s="41"/>
      <c r="H323" s="1260"/>
      <c r="I323" s="1260"/>
      <c r="J323" s="1260"/>
      <c r="K323" s="1260"/>
      <c r="L323" s="1260"/>
      <c r="M323" s="1260"/>
      <c r="N323" s="1260"/>
      <c r="O323" s="1260"/>
      <c r="P323" s="1260"/>
      <c r="Q323" s="1260"/>
      <c r="R323" s="1260"/>
      <c r="T323" s="41" t="s">
        <v>699</v>
      </c>
      <c r="V323" s="41"/>
      <c r="W323" s="41"/>
      <c r="X323" s="41"/>
      <c r="Y323" s="41"/>
      <c r="AA323" s="1260" t="s">
        <v>2383</v>
      </c>
      <c r="AB323" s="1260"/>
      <c r="AC323" s="1260"/>
      <c r="AD323" s="1260"/>
      <c r="AE323" s="1260"/>
      <c r="AF323" s="1260"/>
      <c r="AG323" s="1260"/>
      <c r="AH323" s="1260"/>
      <c r="AI323" s="1260"/>
      <c r="AJ323" s="1260"/>
      <c r="AK323" s="1260"/>
      <c r="BA323" s="43"/>
    </row>
    <row r="324" spans="2:53" ht="13.05" customHeight="1">
      <c r="B324" s="41" t="s">
        <v>374</v>
      </c>
      <c r="C324" s="41"/>
      <c r="D324" s="41"/>
      <c r="E324" s="41"/>
      <c r="F324" s="41"/>
      <c r="H324" s="1260"/>
      <c r="I324" s="1260"/>
      <c r="J324" s="1260"/>
      <c r="K324" s="1260"/>
      <c r="L324" s="1260"/>
      <c r="M324" s="1260"/>
      <c r="N324" s="1260"/>
      <c r="O324" s="1260"/>
      <c r="P324" s="1260"/>
      <c r="Q324" s="1260"/>
      <c r="R324" s="1260"/>
      <c r="T324" s="41" t="s">
        <v>374</v>
      </c>
      <c r="V324" s="41"/>
      <c r="W324" s="41"/>
      <c r="X324" s="41"/>
      <c r="Y324" s="41"/>
      <c r="AA324" s="1260" t="s">
        <v>2384</v>
      </c>
      <c r="AB324" s="1260"/>
      <c r="AC324" s="1260"/>
      <c r="AD324" s="1260"/>
      <c r="AE324" s="1260"/>
      <c r="AF324" s="1260"/>
      <c r="AG324" s="1260"/>
      <c r="AH324" s="1260"/>
      <c r="AI324" s="1260"/>
      <c r="AJ324" s="1260"/>
      <c r="AK324" s="1260"/>
      <c r="BA324" s="43"/>
    </row>
    <row r="325" spans="2:53" ht="13.05" customHeight="1">
      <c r="B325" s="41" t="s">
        <v>375</v>
      </c>
      <c r="C325" s="41"/>
      <c r="D325" s="41"/>
      <c r="E325" s="41"/>
      <c r="F325" s="41"/>
      <c r="G325" s="41"/>
      <c r="H325" s="1404"/>
      <c r="I325" s="1404"/>
      <c r="J325" s="1404"/>
      <c r="K325" s="1404"/>
      <c r="L325" s="1404"/>
      <c r="M325" s="1404"/>
      <c r="N325" s="5" t="s">
        <v>817</v>
      </c>
      <c r="O325" s="5"/>
      <c r="P325" s="1393"/>
      <c r="Q325" s="1393"/>
      <c r="R325" s="1393"/>
      <c r="S325" s="41"/>
      <c r="T325" s="41" t="s">
        <v>375</v>
      </c>
      <c r="V325" s="41"/>
      <c r="W325" s="41"/>
      <c r="X325" s="41"/>
      <c r="Y325" s="41"/>
      <c r="AA325" s="1404">
        <v>9133124612</v>
      </c>
      <c r="AB325" s="1404"/>
      <c r="AC325" s="1404"/>
      <c r="AD325" s="1404"/>
      <c r="AE325" s="1404"/>
      <c r="AF325" s="1404"/>
      <c r="AG325" s="5" t="s">
        <v>817</v>
      </c>
      <c r="AH325" s="5"/>
      <c r="AI325" s="1393"/>
      <c r="AJ325" s="1393"/>
      <c r="AK325" s="1393"/>
      <c r="BA325" s="43"/>
    </row>
    <row r="326" spans="2:53" ht="13.05" customHeight="1">
      <c r="B326" s="41" t="s">
        <v>376</v>
      </c>
      <c r="C326" s="41"/>
      <c r="D326" s="41"/>
      <c r="E326" s="41"/>
      <c r="F326" s="41"/>
      <c r="G326" s="41"/>
      <c r="H326" s="1266"/>
      <c r="I326" s="1266"/>
      <c r="J326" s="1266"/>
      <c r="K326" s="1266"/>
      <c r="L326" s="1266"/>
      <c r="M326" s="1266"/>
      <c r="N326" s="5"/>
      <c r="O326" s="5"/>
      <c r="P326" s="44"/>
      <c r="Q326" s="44"/>
      <c r="R326" s="44"/>
      <c r="S326" s="41"/>
      <c r="T326" s="41" t="s">
        <v>376</v>
      </c>
      <c r="V326" s="41"/>
      <c r="W326" s="41"/>
      <c r="X326" s="41"/>
      <c r="Y326" s="41"/>
      <c r="AA326" s="1266"/>
      <c r="AB326" s="1266"/>
      <c r="AC326" s="1266"/>
      <c r="AD326" s="1266"/>
      <c r="AE326" s="1266"/>
      <c r="AF326" s="1266"/>
      <c r="AG326" s="5"/>
      <c r="AH326" s="5"/>
      <c r="AI326" s="44"/>
      <c r="AJ326" s="44"/>
      <c r="AK326" s="44"/>
      <c r="BA326" s="43"/>
    </row>
    <row r="327" spans="2:53" ht="13.05" customHeight="1">
      <c r="B327" s="41" t="s">
        <v>701</v>
      </c>
      <c r="C327" s="41"/>
      <c r="D327" s="41"/>
      <c r="E327" s="41"/>
      <c r="F327" s="41"/>
      <c r="G327" s="41"/>
      <c r="H327" s="1260"/>
      <c r="I327" s="1260"/>
      <c r="J327" s="1260"/>
      <c r="K327" s="1260"/>
      <c r="L327" s="1260"/>
      <c r="M327" s="1260"/>
      <c r="N327" s="1109"/>
      <c r="O327" s="1109"/>
      <c r="P327" s="1109"/>
      <c r="Q327" s="1109"/>
      <c r="R327" s="1109"/>
      <c r="S327" s="41"/>
      <c r="T327" s="41" t="s">
        <v>701</v>
      </c>
      <c r="V327" s="41"/>
      <c r="W327" s="41"/>
      <c r="X327" s="41"/>
      <c r="Y327" s="41"/>
      <c r="AA327" s="1260" t="s">
        <v>2385</v>
      </c>
      <c r="AB327" s="1260"/>
      <c r="AC327" s="1260"/>
      <c r="AD327" s="1260"/>
      <c r="AE327" s="1260"/>
      <c r="AF327" s="1260"/>
      <c r="AG327" s="1109"/>
      <c r="AH327" s="1109"/>
      <c r="AI327" s="1109"/>
      <c r="AJ327" s="1109"/>
      <c r="AK327" s="1109"/>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109" t="s">
        <v>2369</v>
      </c>
      <c r="I329" s="1109"/>
      <c r="J329" s="1109"/>
      <c r="K329" s="1109"/>
      <c r="L329" s="1109"/>
      <c r="M329" s="1109"/>
      <c r="N329" s="1109"/>
      <c r="O329" s="1109"/>
      <c r="P329" s="1109"/>
      <c r="Q329" s="1109"/>
      <c r="R329" s="1109"/>
      <c r="T329" s="5" t="s">
        <v>1105</v>
      </c>
      <c r="V329" s="41"/>
      <c r="W329" s="41"/>
      <c r="X329" s="41"/>
      <c r="Y329" s="41"/>
      <c r="AA329" s="1109" t="s">
        <v>2393</v>
      </c>
      <c r="AB329" s="1109"/>
      <c r="AC329" s="1109"/>
      <c r="AD329" s="1109"/>
      <c r="AE329" s="1109"/>
      <c r="AF329" s="1109"/>
      <c r="AG329" s="1109"/>
      <c r="AH329" s="1109"/>
      <c r="AI329" s="1109"/>
      <c r="AJ329" s="1109"/>
      <c r="AK329" s="1109"/>
      <c r="BA329" s="43"/>
    </row>
    <row r="330" spans="2:53" ht="13.05" customHeight="1">
      <c r="B330" s="41" t="s">
        <v>698</v>
      </c>
      <c r="C330" s="41"/>
      <c r="D330" s="41"/>
      <c r="E330" s="41"/>
      <c r="F330" s="41"/>
      <c r="H330" s="1260" t="s">
        <v>2382</v>
      </c>
      <c r="I330" s="1260"/>
      <c r="J330" s="1260"/>
      <c r="K330" s="1260"/>
      <c r="L330" s="1260"/>
      <c r="M330" s="1260"/>
      <c r="N330" s="1260"/>
      <c r="O330" s="1260"/>
      <c r="P330" s="1260"/>
      <c r="Q330" s="1260"/>
      <c r="R330" s="1260"/>
      <c r="T330" s="41" t="s">
        <v>698</v>
      </c>
      <c r="V330" s="41"/>
      <c r="W330" s="41"/>
      <c r="X330" s="41"/>
      <c r="Y330" s="41"/>
      <c r="AA330" s="1260" t="s">
        <v>2394</v>
      </c>
      <c r="AB330" s="1260"/>
      <c r="AC330" s="1260"/>
      <c r="AD330" s="1260"/>
      <c r="AE330" s="1260"/>
      <c r="AF330" s="1260"/>
      <c r="AG330" s="1260"/>
      <c r="AH330" s="1260"/>
      <c r="AI330" s="1260"/>
      <c r="AJ330" s="1260"/>
      <c r="AK330" s="1260"/>
      <c r="BA330" s="43"/>
    </row>
    <row r="331" spans="2:53" ht="13.05" customHeight="1">
      <c r="B331" s="41" t="s">
        <v>700</v>
      </c>
      <c r="C331" s="41"/>
      <c r="D331" s="41"/>
      <c r="E331" s="41"/>
      <c r="F331" s="41"/>
      <c r="G331" s="41"/>
      <c r="H331" s="1260" t="s">
        <v>2383</v>
      </c>
      <c r="I331" s="1260"/>
      <c r="J331" s="1260"/>
      <c r="K331" s="1260"/>
      <c r="L331" s="1260"/>
      <c r="M331" s="1260"/>
      <c r="N331" s="1260"/>
      <c r="O331" s="1260"/>
      <c r="P331" s="1260"/>
      <c r="Q331" s="1260"/>
      <c r="R331" s="1260"/>
      <c r="T331" s="41" t="s">
        <v>699</v>
      </c>
      <c r="V331" s="41"/>
      <c r="W331" s="41"/>
      <c r="X331" s="41"/>
      <c r="Y331" s="41"/>
      <c r="AA331" s="1260" t="s">
        <v>2395</v>
      </c>
      <c r="AB331" s="1260"/>
      <c r="AC331" s="1260"/>
      <c r="AD331" s="1260"/>
      <c r="AE331" s="1260"/>
      <c r="AF331" s="1260"/>
      <c r="AG331" s="1260"/>
      <c r="AH331" s="1260"/>
      <c r="AI331" s="1260"/>
      <c r="AJ331" s="1260"/>
      <c r="AK331" s="1260"/>
      <c r="BA331" s="43"/>
    </row>
    <row r="332" spans="2:53" ht="13.05" customHeight="1">
      <c r="B332" s="41" t="s">
        <v>374</v>
      </c>
      <c r="C332" s="41"/>
      <c r="D332" s="41"/>
      <c r="E332" s="41"/>
      <c r="F332" s="41"/>
      <c r="H332" s="1260" t="s">
        <v>2386</v>
      </c>
      <c r="I332" s="1260"/>
      <c r="J332" s="1260"/>
      <c r="K332" s="1260"/>
      <c r="L332" s="1260"/>
      <c r="M332" s="1260"/>
      <c r="N332" s="1260"/>
      <c r="O332" s="1260"/>
      <c r="P332" s="1260"/>
      <c r="Q332" s="1260"/>
      <c r="R332" s="1260"/>
      <c r="T332" s="41" t="s">
        <v>374</v>
      </c>
      <c r="V332" s="41"/>
      <c r="W332" s="41"/>
      <c r="X332" s="41"/>
      <c r="Y332" s="41"/>
      <c r="AA332" s="1260" t="s">
        <v>2396</v>
      </c>
      <c r="AB332" s="1260"/>
      <c r="AC332" s="1260"/>
      <c r="AD332" s="1260"/>
      <c r="AE332" s="1260"/>
      <c r="AF332" s="1260"/>
      <c r="AG332" s="1260"/>
      <c r="AH332" s="1260"/>
      <c r="AI332" s="1260"/>
      <c r="AJ332" s="1260"/>
      <c r="AK332" s="1260"/>
      <c r="BA332" s="43"/>
    </row>
    <row r="333" spans="2:53" ht="13.05" customHeight="1">
      <c r="B333" s="41" t="s">
        <v>375</v>
      </c>
      <c r="C333" s="41"/>
      <c r="D333" s="41"/>
      <c r="E333" s="41"/>
      <c r="F333" s="41"/>
      <c r="G333" s="41"/>
      <c r="H333" s="1404">
        <f>AA325</f>
        <v>9133124612</v>
      </c>
      <c r="I333" s="1404"/>
      <c r="J333" s="1404"/>
      <c r="K333" s="1404"/>
      <c r="L333" s="1404"/>
      <c r="M333" s="1404"/>
      <c r="N333" s="5" t="s">
        <v>817</v>
      </c>
      <c r="O333" s="5"/>
      <c r="P333" s="1393"/>
      <c r="Q333" s="1393"/>
      <c r="R333" s="1393"/>
      <c r="T333" s="41" t="s">
        <v>375</v>
      </c>
      <c r="V333" s="41"/>
      <c r="W333" s="41"/>
      <c r="X333" s="41"/>
      <c r="Y333" s="41"/>
      <c r="AA333" s="1404">
        <v>7605919737</v>
      </c>
      <c r="AB333" s="1404"/>
      <c r="AC333" s="1404"/>
      <c r="AD333" s="1404"/>
      <c r="AE333" s="1404"/>
      <c r="AF333" s="1404"/>
      <c r="AG333" s="5" t="s">
        <v>817</v>
      </c>
      <c r="AH333" s="5"/>
      <c r="AI333" s="1393"/>
      <c r="AJ333" s="1393"/>
      <c r="AK333" s="1393"/>
      <c r="BA333" s="43"/>
    </row>
    <row r="334" spans="2:53" ht="13.05" customHeight="1">
      <c r="B334" s="41" t="s">
        <v>376</v>
      </c>
      <c r="C334" s="41"/>
      <c r="D334" s="41"/>
      <c r="E334" s="41"/>
      <c r="F334" s="41"/>
      <c r="G334" s="41"/>
      <c r="H334" s="1266"/>
      <c r="I334" s="1266"/>
      <c r="J334" s="1266"/>
      <c r="K334" s="1266"/>
      <c r="L334" s="1266"/>
      <c r="M334" s="1266"/>
      <c r="N334" s="5"/>
      <c r="O334" s="5"/>
      <c r="P334" s="44"/>
      <c r="Q334" s="44"/>
      <c r="R334" s="44"/>
      <c r="T334" s="41" t="s">
        <v>376</v>
      </c>
      <c r="V334" s="41"/>
      <c r="W334" s="41"/>
      <c r="X334" s="41"/>
      <c r="Y334" s="41"/>
      <c r="AA334" s="1266"/>
      <c r="AB334" s="1266"/>
      <c r="AC334" s="1266"/>
      <c r="AD334" s="1266"/>
      <c r="AE334" s="1266"/>
      <c r="AF334" s="1266"/>
      <c r="AG334" s="5"/>
      <c r="AH334" s="5"/>
      <c r="AI334" s="44"/>
      <c r="AJ334" s="44"/>
      <c r="AK334" s="44"/>
      <c r="BA334" s="43"/>
    </row>
    <row r="335" spans="2:53" ht="13.05" customHeight="1">
      <c r="B335" s="41" t="s">
        <v>701</v>
      </c>
      <c r="C335" s="41"/>
      <c r="D335" s="41"/>
      <c r="E335" s="41"/>
      <c r="F335" s="41"/>
      <c r="G335" s="41"/>
      <c r="H335" s="1260" t="str">
        <f>AA327</f>
        <v>Rachel.denton@novoco.com</v>
      </c>
      <c r="I335" s="1260"/>
      <c r="J335" s="1260"/>
      <c r="K335" s="1260"/>
      <c r="L335" s="1260"/>
      <c r="M335" s="1260"/>
      <c r="N335" s="1109"/>
      <c r="O335" s="1109"/>
      <c r="P335" s="1109"/>
      <c r="Q335" s="1109"/>
      <c r="R335" s="1109"/>
      <c r="T335" s="41" t="s">
        <v>701</v>
      </c>
      <c r="V335" s="41"/>
      <c r="W335" s="41"/>
      <c r="X335" s="41"/>
      <c r="Y335" s="41"/>
      <c r="AA335" s="1260" t="s">
        <v>2397</v>
      </c>
      <c r="AB335" s="1260"/>
      <c r="AC335" s="1260"/>
      <c r="AD335" s="1260"/>
      <c r="AE335" s="1260"/>
      <c r="AF335" s="1260"/>
      <c r="AG335" s="1109"/>
      <c r="AH335" s="1109"/>
      <c r="AI335" s="1109"/>
      <c r="AJ335" s="1109"/>
      <c r="AK335" s="1109"/>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109" t="s">
        <v>2387</v>
      </c>
      <c r="I337" s="1109"/>
      <c r="J337" s="1109"/>
      <c r="K337" s="1109"/>
      <c r="L337" s="1109"/>
      <c r="M337" s="1109"/>
      <c r="N337" s="1109"/>
      <c r="O337" s="1109"/>
      <c r="P337" s="1109"/>
      <c r="Q337" s="1109"/>
      <c r="R337" s="1109"/>
      <c r="T337" s="361" t="s">
        <v>1144</v>
      </c>
      <c r="AA337" s="1109"/>
      <c r="AB337" s="1109"/>
      <c r="AC337" s="1109"/>
      <c r="AD337" s="1109"/>
      <c r="AE337" s="1109"/>
      <c r="AF337" s="1109"/>
      <c r="AG337" s="1109"/>
      <c r="AH337" s="1109"/>
      <c r="AI337" s="1109"/>
      <c r="AJ337" s="1109"/>
      <c r="AK337" s="1109"/>
      <c r="BA337" s="43"/>
    </row>
    <row r="338" spans="1:53" ht="13.05" customHeight="1">
      <c r="B338" s="361" t="s">
        <v>698</v>
      </c>
      <c r="C338" s="361"/>
      <c r="D338" s="361"/>
      <c r="E338" s="361"/>
      <c r="F338" s="361"/>
      <c r="G338" s="361"/>
      <c r="H338" s="1260" t="s">
        <v>2388</v>
      </c>
      <c r="I338" s="1260"/>
      <c r="J338" s="1260"/>
      <c r="K338" s="1260"/>
      <c r="L338" s="1260"/>
      <c r="M338" s="1260"/>
      <c r="N338" s="1260"/>
      <c r="O338" s="1260"/>
      <c r="P338" s="1260"/>
      <c r="Q338" s="1260"/>
      <c r="R338" s="1260"/>
      <c r="T338" s="41" t="s">
        <v>698</v>
      </c>
      <c r="AA338" s="1260"/>
      <c r="AB338" s="1260"/>
      <c r="AC338" s="1260"/>
      <c r="AD338" s="1260"/>
      <c r="AE338" s="1260"/>
      <c r="AF338" s="1260"/>
      <c r="AG338" s="1260"/>
      <c r="AH338" s="1260"/>
      <c r="AI338" s="1260"/>
      <c r="AJ338" s="1260"/>
      <c r="AK338" s="1260"/>
      <c r="BA338" s="43"/>
    </row>
    <row r="339" spans="1:53" ht="13.05" customHeight="1">
      <c r="B339" s="361" t="s">
        <v>700</v>
      </c>
      <c r="C339" s="361"/>
      <c r="D339" s="361"/>
      <c r="E339" s="361"/>
      <c r="F339" s="361"/>
      <c r="G339" s="361"/>
      <c r="H339" s="1260" t="s">
        <v>2389</v>
      </c>
      <c r="I339" s="1260"/>
      <c r="J339" s="1260"/>
      <c r="K339" s="1260"/>
      <c r="L339" s="1260"/>
      <c r="M339" s="1260"/>
      <c r="N339" s="1260"/>
      <c r="O339" s="1260"/>
      <c r="P339" s="1260"/>
      <c r="Q339" s="1260"/>
      <c r="R339" s="1260"/>
      <c r="T339" s="41" t="s">
        <v>699</v>
      </c>
      <c r="AA339" s="1260"/>
      <c r="AB339" s="1260"/>
      <c r="AC339" s="1260"/>
      <c r="AD339" s="1260"/>
      <c r="AE339" s="1260"/>
      <c r="AF339" s="1260"/>
      <c r="AG339" s="1260"/>
      <c r="AH339" s="1260"/>
      <c r="AI339" s="1260"/>
      <c r="AJ339" s="1260"/>
      <c r="AK339" s="1260"/>
    </row>
    <row r="340" spans="1:53" ht="13.05" customHeight="1">
      <c r="B340" s="361" t="s">
        <v>374</v>
      </c>
      <c r="C340" s="361"/>
      <c r="D340" s="361"/>
      <c r="E340" s="361"/>
      <c r="F340" s="361"/>
      <c r="G340" s="361"/>
      <c r="H340" s="1260" t="s">
        <v>2390</v>
      </c>
      <c r="I340" s="1260"/>
      <c r="J340" s="1260"/>
      <c r="K340" s="1260"/>
      <c r="L340" s="1260"/>
      <c r="M340" s="1260"/>
      <c r="N340" s="1260"/>
      <c r="O340" s="1260"/>
      <c r="P340" s="1260"/>
      <c r="Q340" s="1260"/>
      <c r="R340" s="1260"/>
      <c r="T340" s="41" t="s">
        <v>374</v>
      </c>
      <c r="AA340" s="1260"/>
      <c r="AB340" s="1260"/>
      <c r="AC340" s="1260"/>
      <c r="AD340" s="1260"/>
      <c r="AE340" s="1260"/>
      <c r="AF340" s="1260"/>
      <c r="AG340" s="1260"/>
      <c r="AH340" s="1260"/>
      <c r="AI340" s="1260"/>
      <c r="AJ340" s="1260"/>
      <c r="AK340" s="1260"/>
    </row>
    <row r="341" spans="1:53" ht="13.05" customHeight="1">
      <c r="B341" s="361" t="s">
        <v>375</v>
      </c>
      <c r="C341" s="361"/>
      <c r="D341" s="361"/>
      <c r="E341" s="361"/>
      <c r="F341" s="361"/>
      <c r="G341" s="361"/>
      <c r="H341" s="1404" t="s">
        <v>2391</v>
      </c>
      <c r="I341" s="1404"/>
      <c r="J341" s="1404"/>
      <c r="K341" s="1404"/>
      <c r="L341" s="1404"/>
      <c r="M341" s="1404"/>
      <c r="N341" s="5" t="s">
        <v>817</v>
      </c>
      <c r="O341" s="5"/>
      <c r="P341" s="1393"/>
      <c r="Q341" s="1393"/>
      <c r="R341" s="1393"/>
      <c r="T341" s="41" t="s">
        <v>375</v>
      </c>
      <c r="AA341" s="1404"/>
      <c r="AB341" s="1404"/>
      <c r="AC341" s="1404"/>
      <c r="AD341" s="1404"/>
      <c r="AE341" s="1404"/>
      <c r="AF341" s="1404"/>
      <c r="AG341" s="5" t="s">
        <v>817</v>
      </c>
      <c r="AH341" s="5"/>
      <c r="AI341" s="1393"/>
      <c r="AJ341" s="1393"/>
      <c r="AK341" s="1393"/>
    </row>
    <row r="342" spans="1:53" ht="13.05" customHeight="1">
      <c r="B342" s="361" t="s">
        <v>376</v>
      </c>
      <c r="C342" s="361"/>
      <c r="D342" s="361"/>
      <c r="E342" s="361"/>
      <c r="F342" s="361"/>
      <c r="G342" s="361"/>
      <c r="H342" s="1266"/>
      <c r="I342" s="1266"/>
      <c r="J342" s="1266"/>
      <c r="K342" s="1266"/>
      <c r="L342" s="1266"/>
      <c r="M342" s="1266"/>
      <c r="N342" s="5"/>
      <c r="O342" s="5"/>
      <c r="P342" s="44"/>
      <c r="Q342" s="44"/>
      <c r="R342" s="44"/>
      <c r="T342" s="41" t="s">
        <v>376</v>
      </c>
      <c r="AA342" s="1266"/>
      <c r="AB342" s="1266"/>
      <c r="AC342" s="1266"/>
      <c r="AD342" s="1266"/>
      <c r="AE342" s="1266"/>
      <c r="AF342" s="1266"/>
      <c r="AG342" s="5"/>
      <c r="AH342" s="5"/>
      <c r="AI342" s="44"/>
      <c r="AJ342" s="44"/>
      <c r="AK342" s="44"/>
    </row>
    <row r="343" spans="1:53" ht="13.05" customHeight="1">
      <c r="B343" s="361" t="s">
        <v>701</v>
      </c>
      <c r="C343" s="361"/>
      <c r="D343" s="361"/>
      <c r="E343" s="361"/>
      <c r="F343" s="361"/>
      <c r="G343" s="361"/>
      <c r="H343" s="1260" t="s">
        <v>2392</v>
      </c>
      <c r="I343" s="1260"/>
      <c r="J343" s="1260"/>
      <c r="K343" s="1260"/>
      <c r="L343" s="1260"/>
      <c r="M343" s="1260"/>
      <c r="N343" s="1109"/>
      <c r="O343" s="1109"/>
      <c r="P343" s="1109"/>
      <c r="Q343" s="1109"/>
      <c r="R343" s="1109"/>
      <c r="T343" s="41" t="s">
        <v>701</v>
      </c>
      <c r="AA343" s="1260"/>
      <c r="AB343" s="1260"/>
      <c r="AC343" s="1260"/>
      <c r="AD343" s="1260"/>
      <c r="AE343" s="1260"/>
      <c r="AF343" s="1260"/>
      <c r="AG343" s="1109"/>
      <c r="AH343" s="1109"/>
      <c r="AI343" s="1109"/>
      <c r="AJ343" s="1109"/>
      <c r="AK343" s="1109"/>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85" t="s">
        <v>497</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3.05"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652</v>
      </c>
      <c r="B348" s="3"/>
      <c r="C348" s="3" t="s">
        <v>531</v>
      </c>
    </row>
    <row r="349" spans="1:53" ht="13.05" customHeight="1">
      <c r="D349" t="s">
        <v>40</v>
      </c>
      <c r="M349" s="1100" t="s">
        <v>108</v>
      </c>
      <c r="N349" s="1100"/>
      <c r="P349" t="s">
        <v>1960</v>
      </c>
      <c r="AJ349" s="1100" t="s">
        <v>108</v>
      </c>
      <c r="AK349" s="1100"/>
    </row>
    <row r="350" spans="1:53" ht="13.05" customHeight="1">
      <c r="D350" s="41" t="s">
        <v>1887</v>
      </c>
      <c r="M350" s="1100" t="s">
        <v>124</v>
      </c>
      <c r="N350" s="1100"/>
      <c r="P350" s="41" t="s">
        <v>1961</v>
      </c>
      <c r="AJ350" s="1329">
        <v>0</v>
      </c>
      <c r="AK350" s="1329"/>
    </row>
    <row r="351" spans="1:53" ht="13.05" customHeight="1">
      <c r="D351" t="s">
        <v>313</v>
      </c>
      <c r="M351" s="1100" t="s">
        <v>124</v>
      </c>
      <c r="N351" s="1100"/>
      <c r="P351" t="s">
        <v>1962</v>
      </c>
      <c r="AJ351" s="1100" t="s">
        <v>124</v>
      </c>
      <c r="AK351" s="1100"/>
    </row>
    <row r="352" spans="1:53" ht="13.05" customHeight="1">
      <c r="D352" t="s">
        <v>314</v>
      </c>
      <c r="M352" s="1100" t="s">
        <v>124</v>
      </c>
      <c r="N352" s="1100"/>
      <c r="Q352" s="41"/>
    </row>
    <row r="353" spans="1:57" ht="13.05" customHeight="1">
      <c r="P353" s="361"/>
      <c r="Q353" s="361"/>
      <c r="R353" s="361"/>
    </row>
    <row r="354" spans="1:57" ht="13.05" customHeight="1"/>
    <row r="355" spans="1:57" ht="13.05" customHeight="1">
      <c r="A355" s="3" t="s">
        <v>8</v>
      </c>
      <c r="B355" s="3"/>
      <c r="C355" s="3" t="s">
        <v>880</v>
      </c>
      <c r="D355" s="3"/>
    </row>
    <row r="356" spans="1:57" ht="13.0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893</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3.05" customHeight="1">
      <c r="E358" t="s">
        <v>732</v>
      </c>
      <c r="Y358" s="1100" t="s">
        <v>124</v>
      </c>
      <c r="Z358" s="1100"/>
    </row>
    <row r="359" spans="1:57" ht="13.0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895</v>
      </c>
      <c r="E360" s="49"/>
      <c r="F360" s="49"/>
      <c r="G360" s="49"/>
      <c r="H360" s="49"/>
      <c r="I360" s="49"/>
      <c r="J360" s="1100" t="s">
        <v>124</v>
      </c>
      <c r="K360" s="1100"/>
      <c r="L360" s="49"/>
      <c r="M360" s="49"/>
      <c r="N360" s="49"/>
      <c r="O360" s="49"/>
      <c r="P360" s="49"/>
      <c r="Q360" s="49"/>
      <c r="R360" s="49"/>
      <c r="S360" s="49"/>
      <c r="T360" s="49"/>
      <c r="U360" s="49"/>
      <c r="V360" s="49"/>
      <c r="W360" s="49"/>
      <c r="X360" s="49"/>
      <c r="Y360" s="49"/>
      <c r="Z360" s="49"/>
      <c r="AC360" s="49"/>
      <c r="AD360" s="49"/>
      <c r="AE360" s="49"/>
    </row>
    <row r="361" spans="1:57" ht="13.05"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3.05"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482</v>
      </c>
    </row>
    <row r="363" spans="1:57" ht="13.05" customHeight="1">
      <c r="E363" s="5" t="s">
        <v>589</v>
      </c>
      <c r="F363" s="5"/>
      <c r="G363" s="5"/>
      <c r="H363" s="5"/>
      <c r="I363" s="5"/>
      <c r="J363" s="5"/>
      <c r="K363" s="5"/>
      <c r="L363" s="5"/>
      <c r="N363" s="1103"/>
      <c r="O363" s="1103"/>
      <c r="P363" s="1103"/>
      <c r="Q363" s="1103"/>
      <c r="R363" s="5"/>
      <c r="U363" s="5" t="s">
        <v>590</v>
      </c>
      <c r="V363" s="5"/>
      <c r="W363" s="5"/>
      <c r="X363" s="5"/>
      <c r="Y363" s="5"/>
      <c r="Z363" s="5"/>
      <c r="AA363" s="5"/>
      <c r="AB363" s="5"/>
      <c r="AC363" s="1103"/>
      <c r="AD363" s="1103"/>
      <c r="AE363" s="1103"/>
      <c r="AF363" s="1103"/>
      <c r="BE363" t="s">
        <v>108</v>
      </c>
    </row>
    <row r="364" spans="1:57" ht="13.05" customHeight="1">
      <c r="E364" s="5" t="s">
        <v>591</v>
      </c>
      <c r="F364" s="5"/>
      <c r="G364" s="5"/>
      <c r="H364" s="5"/>
      <c r="I364" s="5"/>
      <c r="J364" s="5"/>
      <c r="K364" s="5"/>
      <c r="L364" s="5"/>
      <c r="N364" s="1103"/>
      <c r="O364" s="1103"/>
      <c r="P364" s="1103"/>
      <c r="Q364" s="1103"/>
      <c r="R364" s="5"/>
      <c r="U364" s="5" t="s">
        <v>592</v>
      </c>
      <c r="V364" s="5"/>
      <c r="W364" s="5"/>
      <c r="X364" s="5"/>
      <c r="Y364" s="5"/>
      <c r="Z364" s="5"/>
      <c r="AA364" s="5"/>
      <c r="AB364" s="5"/>
      <c r="AC364" s="1103"/>
      <c r="AD364" s="1103"/>
      <c r="AE364" s="1103"/>
      <c r="AF364" s="1103"/>
    </row>
    <row r="365" spans="1:57" ht="13.05" customHeight="1">
      <c r="E365" s="5" t="s">
        <v>64</v>
      </c>
      <c r="F365" s="5"/>
      <c r="G365" s="5"/>
      <c r="H365" s="5"/>
      <c r="I365" s="5"/>
      <c r="J365" s="5"/>
      <c r="K365" s="5"/>
      <c r="L365" s="5"/>
      <c r="N365" s="1103"/>
      <c r="O365" s="1103"/>
      <c r="P365" s="1103"/>
      <c r="Q365" s="1103"/>
      <c r="R365" s="5"/>
      <c r="V365" s="5"/>
      <c r="W365" s="5"/>
      <c r="X365" s="5"/>
      <c r="Y365" s="5"/>
      <c r="Z365" s="5"/>
      <c r="AA365" s="5"/>
      <c r="AB365" s="5"/>
    </row>
    <row r="366" spans="1:57" ht="13.05"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3.05"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3.05" customHeight="1">
      <c r="E368" s="5"/>
      <c r="F368" s="5"/>
      <c r="G368" s="5"/>
      <c r="H368" s="5"/>
      <c r="I368" s="5"/>
      <c r="J368" s="5"/>
      <c r="K368" s="5"/>
      <c r="L368" s="5"/>
    </row>
    <row r="369" spans="1:36" ht="13.0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2107</v>
      </c>
      <c r="F370" s="361"/>
      <c r="G370" s="361"/>
      <c r="H370" s="361"/>
      <c r="I370" s="361"/>
      <c r="J370" s="361"/>
      <c r="K370" s="361"/>
      <c r="L370" s="361"/>
      <c r="M370" s="361"/>
      <c r="O370" s="361"/>
      <c r="P370" s="939" t="s">
        <v>2103</v>
      </c>
      <c r="Q370" s="361" t="s">
        <v>231</v>
      </c>
      <c r="R370" s="361"/>
      <c r="S370" s="1308"/>
      <c r="T370" s="1308"/>
      <c r="U370" s="370" t="s">
        <v>232</v>
      </c>
      <c r="V370" s="1308"/>
      <c r="W370" s="1308"/>
      <c r="X370" s="361"/>
      <c r="Z370" s="361"/>
      <c r="AA370" s="939" t="s">
        <v>2103</v>
      </c>
      <c r="AB370" s="361" t="s">
        <v>231</v>
      </c>
      <c r="AC370" s="361"/>
      <c r="AD370" s="1308"/>
      <c r="AE370" s="1308"/>
      <c r="AF370" s="370" t="s">
        <v>232</v>
      </c>
      <c r="AG370" s="1308"/>
      <c r="AH370" s="1308"/>
    </row>
    <row r="371" spans="1:36" ht="13.05" customHeight="1">
      <c r="D371" s="361"/>
      <c r="E371" s="361" t="s">
        <v>1234</v>
      </c>
      <c r="F371" s="361"/>
      <c r="G371" s="361"/>
      <c r="H371" s="361"/>
      <c r="I371" s="361"/>
      <c r="J371" s="361"/>
      <c r="K371" s="361"/>
      <c r="L371" s="361"/>
      <c r="M371" s="361"/>
      <c r="N371" s="1308"/>
      <c r="O371" s="1308"/>
      <c r="P371" s="1308"/>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2" t="s">
        <v>124</v>
      </c>
      <c r="AH372" s="1332"/>
    </row>
    <row r="373" spans="1:36" ht="13.0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2" t="s">
        <v>124</v>
      </c>
      <c r="AH373" s="1332"/>
    </row>
    <row r="374" spans="1:36" ht="13.05" customHeight="1">
      <c r="D374" s="361"/>
      <c r="E374" s="361"/>
      <c r="F374" s="361"/>
      <c r="G374" s="505" t="s">
        <v>1284</v>
      </c>
      <c r="H374" s="361"/>
      <c r="I374" s="361"/>
      <c r="J374" s="361"/>
      <c r="K374" s="361"/>
      <c r="L374" s="361"/>
      <c r="M374" s="361"/>
      <c r="N374" s="361"/>
      <c r="O374" s="361"/>
      <c r="P374" s="361"/>
      <c r="Q374" s="361"/>
      <c r="R374" s="361"/>
      <c r="S374" s="361"/>
      <c r="T374" s="361"/>
      <c r="U374" s="361"/>
      <c r="V374" s="1332" t="s">
        <v>124</v>
      </c>
      <c r="W374" s="1332"/>
      <c r="X374" s="361"/>
      <c r="Y374" s="451" t="s">
        <v>1235</v>
      </c>
      <c r="Z374" s="361"/>
      <c r="AA374" s="361"/>
      <c r="AB374" s="361"/>
      <c r="AC374" s="361"/>
      <c r="AD374" s="361"/>
      <c r="AE374" s="361"/>
      <c r="AF374" s="361"/>
      <c r="AG374" s="361"/>
      <c r="AH374" s="361"/>
    </row>
    <row r="375" spans="1:36" ht="13.05" customHeight="1">
      <c r="D375" s="361"/>
      <c r="E375" s="361" t="s">
        <v>1236</v>
      </c>
      <c r="F375" s="361"/>
      <c r="G375" s="361"/>
      <c r="H375" s="361"/>
      <c r="I375" s="361"/>
      <c r="J375" s="361"/>
      <c r="K375" s="361"/>
      <c r="L375" s="361"/>
      <c r="M375" s="361"/>
      <c r="N375" s="361"/>
      <c r="O375" s="361"/>
      <c r="P375" s="361"/>
      <c r="Q375" s="361"/>
      <c r="R375" s="361"/>
      <c r="S375" s="361"/>
      <c r="T375" s="361"/>
      <c r="U375" s="361"/>
      <c r="V375" s="1332" t="s">
        <v>124</v>
      </c>
      <c r="W375" s="1332"/>
      <c r="X375" s="361"/>
      <c r="Y375" s="361" t="s">
        <v>1237</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119</v>
      </c>
      <c r="B377" s="3"/>
      <c r="C377" s="3" t="s">
        <v>66</v>
      </c>
    </row>
    <row r="378" spans="1:36" ht="13.05" customHeight="1">
      <c r="D378" t="s">
        <v>275</v>
      </c>
      <c r="J378" s="1109" t="s">
        <v>2489</v>
      </c>
      <c r="K378" s="1109"/>
      <c r="L378" s="1109"/>
      <c r="M378" s="1109"/>
      <c r="N378" s="1109"/>
      <c r="O378" s="1109"/>
      <c r="P378" s="1109"/>
      <c r="Q378" s="1109"/>
      <c r="R378" s="1109"/>
      <c r="S378" s="1109"/>
      <c r="T378" s="1109"/>
      <c r="U378" s="1109"/>
      <c r="V378" s="12" t="s">
        <v>709</v>
      </c>
      <c r="W378" s="12"/>
      <c r="X378" s="12"/>
      <c r="Y378" s="12"/>
      <c r="Z378" s="12"/>
      <c r="AA378" s="12"/>
      <c r="AB378" s="12"/>
      <c r="AC378" s="1109" t="s">
        <v>2398</v>
      </c>
      <c r="AD378" s="1109"/>
      <c r="AE378" s="1109"/>
      <c r="AF378" s="1109"/>
      <c r="AG378" s="1109"/>
      <c r="AH378" s="1109"/>
      <c r="AI378" s="1109"/>
      <c r="AJ378" s="1109"/>
    </row>
    <row r="379" spans="1:36" ht="13.05" customHeight="1">
      <c r="D379" s="41" t="s">
        <v>1963</v>
      </c>
      <c r="J379" s="1260" t="s">
        <v>2398</v>
      </c>
      <c r="K379" s="1260"/>
      <c r="L379" s="1260"/>
      <c r="M379" s="1260"/>
      <c r="N379" s="1260"/>
      <c r="O379" s="1260"/>
      <c r="P379" s="1260"/>
      <c r="Q379" s="1260"/>
      <c r="R379" s="1260"/>
      <c r="S379" s="1260"/>
      <c r="T379" s="1260"/>
      <c r="U379" s="1260"/>
      <c r="V379" s="41" t="s">
        <v>1963</v>
      </c>
      <c r="W379" s="12"/>
      <c r="X379" s="12"/>
      <c r="Y379" s="12"/>
      <c r="Z379" s="12"/>
      <c r="AA379" s="12"/>
      <c r="AB379" s="12"/>
      <c r="AC379" s="1109" t="s">
        <v>2398</v>
      </c>
      <c r="AD379" s="1109"/>
      <c r="AE379" s="1109"/>
      <c r="AF379" s="1109"/>
      <c r="AG379" s="1109"/>
      <c r="AH379" s="1109"/>
      <c r="AI379" s="1109"/>
      <c r="AJ379" s="1109"/>
    </row>
    <row r="380" spans="1:36" ht="13.05" customHeight="1">
      <c r="D380" s="41" t="s">
        <v>544</v>
      </c>
      <c r="J380" s="1260" t="s">
        <v>2399</v>
      </c>
      <c r="K380" s="1260"/>
      <c r="L380" s="1260"/>
      <c r="M380" s="1260"/>
      <c r="N380" s="1260"/>
      <c r="O380" s="1260"/>
      <c r="P380" s="1260"/>
      <c r="Q380" s="1260"/>
      <c r="R380" s="1260"/>
      <c r="S380" s="1260"/>
      <c r="T380" s="1260"/>
      <c r="U380" s="1260"/>
      <c r="V380" s="41" t="s">
        <v>544</v>
      </c>
      <c r="W380" s="12"/>
      <c r="X380" s="12"/>
      <c r="Y380" s="12"/>
      <c r="Z380" s="12"/>
      <c r="AA380" s="12"/>
      <c r="AB380" s="12"/>
      <c r="AC380" s="1109" t="s">
        <v>2399</v>
      </c>
      <c r="AD380" s="1109"/>
      <c r="AE380" s="1109"/>
      <c r="AF380" s="1109"/>
      <c r="AG380" s="1109"/>
      <c r="AH380" s="1109"/>
      <c r="AI380" s="1109"/>
      <c r="AJ380" s="1109"/>
    </row>
    <row r="381" spans="1:36" ht="13.05" customHeight="1">
      <c r="D381" t="s">
        <v>1964</v>
      </c>
      <c r="J381" s="1058" t="s">
        <v>2400</v>
      </c>
      <c r="K381" s="1058"/>
      <c r="L381" s="1058"/>
      <c r="M381" s="1058"/>
      <c r="N381" s="1058"/>
      <c r="O381" s="1058"/>
      <c r="P381" s="1058"/>
      <c r="Q381" s="1058"/>
      <c r="R381" s="1058"/>
      <c r="S381" s="1058"/>
      <c r="T381" s="1058"/>
      <c r="U381" s="1058"/>
      <c r="V381" s="1109" t="s">
        <v>2400</v>
      </c>
      <c r="W381" s="1109"/>
      <c r="X381" s="1109"/>
      <c r="Y381" s="1109"/>
      <c r="Z381" s="1109"/>
      <c r="AA381" s="1109"/>
      <c r="AB381" s="1109"/>
      <c r="AC381" s="1109"/>
      <c r="AD381" s="1109"/>
      <c r="AE381" s="1109"/>
      <c r="AF381" s="1109"/>
      <c r="AG381" s="1109"/>
      <c r="AH381" s="1109"/>
      <c r="AI381" s="1109"/>
      <c r="AJ381" s="1109"/>
    </row>
    <row r="382" spans="1:36" ht="13.05" customHeight="1">
      <c r="D382" t="s">
        <v>553</v>
      </c>
      <c r="Q382" s="1364">
        <v>45112</v>
      </c>
      <c r="R382" s="1364"/>
      <c r="S382" s="1364"/>
      <c r="T382" s="1364"/>
      <c r="U382" s="1364"/>
      <c r="V382" t="s">
        <v>168</v>
      </c>
      <c r="AI382" s="1100" t="s">
        <v>482</v>
      </c>
      <c r="AJ382" s="1100"/>
    </row>
    <row r="383" spans="1:36" ht="13.05" customHeight="1">
      <c r="D383" t="s">
        <v>554</v>
      </c>
      <c r="Q383" s="1377" t="s">
        <v>124</v>
      </c>
      <c r="R383" s="1188"/>
      <c r="S383" s="1188"/>
      <c r="T383" s="1188"/>
      <c r="U383" s="1188"/>
      <c r="W383" s="29" t="s">
        <v>20</v>
      </c>
      <c r="AG383" s="1354"/>
      <c r="AH383" s="1354"/>
      <c r="AI383" s="1354"/>
      <c r="AJ383" s="1354"/>
    </row>
    <row r="384" spans="1:36" ht="13.05" customHeight="1">
      <c r="D384" t="s">
        <v>274</v>
      </c>
      <c r="Q384" s="1449">
        <v>2700000</v>
      </c>
      <c r="R384" s="1449"/>
      <c r="S384" s="1449"/>
      <c r="T384" s="1449"/>
      <c r="U384" s="1449"/>
      <c r="V384" s="41" t="s">
        <v>1965</v>
      </c>
      <c r="AG384" s="1507"/>
      <c r="AH384" s="1507"/>
      <c r="AI384" s="1507"/>
      <c r="AJ384" s="1507"/>
    </row>
    <row r="385" spans="4:36" ht="13.05" customHeight="1">
      <c r="D385" t="s">
        <v>375</v>
      </c>
      <c r="I385" s="1403"/>
      <c r="J385" s="1403"/>
      <c r="K385" s="1403"/>
      <c r="L385" s="1403"/>
      <c r="M385" s="1403"/>
      <c r="N385" s="1403"/>
      <c r="Q385" s="41" t="s">
        <v>817</v>
      </c>
      <c r="S385" s="1527"/>
      <c r="T385" s="1527"/>
      <c r="U385" s="1527"/>
      <c r="V385" t="s">
        <v>19</v>
      </c>
      <c r="AI385" s="1100" t="s">
        <v>482</v>
      </c>
      <c r="AJ385" s="1100"/>
    </row>
    <row r="386" spans="4:36" ht="13.05" customHeight="1">
      <c r="D386" t="s">
        <v>169</v>
      </c>
      <c r="Q386" s="1061"/>
      <c r="R386" s="1061"/>
      <c r="S386" s="1061"/>
      <c r="T386" s="1061"/>
      <c r="U386" s="1061"/>
      <c r="V386" t="s">
        <v>170</v>
      </c>
      <c r="AG386" s="1354"/>
      <c r="AH386" s="1354"/>
      <c r="AI386" s="1354"/>
      <c r="AJ386" s="1354"/>
    </row>
    <row r="387" spans="4:36" ht="13.05" customHeight="1">
      <c r="D387" t="s">
        <v>25</v>
      </c>
      <c r="Q387" s="1410"/>
      <c r="R387" s="1410"/>
      <c r="S387" s="1410"/>
      <c r="T387" s="1410"/>
      <c r="U387" s="1410"/>
      <c r="V387" t="s">
        <v>1681</v>
      </c>
      <c r="AG387" s="1354">
        <v>0</v>
      </c>
      <c r="AH387" s="1354"/>
      <c r="AI387" s="1354"/>
      <c r="AJ387" s="1354"/>
    </row>
    <row r="388" spans="4:36" ht="13.05" customHeight="1">
      <c r="D388" t="s">
        <v>1966</v>
      </c>
      <c r="AG388" s="1354"/>
      <c r="AH388" s="1354"/>
      <c r="AI388" s="1354"/>
      <c r="AJ388" s="1354"/>
    </row>
    <row r="389" spans="4:36" ht="13.05" customHeight="1">
      <c r="AG389" s="831"/>
      <c r="AH389" s="831"/>
      <c r="AI389" s="831"/>
      <c r="AJ389" s="831"/>
    </row>
    <row r="390" spans="4:36" ht="13.05" customHeight="1">
      <c r="D390" s="41" t="s">
        <v>2205</v>
      </c>
      <c r="AG390" s="831"/>
      <c r="AH390" s="831"/>
      <c r="AI390" s="1100" t="s">
        <v>482</v>
      </c>
      <c r="AJ390" s="1100"/>
    </row>
    <row r="391" spans="4:36" ht="13.05" customHeight="1">
      <c r="D391" s="41" t="s">
        <v>1967</v>
      </c>
      <c r="T391" s="1296"/>
      <c r="U391" s="1296"/>
      <c r="V391" s="1296"/>
      <c r="W391" s="1296"/>
      <c r="X391" s="1296"/>
      <c r="Y391" s="1296"/>
      <c r="Z391" s="1296"/>
      <c r="AA391" s="1296"/>
      <c r="AB391" s="1296"/>
      <c r="AC391" s="1296"/>
      <c r="AD391" s="1296"/>
      <c r="AE391" s="1296"/>
      <c r="AF391" s="1296"/>
      <c r="AG391" s="1296"/>
      <c r="AH391" s="1296"/>
      <c r="AI391" s="1296"/>
      <c r="AJ391" s="1296"/>
    </row>
    <row r="392" spans="4:36" ht="13.05" customHeight="1">
      <c r="D392" s="41" t="s">
        <v>1968</v>
      </c>
      <c r="T392" s="1296"/>
      <c r="U392" s="1296"/>
      <c r="V392" s="1296"/>
      <c r="W392" s="1296"/>
      <c r="X392" s="1296"/>
      <c r="Y392" s="1296"/>
      <c r="Z392" s="1296"/>
      <c r="AA392" s="1296"/>
      <c r="AB392" s="1296"/>
      <c r="AC392" s="1296"/>
      <c r="AD392" s="1296"/>
      <c r="AE392" s="1296"/>
      <c r="AF392" s="1296"/>
      <c r="AG392" s="1296"/>
      <c r="AH392" s="1296"/>
      <c r="AI392" s="1296"/>
      <c r="AJ392" s="1296"/>
    </row>
    <row r="393" spans="4:36" ht="13.05" customHeight="1">
      <c r="AG393" s="831"/>
      <c r="AH393" s="831"/>
      <c r="AI393" s="831"/>
      <c r="AJ393" s="831"/>
    </row>
    <row r="394" spans="4:36" ht="13.05" customHeight="1">
      <c r="D394" s="41" t="s">
        <v>1969</v>
      </c>
      <c r="S394" s="1296" t="s">
        <v>482</v>
      </c>
      <c r="T394" s="1296"/>
      <c r="U394" s="1296"/>
      <c r="V394" t="s">
        <v>1970</v>
      </c>
      <c r="AG394" s="1363"/>
      <c r="AH394" s="1363"/>
      <c r="AI394" s="1363"/>
      <c r="AJ394" s="1363"/>
    </row>
    <row r="395" spans="4:36" ht="13.05" customHeight="1">
      <c r="D395" s="41" t="s">
        <v>1971</v>
      </c>
      <c r="S395" s="1296" t="s">
        <v>124</v>
      </c>
      <c r="T395" s="1296"/>
      <c r="U395" s="1296"/>
      <c r="V395" t="s">
        <v>1972</v>
      </c>
      <c r="AE395" s="1566"/>
      <c r="AF395" s="1566"/>
      <c r="AG395" s="1566"/>
      <c r="AH395" s="1566"/>
      <c r="AI395" s="1566"/>
      <c r="AJ395" s="1566"/>
    </row>
    <row r="396" spans="4:36" ht="13.05" customHeight="1">
      <c r="D396" s="41" t="s">
        <v>1973</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05" customHeight="1">
      <c r="D397" s="41" t="s">
        <v>1974</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05" customHeight="1">
      <c r="D398" s="41" t="s">
        <v>1975</v>
      </c>
      <c r="E398" s="813"/>
      <c r="F398" s="813"/>
      <c r="G398" s="813"/>
      <c r="H398" s="813"/>
      <c r="I398" s="813"/>
      <c r="J398" s="813"/>
      <c r="K398" s="813"/>
      <c r="L398" s="813"/>
      <c r="M398" s="813"/>
      <c r="N398" s="813"/>
      <c r="O398" s="813"/>
      <c r="P398" s="813"/>
      <c r="Q398" s="813"/>
      <c r="R398" s="813"/>
      <c r="S398" s="1365" t="s">
        <v>1976</v>
      </c>
      <c r="T398" s="1365"/>
      <c r="U398" s="1365"/>
      <c r="V398" s="1365"/>
      <c r="W398" s="1365"/>
      <c r="X398" s="1365"/>
      <c r="Y398" s="1365"/>
      <c r="Z398" s="1365"/>
      <c r="AA398" s="1365"/>
      <c r="AB398" s="1365"/>
      <c r="AC398" s="1365"/>
      <c r="AD398" s="1365"/>
      <c r="AE398" s="1365"/>
      <c r="AF398" s="1365"/>
      <c r="AG398" s="1365"/>
      <c r="AH398" s="1365"/>
      <c r="AI398" s="1365"/>
      <c r="AJ398" s="1365"/>
    </row>
    <row r="399" spans="4:36" ht="13.05" customHeight="1">
      <c r="D399" s="974" t="s">
        <v>1977</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3.05"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3.05" customHeight="1">
      <c r="AG401" s="831"/>
      <c r="AH401" s="831"/>
      <c r="AI401" s="831"/>
      <c r="AJ401" s="831"/>
    </row>
    <row r="402" spans="1:36" ht="13.05" customHeight="1">
      <c r="A402" s="3" t="s">
        <v>122</v>
      </c>
      <c r="B402" s="3"/>
      <c r="C402" s="3" t="s">
        <v>898</v>
      </c>
    </row>
    <row r="403" spans="1:36" ht="13.05" customHeight="1">
      <c r="D403" s="3" t="s">
        <v>1734</v>
      </c>
      <c r="I403" s="1105" t="s">
        <v>2401</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3.05" customHeight="1">
      <c r="E404" t="s">
        <v>854</v>
      </c>
      <c r="R404" s="1100" t="s">
        <v>108</v>
      </c>
      <c r="S404" s="1100"/>
      <c r="T404" t="s">
        <v>291</v>
      </c>
      <c r="AD404" s="1103">
        <v>7</v>
      </c>
      <c r="AE404" s="1103"/>
    </row>
    <row r="405" spans="1:36" ht="13.05" customHeight="1">
      <c r="E405" t="s">
        <v>855</v>
      </c>
      <c r="R405" s="1100" t="s">
        <v>124</v>
      </c>
      <c r="S405" s="1100"/>
      <c r="T405" t="s">
        <v>291</v>
      </c>
      <c r="AD405" s="1103">
        <v>0</v>
      </c>
      <c r="AE405" s="1103"/>
    </row>
    <row r="406" spans="1:36" ht="13.05" customHeight="1">
      <c r="E406" t="s">
        <v>856</v>
      </c>
      <c r="S406" s="1100" t="s">
        <v>124</v>
      </c>
      <c r="T406" s="1100"/>
    </row>
    <row r="407" spans="1:36" ht="13.05" customHeight="1">
      <c r="E407" t="s">
        <v>283</v>
      </c>
      <c r="H407" s="1101" t="s">
        <v>2402</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3.05"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3.05" customHeight="1"/>
    <row r="410" spans="1:36" ht="13.05" customHeight="1">
      <c r="A410" s="3" t="s">
        <v>123</v>
      </c>
      <c r="B410" s="3"/>
      <c r="C410" s="3"/>
      <c r="D410" s="3" t="s">
        <v>901</v>
      </c>
      <c r="AE410" s="5"/>
      <c r="AF410" s="3" t="s">
        <v>1213</v>
      </c>
    </row>
    <row r="411" spans="1:36" ht="13.05" customHeight="1">
      <c r="E411" s="1311"/>
      <c r="F411" s="1311"/>
      <c r="G411" s="1311"/>
      <c r="H411" s="18" t="s">
        <v>902</v>
      </c>
      <c r="I411" s="1311"/>
      <c r="J411" s="1311"/>
      <c r="K411" s="1311"/>
      <c r="L411" t="s">
        <v>903</v>
      </c>
      <c r="N411" s="34" t="s">
        <v>850</v>
      </c>
      <c r="P411" s="1398">
        <v>0.4</v>
      </c>
      <c r="Q411" s="1398"/>
      <c r="R411" s="1398"/>
      <c r="S411" t="s">
        <v>904</v>
      </c>
      <c r="W411" s="1399">
        <f>IF(E411&gt;0,(E411*I411),(P411*43560))</f>
        <v>17424</v>
      </c>
      <c r="X411" s="1399"/>
      <c r="Y411" s="1399"/>
      <c r="Z411" t="s">
        <v>905</v>
      </c>
      <c r="AF411" s="1312" cm="1">
        <f t="array" ref="AF411">_xlfn.IFS(P411&gt;0,(AG430/P411),W411&gt;0,(AG430/(W411/43560)),TRUE,0)</f>
        <v>120</v>
      </c>
      <c r="AG411" s="1312"/>
      <c r="AH411" s="1312"/>
    </row>
    <row r="412" spans="1:36" ht="13.05" customHeight="1">
      <c r="E412" t="s">
        <v>203</v>
      </c>
    </row>
    <row r="413" spans="1:36" ht="13.05"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05" customHeight="1">
      <c r="E414" s="270" t="s">
        <v>1978</v>
      </c>
      <c r="F414" s="29"/>
      <c r="G414" s="29"/>
      <c r="H414" s="29"/>
      <c r="I414" s="1357">
        <v>0.4</v>
      </c>
      <c r="J414" s="1357"/>
      <c r="K414" s="1357"/>
      <c r="L414" s="29"/>
      <c r="M414" s="270"/>
      <c r="N414" s="29"/>
      <c r="O414" s="29"/>
      <c r="P414" s="1310">
        <f>(CQ628+CS633+CQ647)/I414</f>
        <v>237.5</v>
      </c>
      <c r="Q414" s="1310"/>
      <c r="R414" s="1310"/>
      <c r="S414" s="270" t="s">
        <v>1979</v>
      </c>
      <c r="T414" s="29"/>
      <c r="U414" s="29"/>
      <c r="V414" s="29"/>
      <c r="W414" s="29"/>
      <c r="X414" s="29"/>
      <c r="Y414" s="878"/>
      <c r="Z414" s="878"/>
      <c r="AA414" s="878"/>
      <c r="AB414" s="878"/>
      <c r="AC414" s="878"/>
      <c r="AD414" s="878"/>
      <c r="AE414" s="878"/>
      <c r="AF414" s="878"/>
      <c r="AG414" s="878"/>
      <c r="AH414" s="878"/>
      <c r="AI414" s="878"/>
      <c r="AJ414" s="878"/>
    </row>
    <row r="415" spans="1:36" ht="13.05" customHeight="1"/>
    <row r="416" spans="1:36" ht="13.05" customHeight="1">
      <c r="A416" s="3" t="s">
        <v>125</v>
      </c>
      <c r="B416" s="3"/>
      <c r="C416" s="3"/>
      <c r="D416" s="3" t="s">
        <v>907</v>
      </c>
    </row>
    <row r="417" spans="1:36" ht="13.05" customHeight="1">
      <c r="E417" t="s">
        <v>451</v>
      </c>
      <c r="P417" s="1100">
        <v>1</v>
      </c>
      <c r="Q417" s="1100"/>
      <c r="S417" t="s">
        <v>134</v>
      </c>
      <c r="AE417" s="1100">
        <v>1</v>
      </c>
      <c r="AF417" s="1100"/>
    </row>
    <row r="418" spans="1:36" ht="13.05" customHeight="1">
      <c r="E418" t="s">
        <v>135</v>
      </c>
      <c r="P418" s="1100">
        <v>0</v>
      </c>
      <c r="Q418" s="1100"/>
      <c r="S418" t="s">
        <v>725</v>
      </c>
      <c r="AE418" s="1100" t="s">
        <v>124</v>
      </c>
      <c r="AF418" s="1100"/>
    </row>
    <row r="419" spans="1:36" ht="13.05" customHeight="1">
      <c r="F419" s="36" t="s">
        <v>221</v>
      </c>
    </row>
    <row r="420" spans="1:36" ht="13.05"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3.05"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3.05" customHeight="1">
      <c r="E422" t="s">
        <v>857</v>
      </c>
      <c r="P422" s="1"/>
      <c r="Q422" s="1100" t="s">
        <v>108</v>
      </c>
      <c r="R422" s="1100"/>
      <c r="AE422" s="1"/>
      <c r="AF422" s="1"/>
    </row>
    <row r="423" spans="1:36" ht="13.05" customHeight="1">
      <c r="F423" t="s">
        <v>858</v>
      </c>
      <c r="P423" s="1"/>
      <c r="Q423" s="1"/>
      <c r="AE423" s="1100" t="s">
        <v>124</v>
      </c>
      <c r="AF423" s="1394"/>
    </row>
    <row r="424" spans="1:36" ht="13.05" customHeight="1"/>
    <row r="425" spans="1:36" ht="13.05" customHeight="1">
      <c r="A425" s="3"/>
      <c r="B425" s="3"/>
      <c r="C425" s="3"/>
      <c r="E425" s="5" t="s">
        <v>80</v>
      </c>
      <c r="Z425" s="1100" t="s">
        <v>482</v>
      </c>
      <c r="AA425" s="1100"/>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100" t="s">
        <v>124</v>
      </c>
      <c r="AA427" s="1100"/>
    </row>
    <row r="428" spans="1:36" ht="13.05" customHeight="1"/>
    <row r="429" spans="1:36" ht="13.05" customHeight="1">
      <c r="A429" s="3" t="s">
        <v>367</v>
      </c>
      <c r="B429" s="3"/>
      <c r="C429" s="3"/>
      <c r="D429" s="3" t="s">
        <v>172</v>
      </c>
      <c r="AF429" s="54"/>
    </row>
    <row r="430" spans="1:36" ht="13.05" customHeight="1">
      <c r="D430" s="1360" t="s">
        <v>356</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3">
        <v>48</v>
      </c>
      <c r="AH430" s="1093"/>
      <c r="AI430" s="1093"/>
      <c r="AJ430" s="1093"/>
    </row>
    <row r="431" spans="1:36" ht="13.05" customHeight="1">
      <c r="D431" s="1309" t="s">
        <v>2271</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4">
        <v>0</v>
      </c>
      <c r="AH431" s="1565"/>
      <c r="AI431" s="1565"/>
      <c r="AJ431" s="1565"/>
    </row>
    <row r="432" spans="1:36" ht="13.05" customHeight="1">
      <c r="D432" s="1094" t="s">
        <v>1368</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47</v>
      </c>
      <c r="AH432" s="1093"/>
      <c r="AI432" s="1093"/>
      <c r="AJ432" s="1093"/>
    </row>
    <row r="433" spans="4:36" ht="13.05" customHeight="1">
      <c r="D433" s="1094" t="s">
        <v>1365</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47</v>
      </c>
      <c r="AH433" s="1093"/>
      <c r="AI433" s="1093"/>
      <c r="AJ433" s="1093"/>
    </row>
    <row r="434" spans="4:36" ht="13.05" customHeight="1">
      <c r="D434" s="1094" t="s">
        <v>1369</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1">
        <f>IF(ISERROR(AG433/AG432),"",AG433/AG432)</f>
        <v>1</v>
      </c>
      <c r="AH434" s="1331"/>
      <c r="AI434" s="1331"/>
      <c r="AJ434" s="1331"/>
    </row>
    <row r="435" spans="4:36" ht="13.05" customHeight="1">
      <c r="D435" s="1094" t="s">
        <v>1367</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45870</v>
      </c>
      <c r="AH435" s="1104"/>
      <c r="AI435" s="1104"/>
      <c r="AJ435" s="1104"/>
    </row>
    <row r="436" spans="4:36" ht="13.05" customHeight="1">
      <c r="D436" s="1094" t="s">
        <v>1366</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45870</v>
      </c>
      <c r="AH436" s="1104"/>
      <c r="AI436" s="1104"/>
      <c r="AJ436" s="1104"/>
    </row>
    <row r="437" spans="4:36" ht="13.05" customHeight="1">
      <c r="D437" s="1094" t="s">
        <v>1372</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1">
        <f>IF(ISERROR(AG436/AG435),"",AG436/AG435)</f>
        <v>1</v>
      </c>
      <c r="AH437" s="1331"/>
      <c r="AI437" s="1331"/>
      <c r="AJ437" s="1331"/>
    </row>
    <row r="438" spans="4:36" ht="13.05" customHeight="1">
      <c r="D438" s="1094" t="s">
        <v>1370</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1">
        <f>MIN(IF(AG434&gt;AG437,AG437,AG434),1)</f>
        <v>1</v>
      </c>
      <c r="AH438" s="1331"/>
      <c r="AI438" s="1331"/>
      <c r="AJ438" s="1331"/>
    </row>
    <row r="439" spans="4:36" ht="13.05" customHeight="1">
      <c r="D439" s="1309" t="s">
        <v>2110</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104">
        <v>2570</v>
      </c>
      <c r="AH439" s="1104"/>
      <c r="AI439" s="1104"/>
      <c r="AJ439" s="1104"/>
    </row>
    <row r="440" spans="4:36" ht="13.05"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v>0</v>
      </c>
      <c r="AH440" s="1104"/>
      <c r="AI440" s="1104"/>
      <c r="AJ440" s="1104"/>
    </row>
    <row r="441" spans="4:36" ht="13.05" customHeight="1">
      <c r="D441" s="1309" t="s">
        <v>1735</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4216</v>
      </c>
      <c r="AH441" s="1104"/>
      <c r="AI441" s="1104"/>
      <c r="AJ441" s="1104"/>
    </row>
    <row r="442" spans="4:36" ht="13.05" customHeight="1">
      <c r="D442" s="1094" t="s">
        <v>1371</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v>1296</v>
      </c>
      <c r="AH442" s="1104"/>
      <c r="AI442" s="1104"/>
      <c r="AJ442" s="1104"/>
    </row>
    <row r="443" spans="4:36" ht="13.05" customHeight="1">
      <c r="D443" s="1094" t="s">
        <v>1373</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3">
        <f>AG435+AG439+AG441+AG442</f>
        <v>53952</v>
      </c>
      <c r="AH443" s="1353"/>
      <c r="AI443" s="1353"/>
      <c r="AJ443" s="1353"/>
    </row>
    <row r="444" spans="4:36" ht="13.05" customHeight="1">
      <c r="D444" s="1358" t="s">
        <v>1736</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3.05"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3.05"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3.0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727834.35416666663</v>
      </c>
      <c r="AD447" s="1338"/>
      <c r="AE447" s="1338"/>
      <c r="AF447" s="1338"/>
      <c r="AG447" s="1366"/>
      <c r="AH447" s="1366"/>
      <c r="AI447" s="1366"/>
      <c r="AJ447" s="1366"/>
    </row>
    <row r="448" spans="4:36" ht="13.0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727834.35416666663</v>
      </c>
      <c r="AD448" s="1338"/>
      <c r="AE448" s="1338"/>
      <c r="AF448" s="1338"/>
      <c r="AG448" s="1366"/>
      <c r="AH448" s="1366"/>
      <c r="AI448" s="1366"/>
      <c r="AJ448" s="1366"/>
    </row>
    <row r="449" spans="1:38" ht="13.0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634186.3125</v>
      </c>
      <c r="AD449" s="1338"/>
      <c r="AE449" s="1338"/>
      <c r="AF449" s="1338"/>
      <c r="AG449" s="362"/>
      <c r="AH449" s="362"/>
      <c r="AI449" s="362"/>
      <c r="AJ449" s="362"/>
    </row>
    <row r="450" spans="1:38" ht="13.05" customHeight="1">
      <c r="D450" s="373"/>
      <c r="E450" s="307"/>
      <c r="F450" s="109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3.05"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0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097" t="s">
        <v>2102</v>
      </c>
      <c r="E460" s="1098"/>
      <c r="F460" s="1098"/>
      <c r="G460" s="1098"/>
      <c r="H460" s="1098"/>
      <c r="I460" s="1098"/>
      <c r="J460" s="1098"/>
      <c r="K460" s="1098"/>
      <c r="L460" s="1098"/>
      <c r="M460" s="1098"/>
      <c r="N460" s="1098"/>
      <c r="O460" s="1098"/>
      <c r="P460" s="1098"/>
      <c r="Q460" s="1098"/>
      <c r="R460" s="1098"/>
      <c r="S460" s="1098"/>
      <c r="T460" s="1098"/>
      <c r="U460" s="1098"/>
      <c r="V460" s="1099"/>
      <c r="W460" s="1106">
        <v>14</v>
      </c>
      <c r="X460" s="1107"/>
      <c r="Y460" s="1108"/>
      <c r="Z460" s="310"/>
      <c r="AA460" s="310"/>
      <c r="AB460" s="310"/>
      <c r="AC460" s="310"/>
      <c r="AD460" s="310"/>
      <c r="AE460" s="310"/>
      <c r="AF460" s="310"/>
      <c r="AG460" s="310"/>
      <c r="AH460" s="310"/>
      <c r="AI460" s="310"/>
      <c r="AJ460" s="41"/>
      <c r="AK460" s="41"/>
      <c r="AL460" s="41"/>
    </row>
    <row r="461" spans="1:38" ht="13.05"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6">
        <v>0</v>
      </c>
      <c r="X461" s="1107"/>
      <c r="Y461" s="1108"/>
      <c r="Z461" s="310"/>
      <c r="AA461" s="310"/>
      <c r="AB461" s="310"/>
      <c r="AC461" s="310"/>
      <c r="AD461" s="310"/>
      <c r="AE461" s="310"/>
      <c r="AF461" s="310"/>
      <c r="AG461" s="310"/>
      <c r="AH461" s="310"/>
      <c r="AI461" s="310"/>
      <c r="AJ461" s="41"/>
      <c r="AK461" s="41"/>
      <c r="AL461" s="41"/>
    </row>
    <row r="462" spans="1:38" ht="13.05"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6">
        <v>0</v>
      </c>
      <c r="X462" s="1107"/>
      <c r="Y462" s="1108"/>
      <c r="Z462" s="310"/>
      <c r="AA462" s="310"/>
      <c r="AB462" s="310"/>
      <c r="AC462" s="310"/>
      <c r="AD462" s="310"/>
      <c r="AE462" s="310"/>
      <c r="AF462" s="310"/>
      <c r="AG462" s="310"/>
      <c r="AH462" s="310"/>
      <c r="AI462" s="310"/>
      <c r="AJ462" s="41"/>
      <c r="AK462" s="41"/>
      <c r="AL462" s="41"/>
    </row>
    <row r="463" spans="1:38" ht="13.05"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6">
        <v>0</v>
      </c>
      <c r="X463" s="1107"/>
      <c r="Y463" s="1108"/>
      <c r="Z463" s="310"/>
      <c r="AA463" s="310"/>
      <c r="AB463" s="310"/>
      <c r="AC463" s="310"/>
      <c r="AD463" s="310"/>
      <c r="AE463" s="310"/>
      <c r="AF463" s="310"/>
      <c r="AG463" s="310"/>
      <c r="AH463" s="310"/>
      <c r="AI463" s="310"/>
      <c r="AJ463" s="41"/>
      <c r="AK463" s="41"/>
      <c r="AL463" s="41"/>
    </row>
    <row r="464" spans="1:38" ht="13.05" customHeight="1">
      <c r="A464" s="41"/>
      <c r="B464" s="41"/>
      <c r="C464" s="41"/>
      <c r="D464" s="1347" t="s">
        <v>1108</v>
      </c>
      <c r="E464" s="1098"/>
      <c r="F464" s="1098"/>
      <c r="G464" s="1098"/>
      <c r="H464" s="1098"/>
      <c r="I464" s="1098"/>
      <c r="J464" s="1098"/>
      <c r="K464" s="1098"/>
      <c r="L464" s="1098"/>
      <c r="M464" s="1098"/>
      <c r="N464" s="1098"/>
      <c r="O464" s="1098"/>
      <c r="P464" s="1098"/>
      <c r="Q464" s="1098"/>
      <c r="R464" s="1098"/>
      <c r="S464" s="1098"/>
      <c r="T464" s="1098"/>
      <c r="U464" s="1098"/>
      <c r="V464" s="1099"/>
      <c r="W464" s="1106">
        <v>0</v>
      </c>
      <c r="X464" s="1107"/>
      <c r="Y464" s="1108"/>
      <c r="Z464" s="310"/>
      <c r="AA464" s="310"/>
      <c r="AB464" s="310"/>
      <c r="AC464" s="310"/>
      <c r="AD464" s="310"/>
      <c r="AE464" s="310"/>
      <c r="AF464" s="310"/>
      <c r="AG464" s="310"/>
      <c r="AH464" s="310"/>
      <c r="AI464" s="310"/>
      <c r="AJ464" s="41"/>
      <c r="AK464" s="41"/>
      <c r="AL464" s="41"/>
    </row>
    <row r="465" spans="1:97" ht="13.05"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6">
        <v>0</v>
      </c>
      <c r="X465" s="1107"/>
      <c r="Y465" s="1108"/>
      <c r="Z465" s="310"/>
      <c r="AA465" s="310"/>
      <c r="AB465" s="310"/>
      <c r="AC465" s="310"/>
      <c r="AD465" s="310"/>
      <c r="AE465" s="310"/>
      <c r="AF465" s="310"/>
      <c r="AG465" s="310"/>
      <c r="AH465" s="310"/>
      <c r="AI465" s="310"/>
      <c r="AJ465" s="41"/>
      <c r="AK465" s="41"/>
      <c r="AL465" s="41"/>
    </row>
    <row r="466" spans="1:97" ht="13.05" customHeight="1">
      <c r="A466" s="557"/>
      <c r="B466" s="557"/>
      <c r="C466" s="557"/>
      <c r="D466" s="1347" t="s">
        <v>1307</v>
      </c>
      <c r="E466" s="1122"/>
      <c r="F466" s="1122"/>
      <c r="G466" s="1122"/>
      <c r="H466" s="1122"/>
      <c r="I466" s="1122"/>
      <c r="J466" s="1122"/>
      <c r="K466" s="1122"/>
      <c r="L466" s="1122"/>
      <c r="M466" s="1122"/>
      <c r="N466" s="1122"/>
      <c r="O466" s="1122"/>
      <c r="P466" s="1122"/>
      <c r="Q466" s="1122"/>
      <c r="R466" s="1122"/>
      <c r="S466" s="1122"/>
      <c r="T466" s="1122"/>
      <c r="U466" s="1122"/>
      <c r="V466" s="1123"/>
      <c r="W466" s="1124">
        <v>0</v>
      </c>
      <c r="X466" s="1125"/>
      <c r="Y466" s="1126"/>
      <c r="Z466" s="558"/>
      <c r="AA466" s="558"/>
      <c r="AB466" s="558"/>
      <c r="AC466" s="558"/>
      <c r="AD466" s="559"/>
      <c r="AE466" s="559"/>
      <c r="AF466" s="559"/>
      <c r="AG466" s="559"/>
      <c r="AH466" s="559"/>
      <c r="AI466" s="559"/>
      <c r="AJ466" s="362"/>
    </row>
    <row r="467" spans="1:97" ht="13.05" customHeight="1">
      <c r="A467" s="557"/>
      <c r="B467" s="557"/>
      <c r="C467" s="557"/>
      <c r="D467" s="1097" t="s">
        <v>2280</v>
      </c>
      <c r="E467" s="1098"/>
      <c r="F467" s="1098"/>
      <c r="G467" s="1098"/>
      <c r="H467" s="1098"/>
      <c r="I467" s="1098"/>
      <c r="J467" s="1098"/>
      <c r="K467" s="1098"/>
      <c r="L467" s="1098"/>
      <c r="M467" s="1098"/>
      <c r="N467" s="1098"/>
      <c r="O467" s="1098"/>
      <c r="P467" s="1098"/>
      <c r="Q467" s="1098"/>
      <c r="R467" s="1098"/>
      <c r="S467" s="1098"/>
      <c r="T467" s="1098"/>
      <c r="U467" s="1098"/>
      <c r="V467" s="1099"/>
      <c r="W467" s="1124">
        <v>0</v>
      </c>
      <c r="X467" s="1125"/>
      <c r="Y467" s="1126"/>
      <c r="Z467" s="558"/>
      <c r="AA467" s="558"/>
      <c r="AB467" s="558"/>
      <c r="AC467" s="558"/>
      <c r="AD467" s="559"/>
      <c r="AE467" s="559"/>
      <c r="AF467" s="559"/>
      <c r="AG467" s="559"/>
      <c r="AH467" s="559"/>
      <c r="AI467" s="559"/>
      <c r="AJ467" s="362"/>
    </row>
    <row r="468" spans="1:97" ht="13.05" customHeight="1">
      <c r="A468" s="41"/>
      <c r="B468" s="41"/>
      <c r="C468" s="41"/>
      <c r="D468" s="1097" t="s">
        <v>2215</v>
      </c>
      <c r="E468" s="1122"/>
      <c r="F468" s="1122"/>
      <c r="G468" s="1122"/>
      <c r="H468" s="1122"/>
      <c r="I468" s="1122"/>
      <c r="J468" s="1122"/>
      <c r="K468" s="1122"/>
      <c r="L468" s="1122"/>
      <c r="M468" s="1122"/>
      <c r="N468" s="1122"/>
      <c r="O468" s="1122"/>
      <c r="P468" s="1122"/>
      <c r="Q468" s="1122"/>
      <c r="R468" s="1122"/>
      <c r="S468" s="1122"/>
      <c r="T468" s="1122"/>
      <c r="U468" s="1122"/>
      <c r="V468" s="1123"/>
      <c r="W468" s="1124">
        <v>0</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05" customHeight="1">
      <c r="A469" s="41"/>
      <c r="B469" s="41"/>
      <c r="C469" s="41"/>
      <c r="D469" s="415" t="s">
        <v>283</v>
      </c>
      <c r="E469" s="416"/>
      <c r="F469" s="417"/>
      <c r="G469" s="1561" t="s">
        <v>662</v>
      </c>
      <c r="H469" s="1562"/>
      <c r="I469" s="1562"/>
      <c r="J469" s="1562"/>
      <c r="K469" s="1562"/>
      <c r="L469" s="1562"/>
      <c r="M469" s="1562"/>
      <c r="N469" s="1562"/>
      <c r="O469" s="1562"/>
      <c r="P469" s="1562"/>
      <c r="Q469" s="1562"/>
      <c r="R469" s="1562"/>
      <c r="S469" s="1562"/>
      <c r="T469" s="1562"/>
      <c r="U469" s="1562"/>
      <c r="V469" s="1563"/>
      <c r="W469" s="1106">
        <v>33</v>
      </c>
      <c r="X469" s="1107"/>
      <c r="Y469" s="1108"/>
      <c r="Z469" s="310"/>
      <c r="AA469" s="310"/>
      <c r="AB469" s="310"/>
      <c r="AC469" s="310"/>
      <c r="AD469" s="310"/>
      <c r="AE469" s="310"/>
      <c r="AF469" s="310"/>
      <c r="AG469" s="310"/>
      <c r="AH469" s="310"/>
      <c r="AI469" s="310"/>
      <c r="AJ469" s="41"/>
      <c r="AK469" s="41"/>
      <c r="AL469" s="41"/>
    </row>
    <row r="470" spans="1:97" ht="13.05"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3.05" customHeight="1">
      <c r="A471" s="41"/>
      <c r="B471" s="41"/>
      <c r="C471" s="41"/>
      <c r="D471" s="1127"/>
      <c r="E471" s="1127"/>
      <c r="F471" s="1127"/>
      <c r="G471" s="1127"/>
      <c r="H471" s="1127"/>
      <c r="I471" s="1127"/>
      <c r="J471" s="1127"/>
      <c r="K471" s="1127"/>
      <c r="L471" s="1127"/>
      <c r="M471" s="1127"/>
      <c r="N471" s="1127"/>
      <c r="O471" s="1127"/>
      <c r="P471" s="1127"/>
      <c r="Q471" s="1127"/>
      <c r="R471" s="1127"/>
      <c r="S471" s="1127"/>
      <c r="T471" s="1127"/>
      <c r="U471" s="1127"/>
      <c r="V471" s="1127"/>
      <c r="W471" s="1127"/>
      <c r="X471" s="1127"/>
      <c r="Y471" s="112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28"/>
      <c r="E472" s="1128"/>
      <c r="F472" s="1128"/>
      <c r="G472" s="1128"/>
      <c r="H472" s="1128"/>
      <c r="I472" s="1128"/>
      <c r="J472" s="1128"/>
      <c r="K472" s="1128"/>
      <c r="L472" s="1128"/>
      <c r="M472" s="1128"/>
      <c r="N472" s="1128"/>
      <c r="O472" s="1128"/>
      <c r="P472" s="1128"/>
      <c r="Q472" s="1128"/>
      <c r="R472" s="1128"/>
      <c r="S472" s="1128"/>
      <c r="T472" s="1128"/>
      <c r="U472" s="1128"/>
      <c r="V472" s="1128"/>
      <c r="W472" s="1128"/>
      <c r="X472" s="1128"/>
      <c r="Y472" s="112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28"/>
      <c r="E473" s="1128"/>
      <c r="F473" s="1128"/>
      <c r="G473" s="1128"/>
      <c r="H473" s="1128"/>
      <c r="I473" s="1128"/>
      <c r="J473" s="1128"/>
      <c r="K473" s="1128"/>
      <c r="L473" s="1128"/>
      <c r="M473" s="1128"/>
      <c r="N473" s="1128"/>
      <c r="O473" s="1128"/>
      <c r="P473" s="1128"/>
      <c r="Q473" s="1128"/>
      <c r="R473" s="1128"/>
      <c r="S473" s="1128"/>
      <c r="T473" s="1128"/>
      <c r="U473" s="1128"/>
      <c r="V473" s="1128"/>
      <c r="W473" s="1128"/>
      <c r="X473" s="1128"/>
      <c r="Y473" s="112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85" t="s">
        <v>1027</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239</v>
      </c>
      <c r="C482" s="9"/>
      <c r="D482" s="9"/>
      <c r="E482" s="9"/>
      <c r="F482" s="9"/>
      <c r="G482" s="9"/>
      <c r="H482" s="9"/>
      <c r="I482" s="9"/>
      <c r="J482" s="9"/>
      <c r="K482" s="9"/>
      <c r="L482" s="9"/>
      <c r="M482" s="9"/>
      <c r="N482" s="9"/>
      <c r="O482" s="9"/>
      <c r="P482" s="9"/>
      <c r="Q482" s="1326" t="s">
        <v>2403</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240</v>
      </c>
      <c r="C483" s="9"/>
      <c r="D483" s="9"/>
      <c r="E483" s="9"/>
      <c r="F483" s="9"/>
      <c r="G483" s="9"/>
      <c r="H483" s="9"/>
      <c r="I483" s="9"/>
      <c r="J483" s="9"/>
      <c r="K483" s="9"/>
      <c r="L483" s="9"/>
      <c r="M483" s="9"/>
      <c r="N483" s="9"/>
      <c r="O483" s="9"/>
      <c r="P483" s="9"/>
      <c r="Q483" s="1326" t="s">
        <v>2404</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241</v>
      </c>
      <c r="C484" s="9"/>
      <c r="D484" s="9"/>
      <c r="E484" s="9"/>
      <c r="F484" s="9"/>
      <c r="G484" s="9"/>
      <c r="H484" s="9"/>
      <c r="I484" s="9"/>
      <c r="J484" s="9"/>
      <c r="K484" s="9"/>
      <c r="L484" s="9"/>
      <c r="M484" s="9"/>
      <c r="N484" s="9"/>
      <c r="O484" s="9"/>
      <c r="P484" s="9"/>
      <c r="Q484" s="1326" t="s">
        <v>2405</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41" t="s">
        <v>242</v>
      </c>
      <c r="C485" s="1342"/>
      <c r="D485" s="1342"/>
      <c r="E485" s="1342"/>
      <c r="F485" s="1342"/>
      <c r="G485" s="1342"/>
      <c r="H485" s="1342"/>
      <c r="I485" s="1342"/>
      <c r="J485" s="1342"/>
      <c r="K485" s="1342"/>
      <c r="L485" s="1342"/>
      <c r="M485" s="1342"/>
      <c r="N485" s="1342"/>
      <c r="O485" s="1342"/>
      <c r="P485" s="1343"/>
      <c r="Q485" s="1313" t="s">
        <v>482</v>
      </c>
      <c r="R485" s="1314"/>
      <c r="S485" s="1317" t="s">
        <v>53</v>
      </c>
      <c r="T485" s="1318"/>
      <c r="U485" s="1318"/>
      <c r="V485" s="1318"/>
      <c r="W485" s="1318"/>
      <c r="X485" s="1318"/>
      <c r="Y485" s="1318"/>
      <c r="Z485" s="1318"/>
      <c r="AA485" s="1318"/>
      <c r="AB485" s="1318"/>
      <c r="AC485" s="1318"/>
      <c r="AD485" s="1318"/>
      <c r="AE485" s="1318"/>
      <c r="AF485" s="1318"/>
      <c r="AG485" s="1318"/>
      <c r="AH485" s="1318"/>
      <c r="AI485" s="1318"/>
      <c r="AJ485" s="1318"/>
      <c r="AK485" s="131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44"/>
      <c r="C486" s="1345"/>
      <c r="D486" s="1345"/>
      <c r="E486" s="1345"/>
      <c r="F486" s="1345"/>
      <c r="G486" s="1345"/>
      <c r="H486" s="1345"/>
      <c r="I486" s="1345"/>
      <c r="J486" s="1345"/>
      <c r="K486" s="1345"/>
      <c r="L486" s="1345"/>
      <c r="M486" s="1345"/>
      <c r="N486" s="1345"/>
      <c r="O486" s="1345"/>
      <c r="P486" s="1346"/>
      <c r="Q486" s="1315"/>
      <c r="R486" s="1316"/>
      <c r="S486" s="1320"/>
      <c r="T486" s="1321"/>
      <c r="U486" s="1321"/>
      <c r="V486" s="1321"/>
      <c r="W486" s="1321"/>
      <c r="X486" s="1321"/>
      <c r="Y486" s="1321"/>
      <c r="Z486" s="1321"/>
      <c r="AA486" s="1321"/>
      <c r="AB486" s="1321"/>
      <c r="AC486" s="1321"/>
      <c r="AD486" s="1321"/>
      <c r="AE486" s="1321"/>
      <c r="AF486" s="1321"/>
      <c r="AG486" s="1321"/>
      <c r="AH486" s="1321"/>
      <c r="AI486" s="1321"/>
      <c r="AJ486" s="1321"/>
      <c r="AK486" s="132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2" t="s">
        <v>2210</v>
      </c>
      <c r="C487" s="814"/>
      <c r="D487" s="814"/>
      <c r="E487" s="814"/>
      <c r="F487" s="814"/>
      <c r="G487" s="814"/>
      <c r="H487" s="814"/>
      <c r="I487" s="814"/>
      <c r="J487" s="814"/>
      <c r="K487" s="814"/>
      <c r="L487" s="814"/>
      <c r="M487" s="814"/>
      <c r="N487" s="814"/>
      <c r="O487" s="814"/>
      <c r="P487" s="814"/>
      <c r="Q487" s="1323" t="s">
        <v>124</v>
      </c>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243</v>
      </c>
      <c r="C488" s="9"/>
      <c r="D488" s="9"/>
      <c r="E488" s="9"/>
      <c r="F488" s="9"/>
      <c r="G488" s="9"/>
      <c r="H488" s="9"/>
      <c r="I488" s="9"/>
      <c r="J488" s="9"/>
      <c r="K488" s="9"/>
      <c r="L488" s="9"/>
      <c r="M488" s="9"/>
      <c r="N488" s="9"/>
      <c r="O488" s="9"/>
      <c r="P488" s="9"/>
      <c r="Q488" s="1326" t="s">
        <v>2406</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244</v>
      </c>
      <c r="C489" s="9"/>
      <c r="D489" s="9"/>
      <c r="E489" s="9"/>
      <c r="F489" s="9"/>
      <c r="G489" s="9"/>
      <c r="H489" s="9"/>
      <c r="I489" s="9"/>
      <c r="J489" s="9"/>
      <c r="K489" s="9"/>
      <c r="L489" s="9"/>
      <c r="M489" s="9"/>
      <c r="N489" s="9"/>
      <c r="O489" s="9"/>
      <c r="P489" s="9"/>
      <c r="Q489" s="1326">
        <v>0</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1981</v>
      </c>
      <c r="C490" s="9"/>
      <c r="D490" s="9"/>
      <c r="E490" s="9"/>
      <c r="F490" s="9"/>
      <c r="G490" s="9"/>
      <c r="H490" s="9"/>
      <c r="I490" s="9"/>
      <c r="J490" s="9"/>
      <c r="K490" s="9"/>
      <c r="L490" s="9"/>
      <c r="M490" s="9"/>
      <c r="N490" s="9"/>
      <c r="O490" s="9"/>
      <c r="P490" s="9"/>
      <c r="Q490" s="1326">
        <v>8</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1982</v>
      </c>
      <c r="C491" s="9"/>
      <c r="D491" s="9"/>
      <c r="E491" s="9"/>
      <c r="F491" s="9"/>
      <c r="G491" s="9"/>
      <c r="H491" s="9"/>
      <c r="I491" s="9"/>
      <c r="J491" s="9"/>
      <c r="K491" s="9"/>
      <c r="L491" s="9"/>
      <c r="M491" s="1328">
        <v>8</v>
      </c>
      <c r="N491" s="1329"/>
      <c r="O491" s="1329"/>
      <c r="P491" s="1330"/>
      <c r="Q491" s="214" t="s">
        <v>1983</v>
      </c>
      <c r="R491" s="9"/>
      <c r="S491" s="9"/>
      <c r="T491" s="9"/>
      <c r="U491" s="9"/>
      <c r="V491" s="9"/>
      <c r="W491" s="9"/>
      <c r="X491" s="9"/>
      <c r="Y491" s="9"/>
      <c r="Z491" s="9"/>
      <c r="AA491" s="9"/>
      <c r="AB491" s="9"/>
      <c r="AC491" s="9"/>
      <c r="AD491" s="9"/>
      <c r="AE491" s="9"/>
      <c r="AF491" s="9"/>
      <c r="AG491" s="9"/>
      <c r="AH491" s="1328">
        <v>0</v>
      </c>
      <c r="AI491" s="1329"/>
      <c r="AJ491" s="1329"/>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299" t="s">
        <v>250</v>
      </c>
      <c r="C497" s="1300"/>
      <c r="D497" s="1300"/>
      <c r="E497" s="1300"/>
      <c r="F497" s="1300"/>
      <c r="G497" s="1300"/>
      <c r="H497" s="1301"/>
      <c r="I497" s="7" t="s">
        <v>670</v>
      </c>
      <c r="J497" s="7"/>
      <c r="K497" s="7"/>
      <c r="L497" s="7"/>
      <c r="M497" s="7"/>
      <c r="N497" s="7"/>
      <c r="O497" s="7"/>
      <c r="P497" s="7"/>
      <c r="Q497" s="7"/>
      <c r="R497" s="7"/>
      <c r="S497" s="7"/>
      <c r="T497" s="7"/>
      <c r="U497" s="7"/>
      <c r="V497" s="7"/>
      <c r="W497" s="7"/>
      <c r="AC497" s="1298">
        <v>8</v>
      </c>
      <c r="AD497" s="1103"/>
      <c r="AE497" s="1103"/>
      <c r="AF497" s="1103"/>
      <c r="AG497" s="18" t="s">
        <v>248</v>
      </c>
      <c r="AH497" s="1058">
        <v>2023</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302"/>
      <c r="C498" s="1303"/>
      <c r="D498" s="1303"/>
      <c r="E498" s="1303"/>
      <c r="F498" s="1303"/>
      <c r="G498" s="1303"/>
      <c r="H498" s="1304"/>
      <c r="I498" s="54" t="s">
        <v>671</v>
      </c>
      <c r="J498" s="54"/>
      <c r="K498" s="54"/>
      <c r="L498" s="54"/>
      <c r="M498" s="54"/>
      <c r="N498" s="54"/>
      <c r="O498" s="54"/>
      <c r="P498" s="54"/>
      <c r="Q498" s="54"/>
      <c r="R498" s="54"/>
      <c r="S498" s="54"/>
      <c r="T498" s="54"/>
      <c r="U498" s="54"/>
      <c r="V498" s="54"/>
      <c r="W498" s="54"/>
      <c r="X498" s="54"/>
      <c r="Y498" s="54"/>
      <c r="Z498" s="54"/>
      <c r="AA498" s="54"/>
      <c r="AB498" s="54"/>
      <c r="AC498" s="1298" t="s">
        <v>124</v>
      </c>
      <c r="AD498" s="1103"/>
      <c r="AE498" s="1103"/>
      <c r="AF498" s="1103"/>
      <c r="AG498" s="47" t="s">
        <v>248</v>
      </c>
      <c r="AH498" s="1058"/>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299" t="s">
        <v>672</v>
      </c>
      <c r="C499" s="1300"/>
      <c r="D499" s="1300"/>
      <c r="E499" s="1300"/>
      <c r="F499" s="1300"/>
      <c r="G499" s="1300"/>
      <c r="H499" s="1301"/>
      <c r="I499" s="7" t="s">
        <v>673</v>
      </c>
      <c r="J499" s="7"/>
      <c r="K499" s="7"/>
      <c r="L499" s="7"/>
      <c r="M499" s="7"/>
      <c r="N499" s="7"/>
      <c r="O499" s="7"/>
      <c r="P499" s="7"/>
      <c r="Q499" s="7"/>
      <c r="R499" s="7"/>
      <c r="S499" s="7"/>
      <c r="T499" s="7"/>
      <c r="U499" s="7"/>
      <c r="V499" s="7"/>
      <c r="W499" s="7"/>
      <c r="AC499" s="1298" t="s">
        <v>124</v>
      </c>
      <c r="AD499" s="1103"/>
      <c r="AE499" s="1103"/>
      <c r="AF499" s="1103"/>
      <c r="AG499" s="18" t="s">
        <v>248</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302"/>
      <c r="C500" s="1303"/>
      <c r="D500" s="1303"/>
      <c r="E500" s="1303"/>
      <c r="F500" s="1303"/>
      <c r="G500" s="1303"/>
      <c r="H500" s="1304"/>
      <c r="I500" t="s">
        <v>674</v>
      </c>
      <c r="AC500" s="1298" t="s">
        <v>124</v>
      </c>
      <c r="AD500" s="1103"/>
      <c r="AE500" s="1103"/>
      <c r="AF500" s="1103"/>
      <c r="AG500" s="18" t="s">
        <v>248</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302"/>
      <c r="C501" s="1303"/>
      <c r="D501" s="1303"/>
      <c r="E501" s="1303"/>
      <c r="F501" s="1303"/>
      <c r="G501" s="1303"/>
      <c r="H501" s="1304"/>
      <c r="I501" t="s">
        <v>675</v>
      </c>
      <c r="AC501" s="1298">
        <v>1</v>
      </c>
      <c r="AD501" s="1103"/>
      <c r="AE501" s="1103"/>
      <c r="AF501" s="1103"/>
      <c r="AG501" s="18" t="s">
        <v>248</v>
      </c>
      <c r="AH501" s="1058">
        <v>2024</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302"/>
      <c r="C502" s="1303"/>
      <c r="D502" s="1303"/>
      <c r="E502" s="1303"/>
      <c r="F502" s="1303"/>
      <c r="G502" s="1303"/>
      <c r="H502" s="1304"/>
      <c r="I502" t="s">
        <v>676</v>
      </c>
      <c r="AC502" s="1298">
        <v>11</v>
      </c>
      <c r="AD502" s="1103"/>
      <c r="AE502" s="1103"/>
      <c r="AF502" s="1103"/>
      <c r="AG502" s="18" t="s">
        <v>248</v>
      </c>
      <c r="AH502" s="1058">
        <v>2024</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302"/>
      <c r="C503" s="1303"/>
      <c r="D503" s="1303"/>
      <c r="E503" s="1303"/>
      <c r="F503" s="1303"/>
      <c r="G503" s="1303"/>
      <c r="H503" s="1304"/>
      <c r="I503" s="41" t="s">
        <v>677</v>
      </c>
      <c r="AC503" s="1333">
        <v>11</v>
      </c>
      <c r="AD503" s="1334"/>
      <c r="AE503" s="1334"/>
      <c r="AF503" s="1334"/>
      <c r="AG503" s="18" t="s">
        <v>248</v>
      </c>
      <c r="AH503" s="1058">
        <v>2024</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302"/>
      <c r="C504" s="1303"/>
      <c r="D504" s="1303"/>
      <c r="E504" s="1303"/>
      <c r="F504" s="1303"/>
      <c r="G504" s="1303"/>
      <c r="H504" s="1304"/>
      <c r="I504" s="410" t="s">
        <v>283</v>
      </c>
      <c r="J504" s="54"/>
      <c r="K504" s="54"/>
      <c r="L504" s="1295" t="s">
        <v>561</v>
      </c>
      <c r="M504" s="1296"/>
      <c r="N504" s="1296"/>
      <c r="O504" s="1296"/>
      <c r="P504" s="1296"/>
      <c r="Q504" s="1296"/>
      <c r="R504" s="1296"/>
      <c r="S504" s="1296"/>
      <c r="T504" s="1296"/>
      <c r="U504" s="1296"/>
      <c r="V504" s="1296"/>
      <c r="W504" s="1296"/>
      <c r="X504" s="1296"/>
      <c r="Y504" s="1296"/>
      <c r="Z504" s="1296"/>
      <c r="AA504" s="1296"/>
      <c r="AB504" s="1560"/>
      <c r="AC504" s="1396" t="s">
        <v>124</v>
      </c>
      <c r="AD504" s="1397"/>
      <c r="AE504" s="1397"/>
      <c r="AF504" s="1397"/>
      <c r="AG504" s="47" t="s">
        <v>248</v>
      </c>
      <c r="AH504" s="1058"/>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302"/>
      <c r="C505" s="1303"/>
      <c r="D505" s="1303"/>
      <c r="E505" s="1303"/>
      <c r="F505" s="1303"/>
      <c r="G505" s="1303"/>
      <c r="H505" s="1304"/>
      <c r="I505" s="41" t="s">
        <v>1984</v>
      </c>
      <c r="AC505" s="1395" t="s">
        <v>1976</v>
      </c>
      <c r="AD505" s="1395"/>
      <c r="AE505" s="1395"/>
      <c r="AF505" s="1395"/>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302"/>
      <c r="C506" s="1303"/>
      <c r="D506" s="1303"/>
      <c r="E506" s="1303"/>
      <c r="F506" s="1303"/>
      <c r="G506" s="1303"/>
      <c r="H506" s="1304"/>
      <c r="I506" t="s">
        <v>1985</v>
      </c>
      <c r="AC506" s="1333"/>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302"/>
      <c r="C507" s="1303"/>
      <c r="D507" s="1303"/>
      <c r="E507" s="1303"/>
      <c r="F507" s="1303"/>
      <c r="G507" s="1303"/>
      <c r="H507" s="1304"/>
      <c r="I507" t="s">
        <v>1986</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302"/>
      <c r="C508" s="1303"/>
      <c r="D508" s="1303"/>
      <c r="E508" s="1303"/>
      <c r="F508" s="1303"/>
      <c r="G508" s="1303"/>
      <c r="H508" s="1304"/>
      <c r="I508" s="837" t="s">
        <v>1987</v>
      </c>
      <c r="J508" s="54"/>
      <c r="K508" s="54"/>
      <c r="L508" s="54"/>
      <c r="M508" s="54"/>
      <c r="N508" s="54"/>
      <c r="O508" s="54"/>
      <c r="P508" s="54"/>
      <c r="Q508" s="54"/>
      <c r="R508" s="54"/>
      <c r="S508" s="54"/>
      <c r="T508" s="54"/>
      <c r="U508" s="54"/>
      <c r="V508" s="54"/>
      <c r="W508" s="54"/>
      <c r="X508" s="54"/>
      <c r="Y508" s="54"/>
      <c r="Z508" s="54"/>
      <c r="AA508" s="54"/>
      <c r="AB508" s="54"/>
      <c r="AC508" s="1350"/>
      <c r="AD508" s="1351"/>
      <c r="AE508" s="1351"/>
      <c r="AF508" s="1352"/>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299" t="s">
        <v>678</v>
      </c>
      <c r="C509" s="1300"/>
      <c r="D509" s="1300"/>
      <c r="E509" s="1300"/>
      <c r="F509" s="1300"/>
      <c r="G509" s="1300"/>
      <c r="H509" s="1301"/>
      <c r="I509" s="7" t="s">
        <v>679</v>
      </c>
      <c r="J509" s="7"/>
      <c r="K509" s="7"/>
      <c r="L509" s="7"/>
      <c r="M509" s="7"/>
      <c r="N509" s="7"/>
      <c r="O509" s="7"/>
      <c r="P509" s="7"/>
      <c r="Q509" s="7"/>
      <c r="R509" s="7"/>
      <c r="S509" s="7"/>
      <c r="T509" s="7"/>
      <c r="U509" s="7"/>
      <c r="V509" s="7"/>
      <c r="W509" s="7"/>
      <c r="AC509" s="1298">
        <v>7</v>
      </c>
      <c r="AD509" s="1103"/>
      <c r="AE509" s="1103"/>
      <c r="AF509" s="1103"/>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302"/>
      <c r="C510" s="1303"/>
      <c r="D510" s="1303"/>
      <c r="E510" s="1303"/>
      <c r="F510" s="1303"/>
      <c r="G510" s="1303"/>
      <c r="H510" s="1304"/>
      <c r="I510" t="s">
        <v>680</v>
      </c>
      <c r="AC510" s="1298">
        <v>7</v>
      </c>
      <c r="AD510" s="1103"/>
      <c r="AE510" s="1103"/>
      <c r="AF510" s="1103"/>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302"/>
      <c r="C511" s="1303"/>
      <c r="D511" s="1303"/>
      <c r="E511" s="1303"/>
      <c r="F511" s="1303"/>
      <c r="G511" s="1303"/>
      <c r="H511" s="1304"/>
      <c r="I511" s="54" t="s">
        <v>681</v>
      </c>
      <c r="J511" s="54"/>
      <c r="K511" s="54"/>
      <c r="L511" s="54"/>
      <c r="M511" s="54"/>
      <c r="N511" s="54"/>
      <c r="O511" s="54"/>
      <c r="P511" s="54"/>
      <c r="Q511" s="54"/>
      <c r="R511" s="54"/>
      <c r="S511" s="54"/>
      <c r="T511" s="54"/>
      <c r="U511" s="54"/>
      <c r="V511" s="54"/>
      <c r="W511" s="54"/>
      <c r="X511" s="54"/>
      <c r="Y511" s="54"/>
      <c r="Z511" s="54"/>
      <c r="AA511" s="54"/>
      <c r="AB511" s="54"/>
      <c r="AC511" s="1298">
        <v>10</v>
      </c>
      <c r="AD511" s="1103"/>
      <c r="AE511" s="1103"/>
      <c r="AF511" s="1103"/>
      <c r="AG511" s="47" t="s">
        <v>248</v>
      </c>
      <c r="AH511" s="1058">
        <v>2024</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299" t="s">
        <v>682</v>
      </c>
      <c r="C512" s="1300"/>
      <c r="D512" s="1300"/>
      <c r="E512" s="1300"/>
      <c r="F512" s="1300"/>
      <c r="G512" s="1300"/>
      <c r="H512" s="1301"/>
      <c r="I512" s="7" t="s">
        <v>679</v>
      </c>
      <c r="J512" s="7"/>
      <c r="K512" s="7"/>
      <c r="L512" s="7"/>
      <c r="M512" s="7"/>
      <c r="N512" s="7"/>
      <c r="O512" s="7"/>
      <c r="P512" s="7"/>
      <c r="Q512" s="7"/>
      <c r="R512" s="7"/>
      <c r="S512" s="7"/>
      <c r="T512" s="7"/>
      <c r="U512" s="7"/>
      <c r="V512" s="7"/>
      <c r="W512" s="7"/>
      <c r="X512" s="7"/>
      <c r="Y512" s="7"/>
      <c r="Z512" s="7"/>
      <c r="AA512" s="7"/>
      <c r="AB512" s="7"/>
      <c r="AC512" s="1082">
        <v>7</v>
      </c>
      <c r="AD512" s="1083"/>
      <c r="AE512" s="1083"/>
      <c r="AF512" s="1083"/>
      <c r="AG512" s="230" t="s">
        <v>248</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302"/>
      <c r="C513" s="1303"/>
      <c r="D513" s="1303"/>
      <c r="E513" s="1303"/>
      <c r="F513" s="1303"/>
      <c r="G513" s="1303"/>
      <c r="H513" s="1304"/>
      <c r="I513" t="s">
        <v>680</v>
      </c>
      <c r="AC513" s="1298">
        <v>7</v>
      </c>
      <c r="AD513" s="1103"/>
      <c r="AE513" s="1103"/>
      <c r="AF513" s="1103"/>
      <c r="AG513" s="18" t="s">
        <v>248</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305"/>
      <c r="C514" s="1306"/>
      <c r="D514" s="1306"/>
      <c r="E514" s="1306"/>
      <c r="F514" s="1306"/>
      <c r="G514" s="1306"/>
      <c r="H514" s="1307"/>
      <c r="I514" s="54" t="s">
        <v>681</v>
      </c>
      <c r="J514" s="54"/>
      <c r="K514" s="54"/>
      <c r="L514" s="54"/>
      <c r="M514" s="54"/>
      <c r="N514" s="54"/>
      <c r="O514" s="54"/>
      <c r="P514" s="54"/>
      <c r="Q514" s="54"/>
      <c r="R514" s="54"/>
      <c r="S514" s="54"/>
      <c r="T514" s="54"/>
      <c r="U514" s="54"/>
      <c r="V514" s="54"/>
      <c r="W514" s="54"/>
      <c r="X514" s="54"/>
      <c r="Y514" s="54"/>
      <c r="Z514" s="54"/>
      <c r="AA514" s="54"/>
      <c r="AB514" s="54"/>
      <c r="AC514" s="1298">
        <v>10</v>
      </c>
      <c r="AD514" s="1103"/>
      <c r="AE514" s="1103"/>
      <c r="AF514" s="1103"/>
      <c r="AG514" s="47" t="s">
        <v>248</v>
      </c>
      <c r="AH514" s="1058">
        <v>2024</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99" t="s">
        <v>683</v>
      </c>
      <c r="C515" s="1300"/>
      <c r="D515" s="1300"/>
      <c r="E515" s="1300"/>
      <c r="F515" s="1300"/>
      <c r="G515" s="1300"/>
      <c r="H515" s="1301"/>
      <c r="I515" s="6" t="s">
        <v>684</v>
      </c>
      <c r="J515" s="7"/>
      <c r="K515" s="7"/>
      <c r="L515" s="7"/>
      <c r="M515" s="7"/>
      <c r="N515" s="7"/>
      <c r="O515" s="1295" t="s">
        <v>2407</v>
      </c>
      <c r="P515" s="1296"/>
      <c r="Q515" s="1296"/>
      <c r="R515" s="1296"/>
      <c r="S515" s="1296"/>
      <c r="T515" s="1296"/>
      <c r="U515" s="1296"/>
      <c r="V515" s="1296"/>
      <c r="W515" s="1296"/>
      <c r="X515" s="1296"/>
      <c r="Y515" s="1296"/>
      <c r="Z515" s="1296"/>
      <c r="AA515" s="1296"/>
      <c r="AB515" s="64"/>
      <c r="AC515" s="1082" t="s">
        <v>124</v>
      </c>
      <c r="AD515" s="1083"/>
      <c r="AE515" s="1083"/>
      <c r="AF515" s="1083"/>
      <c r="AG515" s="230" t="s">
        <v>248</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302"/>
      <c r="C516" s="1303"/>
      <c r="D516" s="1303"/>
      <c r="E516" s="1303"/>
      <c r="F516" s="1303"/>
      <c r="G516" s="1303"/>
      <c r="H516" s="1304"/>
      <c r="I516" s="204" t="s">
        <v>685</v>
      </c>
      <c r="AB516" s="71"/>
      <c r="AC516" s="1298">
        <v>7</v>
      </c>
      <c r="AD516" s="1103"/>
      <c r="AE516" s="1103"/>
      <c r="AF516" s="1103"/>
      <c r="AG516" s="18" t="s">
        <v>248</v>
      </c>
      <c r="AH516" s="1058">
        <v>2024</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302"/>
      <c r="C517" s="1303"/>
      <c r="D517" s="1303"/>
      <c r="E517" s="1303"/>
      <c r="F517" s="1303"/>
      <c r="G517" s="1303"/>
      <c r="H517" s="1304"/>
      <c r="I517" s="53" t="s">
        <v>686</v>
      </c>
      <c r="J517" s="54"/>
      <c r="K517" s="54"/>
      <c r="L517" s="54"/>
      <c r="M517" s="54"/>
      <c r="N517" s="54"/>
      <c r="O517" s="54"/>
      <c r="P517" s="54"/>
      <c r="Q517" s="54"/>
      <c r="R517" s="54"/>
      <c r="S517" s="54"/>
      <c r="T517" s="54"/>
      <c r="U517" s="54"/>
      <c r="V517" s="54"/>
      <c r="W517" s="54"/>
      <c r="X517" s="54"/>
      <c r="Y517" s="54"/>
      <c r="Z517" s="54"/>
      <c r="AA517" s="54"/>
      <c r="AB517" s="55"/>
      <c r="AC517" s="1298">
        <v>10</v>
      </c>
      <c r="AD517" s="1103"/>
      <c r="AE517" s="1103"/>
      <c r="AF517" s="1103"/>
      <c r="AG517" s="47" t="s">
        <v>248</v>
      </c>
      <c r="AH517" s="1058">
        <v>2024</v>
      </c>
      <c r="AI517" s="1058"/>
      <c r="AJ517" s="1058"/>
      <c r="AK517" s="1059"/>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302"/>
      <c r="C518" s="1303"/>
      <c r="D518" s="1303"/>
      <c r="E518" s="1303"/>
      <c r="F518" s="1303"/>
      <c r="G518" s="1303"/>
      <c r="H518" s="1304"/>
      <c r="I518" s="7" t="s">
        <v>687</v>
      </c>
      <c r="J518" s="7"/>
      <c r="K518" s="7"/>
      <c r="L518" s="7"/>
      <c r="M518" s="7"/>
      <c r="N518" s="7"/>
      <c r="O518" s="1295" t="s">
        <v>2408</v>
      </c>
      <c r="P518" s="1296"/>
      <c r="Q518" s="1296"/>
      <c r="R518" s="1296"/>
      <c r="S518" s="1296"/>
      <c r="T518" s="1296"/>
      <c r="U518" s="1296"/>
      <c r="V518" s="1296"/>
      <c r="W518" s="1296"/>
      <c r="X518" s="1296"/>
      <c r="Y518" s="1296"/>
      <c r="Z518" s="1296"/>
      <c r="AA518" s="1296"/>
      <c r="AC518" s="1298" t="s">
        <v>124</v>
      </c>
      <c r="AD518" s="1103"/>
      <c r="AE518" s="1103"/>
      <c r="AF518" s="1103"/>
      <c r="AG518" s="18" t="s">
        <v>248</v>
      </c>
      <c r="AH518" s="1058"/>
      <c r="AI518" s="1058"/>
      <c r="AJ518" s="1058"/>
      <c r="AK518" s="1059"/>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302"/>
      <c r="C519" s="1303"/>
      <c r="D519" s="1303"/>
      <c r="E519" s="1303"/>
      <c r="F519" s="1303"/>
      <c r="G519" s="1303"/>
      <c r="H519" s="1304"/>
      <c r="I519" t="s">
        <v>685</v>
      </c>
      <c r="AC519" s="1298">
        <v>9</v>
      </c>
      <c r="AD519" s="1103"/>
      <c r="AE519" s="1103"/>
      <c r="AF519" s="1103"/>
      <c r="AG519" s="18" t="s">
        <v>248</v>
      </c>
      <c r="AH519" s="1058">
        <v>2022</v>
      </c>
      <c r="AI519" s="1058"/>
      <c r="AJ519" s="1058"/>
      <c r="AK519" s="1059"/>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302"/>
      <c r="C520" s="1303"/>
      <c r="D520" s="1303"/>
      <c r="E520" s="1303"/>
      <c r="F520" s="1303"/>
      <c r="G520" s="1303"/>
      <c r="H520" s="1304"/>
      <c r="I520" s="54" t="s">
        <v>686</v>
      </c>
      <c r="J520" s="54"/>
      <c r="K520" s="54"/>
      <c r="L520" s="54"/>
      <c r="M520" s="54"/>
      <c r="N520" s="54"/>
      <c r="O520" s="54"/>
      <c r="P520" s="54"/>
      <c r="Q520" s="54"/>
      <c r="R520" s="54"/>
      <c r="S520" s="54"/>
      <c r="T520" s="54"/>
      <c r="U520" s="54"/>
      <c r="V520" s="54"/>
      <c r="W520" s="54"/>
      <c r="X520" s="54"/>
      <c r="Y520" s="54"/>
      <c r="Z520" s="54"/>
      <c r="AA520" s="54"/>
      <c r="AB520" s="54"/>
      <c r="AC520" s="1298">
        <v>1</v>
      </c>
      <c r="AD520" s="1103"/>
      <c r="AE520" s="1103"/>
      <c r="AF520" s="1103"/>
      <c r="AG520" s="47" t="s">
        <v>248</v>
      </c>
      <c r="AH520" s="1058">
        <v>2023</v>
      </c>
      <c r="AI520" s="1058"/>
      <c r="AJ520" s="1058"/>
      <c r="AK520" s="1059"/>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302"/>
      <c r="C521" s="1303"/>
      <c r="D521" s="1303"/>
      <c r="E521" s="1303"/>
      <c r="F521" s="1303"/>
      <c r="G521" s="1303"/>
      <c r="H521" s="1304"/>
      <c r="I521" s="7" t="s">
        <v>687</v>
      </c>
      <c r="J521" s="7"/>
      <c r="K521" s="7"/>
      <c r="L521" s="7"/>
      <c r="M521" s="7"/>
      <c r="N521" s="7"/>
      <c r="O521" s="1295" t="s">
        <v>2409</v>
      </c>
      <c r="P521" s="1296"/>
      <c r="Q521" s="1296"/>
      <c r="R521" s="1296"/>
      <c r="S521" s="1296"/>
      <c r="T521" s="1296"/>
      <c r="U521" s="1296"/>
      <c r="V521" s="1296"/>
      <c r="W521" s="1296"/>
      <c r="X521" s="1296"/>
      <c r="Y521" s="1296"/>
      <c r="Z521" s="1296"/>
      <c r="AA521" s="1296"/>
      <c r="AC521" s="1298" t="s">
        <v>124</v>
      </c>
      <c r="AD521" s="1103"/>
      <c r="AE521" s="1103"/>
      <c r="AF521" s="1103"/>
      <c r="AG521" s="18" t="s">
        <v>248</v>
      </c>
      <c r="AH521" s="1058"/>
      <c r="AI521" s="1058"/>
      <c r="AJ521" s="1058"/>
      <c r="AK521" s="1059"/>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302"/>
      <c r="C522" s="1303"/>
      <c r="D522" s="1303"/>
      <c r="E522" s="1303"/>
      <c r="F522" s="1303"/>
      <c r="G522" s="1303"/>
      <c r="H522" s="1304"/>
      <c r="I522" t="s">
        <v>685</v>
      </c>
      <c r="AC522" s="1298">
        <v>6</v>
      </c>
      <c r="AD522" s="1103"/>
      <c r="AE522" s="1103"/>
      <c r="AF522" s="1103"/>
      <c r="AG522" s="18" t="s">
        <v>248</v>
      </c>
      <c r="AH522" s="1058">
        <v>2023</v>
      </c>
      <c r="AI522" s="1058"/>
      <c r="AJ522" s="1058"/>
      <c r="AK522" s="1059"/>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302"/>
      <c r="C523" s="1303"/>
      <c r="D523" s="1303"/>
      <c r="E523" s="1303"/>
      <c r="F523" s="1303"/>
      <c r="G523" s="1303"/>
      <c r="H523" s="1304"/>
      <c r="I523" s="54" t="s">
        <v>686</v>
      </c>
      <c r="J523" s="54"/>
      <c r="K523" s="54"/>
      <c r="L523" s="54"/>
      <c r="M523" s="54"/>
      <c r="N523" s="54"/>
      <c r="O523" s="54"/>
      <c r="P523" s="54"/>
      <c r="Q523" s="54"/>
      <c r="R523" s="54"/>
      <c r="S523" s="54"/>
      <c r="T523" s="54"/>
      <c r="U523" s="54"/>
      <c r="V523" s="54"/>
      <c r="W523" s="54"/>
      <c r="X523" s="54"/>
      <c r="Y523" s="54"/>
      <c r="Z523" s="54"/>
      <c r="AA523" s="54"/>
      <c r="AB523" s="54"/>
      <c r="AC523" s="1298">
        <v>3</v>
      </c>
      <c r="AD523" s="1103"/>
      <c r="AE523" s="1103"/>
      <c r="AF523" s="1103"/>
      <c r="AG523" s="47" t="s">
        <v>248</v>
      </c>
      <c r="AH523" s="1058">
        <v>2024</v>
      </c>
      <c r="AI523" s="1058"/>
      <c r="AJ523" s="1058"/>
      <c r="AK523" s="1059"/>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302"/>
      <c r="C524" s="1303"/>
      <c r="D524" s="1303"/>
      <c r="E524" s="1303"/>
      <c r="F524" s="1303"/>
      <c r="G524" s="1303"/>
      <c r="H524" s="1304"/>
      <c r="I524" s="7" t="s">
        <v>687</v>
      </c>
      <c r="J524" s="7"/>
      <c r="K524" s="7"/>
      <c r="L524" s="7"/>
      <c r="M524" s="7"/>
      <c r="N524" s="7"/>
      <c r="O524" s="1295" t="s">
        <v>2410</v>
      </c>
      <c r="P524" s="1296"/>
      <c r="Q524" s="1296"/>
      <c r="R524" s="1296"/>
      <c r="S524" s="1296"/>
      <c r="T524" s="1296"/>
      <c r="U524" s="1296"/>
      <c r="V524" s="1296"/>
      <c r="W524" s="1296"/>
      <c r="X524" s="1296"/>
      <c r="Y524" s="1296"/>
      <c r="Z524" s="1296"/>
      <c r="AA524" s="1296"/>
      <c r="AC524" s="1298" t="s">
        <v>124</v>
      </c>
      <c r="AD524" s="1103"/>
      <c r="AE524" s="1103"/>
      <c r="AF524" s="1103"/>
      <c r="AG524" s="18" t="s">
        <v>248</v>
      </c>
      <c r="AH524" s="1058"/>
      <c r="AI524" s="1058"/>
      <c r="AJ524" s="1058"/>
      <c r="AK524" s="1059"/>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302"/>
      <c r="C525" s="1303"/>
      <c r="D525" s="1303"/>
      <c r="E525" s="1303"/>
      <c r="F525" s="1303"/>
      <c r="G525" s="1303"/>
      <c r="H525" s="1304"/>
      <c r="I525" t="s">
        <v>685</v>
      </c>
      <c r="AC525" s="1298">
        <v>10</v>
      </c>
      <c r="AD525" s="1103"/>
      <c r="AE525" s="1103"/>
      <c r="AF525" s="1103"/>
      <c r="AG525" s="18" t="s">
        <v>248</v>
      </c>
      <c r="AH525" s="1058">
        <v>2023</v>
      </c>
      <c r="AI525" s="1058"/>
      <c r="AJ525" s="1058"/>
      <c r="AK525" s="1059"/>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302"/>
      <c r="C526" s="1303"/>
      <c r="D526" s="1303"/>
      <c r="E526" s="1303"/>
      <c r="F526" s="1303"/>
      <c r="G526" s="1303"/>
      <c r="H526" s="1304"/>
      <c r="I526" s="54" t="s">
        <v>686</v>
      </c>
      <c r="J526" s="54"/>
      <c r="K526" s="54"/>
      <c r="L526" s="54"/>
      <c r="M526" s="54"/>
      <c r="N526" s="54"/>
      <c r="O526" s="54"/>
      <c r="P526" s="54"/>
      <c r="Q526" s="54"/>
      <c r="R526" s="54"/>
      <c r="S526" s="54"/>
      <c r="T526" s="54"/>
      <c r="U526" s="54"/>
      <c r="V526" s="54"/>
      <c r="W526" s="54"/>
      <c r="X526" s="54"/>
      <c r="Y526" s="54"/>
      <c r="Z526" s="54"/>
      <c r="AA526" s="54"/>
      <c r="AB526" s="54"/>
      <c r="AC526" s="1298">
        <v>4</v>
      </c>
      <c r="AD526" s="1103"/>
      <c r="AE526" s="1103"/>
      <c r="AF526" s="1103"/>
      <c r="AG526" s="47" t="s">
        <v>248</v>
      </c>
      <c r="AH526" s="1058">
        <v>2024</v>
      </c>
      <c r="AI526" s="1058"/>
      <c r="AJ526" s="1058"/>
      <c r="AK526" s="1059"/>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302"/>
      <c r="C527" s="1303"/>
      <c r="D527" s="1303"/>
      <c r="E527" s="1303"/>
      <c r="F527" s="1303"/>
      <c r="G527" s="1303"/>
      <c r="H527" s="1304"/>
      <c r="I527" s="7" t="s">
        <v>687</v>
      </c>
      <c r="J527" s="7"/>
      <c r="K527" s="7"/>
      <c r="L527" s="7"/>
      <c r="M527" s="7"/>
      <c r="N527" s="7"/>
      <c r="O527" s="1295" t="s">
        <v>561</v>
      </c>
      <c r="P527" s="1296"/>
      <c r="Q527" s="1296"/>
      <c r="R527" s="1296"/>
      <c r="S527" s="1296"/>
      <c r="T527" s="1296"/>
      <c r="U527" s="1296"/>
      <c r="V527" s="1296"/>
      <c r="W527" s="1296"/>
      <c r="X527" s="1296"/>
      <c r="Y527" s="1296"/>
      <c r="Z527" s="1296"/>
      <c r="AA527" s="1296"/>
      <c r="AC527" s="1298" t="s">
        <v>124</v>
      </c>
      <c r="AD527" s="1103"/>
      <c r="AE527" s="1103"/>
      <c r="AF527" s="1103"/>
      <c r="AG527" s="18" t="s">
        <v>248</v>
      </c>
      <c r="AH527" s="1058"/>
      <c r="AI527" s="1058"/>
      <c r="AJ527" s="1058"/>
      <c r="AK527" s="1059"/>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302"/>
      <c r="C528" s="1303"/>
      <c r="D528" s="1303"/>
      <c r="E528" s="1303"/>
      <c r="F528" s="1303"/>
      <c r="G528" s="1303"/>
      <c r="H528" s="1304"/>
      <c r="I528" t="s">
        <v>685</v>
      </c>
      <c r="AC528" s="1298" t="s">
        <v>124</v>
      </c>
      <c r="AD528" s="1103"/>
      <c r="AE528" s="1103"/>
      <c r="AF528" s="1103"/>
      <c r="AG528" s="47" t="s">
        <v>248</v>
      </c>
      <c r="AH528" s="1058"/>
      <c r="AI528" s="1058"/>
      <c r="AJ528" s="1058"/>
      <c r="AK528" s="1059"/>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302"/>
      <c r="C529" s="1303"/>
      <c r="D529" s="1303"/>
      <c r="E529" s="1303"/>
      <c r="F529" s="1303"/>
      <c r="G529" s="1303"/>
      <c r="H529" s="1304"/>
      <c r="I529" s="54" t="s">
        <v>686</v>
      </c>
      <c r="J529" s="54"/>
      <c r="K529" s="54"/>
      <c r="L529" s="54"/>
      <c r="M529" s="54"/>
      <c r="N529" s="54"/>
      <c r="O529" s="54"/>
      <c r="P529" s="54"/>
      <c r="Q529" s="54"/>
      <c r="R529" s="54"/>
      <c r="S529" s="54"/>
      <c r="T529" s="54"/>
      <c r="U529" s="54"/>
      <c r="V529" s="54"/>
      <c r="W529" s="54"/>
      <c r="X529" s="54"/>
      <c r="Y529" s="54"/>
      <c r="Z529" s="54"/>
      <c r="AA529" s="54"/>
      <c r="AB529" s="54"/>
      <c r="AC529" s="1298" t="s">
        <v>124</v>
      </c>
      <c r="AD529" s="1103"/>
      <c r="AE529" s="1103"/>
      <c r="AF529" s="1103"/>
      <c r="AG529" s="18" t="s">
        <v>248</v>
      </c>
      <c r="AH529" s="1058"/>
      <c r="AI529" s="1058"/>
      <c r="AJ529" s="1058"/>
      <c r="AK529" s="1059"/>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302"/>
      <c r="C530" s="1303"/>
      <c r="D530" s="1303"/>
      <c r="E530" s="1303"/>
      <c r="F530" s="1303"/>
      <c r="G530" s="1303"/>
      <c r="H530" s="1304"/>
      <c r="I530" s="7" t="s">
        <v>687</v>
      </c>
      <c r="J530" s="7"/>
      <c r="K530" s="7"/>
      <c r="L530" s="7"/>
      <c r="M530" s="7"/>
      <c r="N530" s="7"/>
      <c r="O530" s="1295" t="s">
        <v>561</v>
      </c>
      <c r="P530" s="1296"/>
      <c r="Q530" s="1296"/>
      <c r="R530" s="1296"/>
      <c r="S530" s="1296"/>
      <c r="T530" s="1296"/>
      <c r="U530" s="1296"/>
      <c r="V530" s="1296"/>
      <c r="W530" s="1296"/>
      <c r="X530" s="1296"/>
      <c r="Y530" s="1296"/>
      <c r="Z530" s="1296"/>
      <c r="AA530" s="1296"/>
      <c r="AC530" s="1298" t="s">
        <v>124</v>
      </c>
      <c r="AD530" s="1103"/>
      <c r="AE530" s="1103"/>
      <c r="AF530" s="1103"/>
      <c r="AG530" s="47" t="s">
        <v>248</v>
      </c>
      <c r="AH530" s="1058"/>
      <c r="AI530" s="1058"/>
      <c r="AJ530" s="1058"/>
      <c r="AK530" s="1059"/>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302"/>
      <c r="C531" s="1303"/>
      <c r="D531" s="1303"/>
      <c r="E531" s="1303"/>
      <c r="F531" s="1303"/>
      <c r="G531" s="1303"/>
      <c r="H531" s="1304"/>
      <c r="I531" t="s">
        <v>685</v>
      </c>
      <c r="AC531" s="1298" t="s">
        <v>124</v>
      </c>
      <c r="AD531" s="1103"/>
      <c r="AE531" s="1103"/>
      <c r="AF531" s="1103"/>
      <c r="AG531" s="18" t="s">
        <v>248</v>
      </c>
      <c r="AH531" s="1058"/>
      <c r="AI531" s="1058"/>
      <c r="AJ531" s="1058"/>
      <c r="AK531" s="1059"/>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302"/>
      <c r="C532" s="1303"/>
      <c r="D532" s="1303"/>
      <c r="E532" s="1303"/>
      <c r="F532" s="1303"/>
      <c r="G532" s="1303"/>
      <c r="H532" s="1304"/>
      <c r="I532" s="54" t="s">
        <v>686</v>
      </c>
      <c r="J532" s="54"/>
      <c r="K532" s="54"/>
      <c r="L532" s="54"/>
      <c r="M532" s="54"/>
      <c r="N532" s="54"/>
      <c r="O532" s="54"/>
      <c r="P532" s="54"/>
      <c r="Q532" s="54"/>
      <c r="R532" s="54"/>
      <c r="S532" s="54"/>
      <c r="T532" s="54"/>
      <c r="U532" s="54"/>
      <c r="V532" s="54"/>
      <c r="W532" s="54"/>
      <c r="X532" s="54"/>
      <c r="Y532" s="54"/>
      <c r="Z532" s="54"/>
      <c r="AA532" s="54"/>
      <c r="AB532" s="54"/>
      <c r="AC532" s="1298" t="s">
        <v>124</v>
      </c>
      <c r="AD532" s="1103"/>
      <c r="AE532" s="1103"/>
      <c r="AF532" s="1103"/>
      <c r="AG532" s="47" t="s">
        <v>248</v>
      </c>
      <c r="AH532" s="1058"/>
      <c r="AI532" s="1058"/>
      <c r="AJ532" s="1058"/>
      <c r="AK532" s="1059"/>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302"/>
      <c r="C533" s="1303"/>
      <c r="D533" s="1303"/>
      <c r="E533" s="1303"/>
      <c r="F533" s="1303"/>
      <c r="G533" s="1303"/>
      <c r="H533" s="1304"/>
      <c r="I533" s="7" t="s">
        <v>734</v>
      </c>
      <c r="J533" s="7"/>
      <c r="K533" s="7"/>
      <c r="L533" s="7"/>
      <c r="M533" s="7"/>
      <c r="N533" s="7"/>
      <c r="O533" s="7"/>
      <c r="P533" s="7"/>
      <c r="Q533" s="7"/>
      <c r="R533" s="7"/>
      <c r="S533" s="7"/>
      <c r="T533" s="7"/>
      <c r="U533" s="7"/>
      <c r="V533" s="7"/>
      <c r="W533" s="7"/>
      <c r="AC533" s="1298" t="s">
        <v>124</v>
      </c>
      <c r="AD533" s="1103"/>
      <c r="AE533" s="1103"/>
      <c r="AF533" s="1103"/>
      <c r="AG533" s="47" t="s">
        <v>248</v>
      </c>
      <c r="AH533" s="1058"/>
      <c r="AI533" s="1058"/>
      <c r="AJ533" s="1058"/>
      <c r="AK533" s="1059"/>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302"/>
      <c r="C534" s="1303"/>
      <c r="D534" s="1303"/>
      <c r="E534" s="1303"/>
      <c r="F534" s="1303"/>
      <c r="G534" s="1303"/>
      <c r="H534" s="1304"/>
      <c r="I534" t="s">
        <v>735</v>
      </c>
      <c r="AC534" s="1298">
        <v>4</v>
      </c>
      <c r="AD534" s="1103"/>
      <c r="AE534" s="1103"/>
      <c r="AF534" s="1103"/>
      <c r="AG534" s="18" t="s">
        <v>248</v>
      </c>
      <c r="AH534" s="1058">
        <v>2025</v>
      </c>
      <c r="AI534" s="1058"/>
      <c r="AJ534" s="1058"/>
      <c r="AK534" s="1059"/>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302"/>
      <c r="C535" s="1303"/>
      <c r="D535" s="1303"/>
      <c r="E535" s="1303"/>
      <c r="F535" s="1303"/>
      <c r="G535" s="1303"/>
      <c r="H535" s="1304"/>
      <c r="I535" t="s">
        <v>736</v>
      </c>
      <c r="AC535" s="1298">
        <v>1</v>
      </c>
      <c r="AD535" s="1103"/>
      <c r="AE535" s="1103"/>
      <c r="AF535" s="1103"/>
      <c r="AG535" s="47" t="s">
        <v>248</v>
      </c>
      <c r="AH535" s="1058">
        <v>2027</v>
      </c>
      <c r="AI535" s="1058"/>
      <c r="AJ535" s="1058"/>
      <c r="AK535" s="1059"/>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302"/>
      <c r="C536" s="1303"/>
      <c r="D536" s="1303"/>
      <c r="E536" s="1303"/>
      <c r="F536" s="1303"/>
      <c r="G536" s="1303"/>
      <c r="H536" s="1304"/>
      <c r="I536" t="s">
        <v>737</v>
      </c>
      <c r="AC536" s="1298">
        <v>1</v>
      </c>
      <c r="AD536" s="1103"/>
      <c r="AE536" s="1103"/>
      <c r="AF536" s="1103"/>
      <c r="AG536" s="47" t="s">
        <v>248</v>
      </c>
      <c r="AH536" s="1058">
        <v>2027</v>
      </c>
      <c r="AI536" s="1058"/>
      <c r="AJ536" s="1058"/>
      <c r="AK536" s="1059"/>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305"/>
      <c r="C537" s="1306"/>
      <c r="D537" s="1306"/>
      <c r="E537" s="1306"/>
      <c r="F537" s="1306"/>
      <c r="G537" s="1306"/>
      <c r="H537" s="1307"/>
      <c r="I537" s="54" t="s">
        <v>1364</v>
      </c>
      <c r="J537" s="54"/>
      <c r="K537" s="54"/>
      <c r="L537" s="54"/>
      <c r="M537" s="54"/>
      <c r="N537" s="54"/>
      <c r="O537" s="54"/>
      <c r="P537" s="54"/>
      <c r="Q537" s="54"/>
      <c r="R537" s="54"/>
      <c r="S537" s="54"/>
      <c r="T537" s="54"/>
      <c r="U537" s="54"/>
      <c r="V537" s="54"/>
      <c r="W537" s="54"/>
      <c r="X537" s="54"/>
      <c r="Y537" s="54"/>
      <c r="Z537" s="54"/>
      <c r="AA537" s="54"/>
      <c r="AB537" s="54"/>
      <c r="AC537" s="1298">
        <v>4</v>
      </c>
      <c r="AD537" s="1103"/>
      <c r="AE537" s="1103"/>
      <c r="AF537" s="1103"/>
      <c r="AG537" s="47" t="s">
        <v>248</v>
      </c>
      <c r="AH537" s="1058">
        <v>2027</v>
      </c>
      <c r="AI537" s="1058"/>
      <c r="AJ537" s="1058"/>
      <c r="AK537" s="1059"/>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80" t="s">
        <v>498</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299" t="s">
        <v>2193</v>
      </c>
      <c r="C546" s="1300"/>
      <c r="D546" s="1300"/>
      <c r="E546" s="1300"/>
      <c r="F546" s="1300"/>
      <c r="G546" s="1300"/>
      <c r="H546" s="1300"/>
      <c r="I546" s="1300"/>
      <c r="J546" s="1300"/>
      <c r="K546" s="1300"/>
      <c r="L546" s="1300"/>
      <c r="M546" s="1411" t="s">
        <v>2167</v>
      </c>
      <c r="N546" s="1411"/>
      <c r="O546" s="1411"/>
      <c r="P546" s="1411"/>
      <c r="Q546" s="1299" t="s">
        <v>440</v>
      </c>
      <c r="R546" s="1300"/>
      <c r="S546" s="1301"/>
      <c r="T546" s="1299" t="s">
        <v>1988</v>
      </c>
      <c r="U546" s="1300"/>
      <c r="V546" s="1301"/>
      <c r="W546" s="1299" t="s">
        <v>739</v>
      </c>
      <c r="X546" s="1300"/>
      <c r="Y546" s="1301"/>
      <c r="Z546" s="1299" t="s">
        <v>1990</v>
      </c>
      <c r="AA546" s="1300"/>
      <c r="AB546" s="1300"/>
      <c r="AC546" s="1300"/>
      <c r="AD546" s="1301"/>
      <c r="AE546" s="1299" t="s">
        <v>1989</v>
      </c>
      <c r="AF546" s="1300"/>
      <c r="AG546" s="1300"/>
      <c r="AH546" s="1301"/>
      <c r="AI546" s="1299" t="s">
        <v>1991</v>
      </c>
      <c r="AJ546" s="1300"/>
      <c r="AK546" s="1300"/>
      <c r="AL546" s="1301"/>
      <c r="AM546" s="1299" t="s">
        <v>740</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302"/>
      <c r="C547" s="1303"/>
      <c r="D547" s="1303"/>
      <c r="E547" s="1303"/>
      <c r="F547" s="1303"/>
      <c r="G547" s="1303"/>
      <c r="H547" s="1303"/>
      <c r="I547" s="1303"/>
      <c r="J547" s="1303"/>
      <c r="K547" s="1303"/>
      <c r="L547" s="1303"/>
      <c r="M547" s="1411"/>
      <c r="N547" s="1411"/>
      <c r="O547" s="1411"/>
      <c r="P547" s="1411"/>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305"/>
      <c r="C548" s="1306"/>
      <c r="D548" s="1306"/>
      <c r="E548" s="1306"/>
      <c r="F548" s="1306"/>
      <c r="G548" s="1306"/>
      <c r="H548" s="1306"/>
      <c r="I548" s="1306"/>
      <c r="J548" s="1306"/>
      <c r="K548" s="1306"/>
      <c r="L548" s="1306"/>
      <c r="M548" s="1411"/>
      <c r="N548" s="1411"/>
      <c r="O548" s="1411"/>
      <c r="P548" s="1411"/>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899</v>
      </c>
      <c r="C549" s="1409" t="s">
        <v>2419</v>
      </c>
      <c r="D549" s="1409"/>
      <c r="E549" s="1409"/>
      <c r="F549" s="1409"/>
      <c r="G549" s="1409"/>
      <c r="H549" s="1409"/>
      <c r="I549" s="1409"/>
      <c r="J549" s="1409"/>
      <c r="K549" s="1409"/>
      <c r="L549" s="1409"/>
      <c r="M549" s="1297" t="s">
        <v>2182</v>
      </c>
      <c r="N549" s="1297"/>
      <c r="O549" s="1297"/>
      <c r="P549" s="1297"/>
      <c r="Q549" s="1283">
        <v>24</v>
      </c>
      <c r="R549" s="1283"/>
      <c r="S549" s="1284"/>
      <c r="T549" s="1282"/>
      <c r="U549" s="1283"/>
      <c r="V549" s="1284"/>
      <c r="W549" s="1285">
        <v>6.7500000000000004E-2</v>
      </c>
      <c r="X549" s="1286"/>
      <c r="Y549" s="1287"/>
      <c r="Z549" s="1291" t="s">
        <v>2424</v>
      </c>
      <c r="AA549" s="1291"/>
      <c r="AB549" s="1291"/>
      <c r="AC549" s="1291"/>
      <c r="AD549" s="1291"/>
      <c r="AE549" s="1292">
        <v>1</v>
      </c>
      <c r="AF549" s="1293"/>
      <c r="AG549" s="1293"/>
      <c r="AH549" s="1294"/>
      <c r="AI549" s="1288"/>
      <c r="AJ549" s="1289"/>
      <c r="AK549" s="1289"/>
      <c r="AL549" s="1290"/>
      <c r="AM549" s="1201">
        <v>19731214</v>
      </c>
      <c r="AN549" s="1202"/>
      <c r="AO549" s="1202"/>
      <c r="AP549" s="1202"/>
      <c r="AQ549" s="1202"/>
      <c r="AR549" s="1202"/>
      <c r="AS549" s="1203"/>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900</v>
      </c>
      <c r="C550" s="1409" t="s">
        <v>2420</v>
      </c>
      <c r="D550" s="1409"/>
      <c r="E550" s="1409"/>
      <c r="F550" s="1409"/>
      <c r="G550" s="1409"/>
      <c r="H550" s="1409"/>
      <c r="I550" s="1409"/>
      <c r="J550" s="1409"/>
      <c r="K550" s="1409"/>
      <c r="L550" s="1409"/>
      <c r="M550" s="1297" t="s">
        <v>2174</v>
      </c>
      <c r="N550" s="1297"/>
      <c r="O550" s="1297"/>
      <c r="P550" s="1297"/>
      <c r="Q550" s="1282"/>
      <c r="R550" s="1283"/>
      <c r="S550" s="1284"/>
      <c r="T550" s="1282"/>
      <c r="U550" s="1283"/>
      <c r="V550" s="1284"/>
      <c r="W550" s="1285"/>
      <c r="X550" s="1286"/>
      <c r="Y550" s="1287"/>
      <c r="Z550" s="1291" t="s">
        <v>124</v>
      </c>
      <c r="AA550" s="1291"/>
      <c r="AB550" s="1291"/>
      <c r="AC550" s="1291"/>
      <c r="AD550" s="1291"/>
      <c r="AE550" s="1292"/>
      <c r="AF550" s="1293"/>
      <c r="AG550" s="1293"/>
      <c r="AH550" s="1294"/>
      <c r="AI550" s="1288"/>
      <c r="AJ550" s="1289"/>
      <c r="AK550" s="1289"/>
      <c r="AL550" s="1290"/>
      <c r="AM550" s="1201">
        <v>5436956</v>
      </c>
      <c r="AN550" s="1202"/>
      <c r="AO550" s="1202"/>
      <c r="AP550" s="1202"/>
      <c r="AQ550" s="1202"/>
      <c r="AR550" s="1202"/>
      <c r="AS550" s="1203"/>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906</v>
      </c>
      <c r="C551" s="1409" t="s">
        <v>2412</v>
      </c>
      <c r="D551" s="1409"/>
      <c r="E551" s="1409"/>
      <c r="F551" s="1409"/>
      <c r="G551" s="1409"/>
      <c r="H551" s="1409"/>
      <c r="I551" s="1409"/>
      <c r="J551" s="1409"/>
      <c r="K551" s="1409"/>
      <c r="L551" s="1409"/>
      <c r="M551" s="1297" t="s">
        <v>2179</v>
      </c>
      <c r="N551" s="1297"/>
      <c r="O551" s="1297"/>
      <c r="P551" s="1297"/>
      <c r="Q551" s="1282">
        <v>660</v>
      </c>
      <c r="R551" s="1283"/>
      <c r="S551" s="1284"/>
      <c r="T551" s="1282"/>
      <c r="U551" s="1283"/>
      <c r="V551" s="1284"/>
      <c r="W551" s="1285">
        <v>0.1477</v>
      </c>
      <c r="X551" s="1286"/>
      <c r="Y551" s="1287"/>
      <c r="Z551" s="1291" t="s">
        <v>124</v>
      </c>
      <c r="AA551" s="1291"/>
      <c r="AB551" s="1291"/>
      <c r="AC551" s="1291"/>
      <c r="AD551" s="1291"/>
      <c r="AE551" s="1292"/>
      <c r="AF551" s="1293"/>
      <c r="AG551" s="1293"/>
      <c r="AH551" s="1294"/>
      <c r="AI551" s="1288"/>
      <c r="AJ551" s="1289"/>
      <c r="AK551" s="1289"/>
      <c r="AL551" s="1290"/>
      <c r="AM551" s="1201">
        <v>2200000</v>
      </c>
      <c r="AN551" s="1202"/>
      <c r="AO551" s="1202"/>
      <c r="AP551" s="1202"/>
      <c r="AQ551" s="1202"/>
      <c r="AR551" s="1202"/>
      <c r="AS551" s="1203"/>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431</v>
      </c>
      <c r="C552" s="1409" t="s">
        <v>2415</v>
      </c>
      <c r="D552" s="1409"/>
      <c r="E552" s="1409"/>
      <c r="F552" s="1409"/>
      <c r="G552" s="1409"/>
      <c r="H552" s="1409"/>
      <c r="I552" s="1409"/>
      <c r="J552" s="1409"/>
      <c r="K552" s="1409"/>
      <c r="L552" s="1409"/>
      <c r="M552" s="1297" t="s">
        <v>2179</v>
      </c>
      <c r="N552" s="1297"/>
      <c r="O552" s="1297"/>
      <c r="P552" s="1297"/>
      <c r="Q552" s="1282">
        <v>660</v>
      </c>
      <c r="R552" s="1283"/>
      <c r="S552" s="1284"/>
      <c r="T552" s="1282"/>
      <c r="U552" s="1283"/>
      <c r="V552" s="1284"/>
      <c r="W552" s="1285">
        <v>0.1678</v>
      </c>
      <c r="X552" s="1286"/>
      <c r="Y552" s="1287"/>
      <c r="Z552" s="1291" t="s">
        <v>124</v>
      </c>
      <c r="AA552" s="1291"/>
      <c r="AB552" s="1291"/>
      <c r="AC552" s="1291"/>
      <c r="AD552" s="1291"/>
      <c r="AE552" s="1292"/>
      <c r="AF552" s="1293"/>
      <c r="AG552" s="1293"/>
      <c r="AH552" s="1294"/>
      <c r="AI552" s="1288"/>
      <c r="AJ552" s="1289"/>
      <c r="AK552" s="1289"/>
      <c r="AL552" s="1290"/>
      <c r="AM552" s="1201">
        <v>2500000</v>
      </c>
      <c r="AN552" s="1202"/>
      <c r="AO552" s="1202"/>
      <c r="AP552" s="1202"/>
      <c r="AQ552" s="1202"/>
      <c r="AR552" s="1202"/>
      <c r="AS552" s="1203"/>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171</v>
      </c>
      <c r="C553" s="1409" t="s">
        <v>2421</v>
      </c>
      <c r="D553" s="1409"/>
      <c r="E553" s="1409"/>
      <c r="F553" s="1409"/>
      <c r="G553" s="1409"/>
      <c r="H553" s="1409"/>
      <c r="I553" s="1409"/>
      <c r="J553" s="1409"/>
      <c r="K553" s="1409"/>
      <c r="L553" s="1409"/>
      <c r="M553" s="1297" t="s">
        <v>2179</v>
      </c>
      <c r="N553" s="1297"/>
      <c r="O553" s="1297"/>
      <c r="P553" s="1297"/>
      <c r="Q553" s="1282">
        <v>660</v>
      </c>
      <c r="R553" s="1283"/>
      <c r="S553" s="1284"/>
      <c r="T553" s="1282"/>
      <c r="U553" s="1283"/>
      <c r="V553" s="1284"/>
      <c r="W553" s="1285"/>
      <c r="X553" s="1286"/>
      <c r="Y553" s="1287"/>
      <c r="Z553" s="1291" t="s">
        <v>124</v>
      </c>
      <c r="AA553" s="1291"/>
      <c r="AB553" s="1291"/>
      <c r="AC553" s="1291"/>
      <c r="AD553" s="1291"/>
      <c r="AE553" s="1292"/>
      <c r="AF553" s="1293"/>
      <c r="AG553" s="1293"/>
      <c r="AH553" s="1294"/>
      <c r="AI553" s="1288"/>
      <c r="AJ553" s="1289"/>
      <c r="AK553" s="1289"/>
      <c r="AL553" s="1290"/>
      <c r="AM553" s="1201">
        <v>2750000</v>
      </c>
      <c r="AN553" s="1202"/>
      <c r="AO553" s="1202"/>
      <c r="AP553" s="1202"/>
      <c r="AQ553" s="1202"/>
      <c r="AR553" s="1202"/>
      <c r="AS553" s="1203"/>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434</v>
      </c>
      <c r="C554" s="1409" t="s">
        <v>2422</v>
      </c>
      <c r="D554" s="1409"/>
      <c r="E554" s="1409"/>
      <c r="F554" s="1409"/>
      <c r="G554" s="1409"/>
      <c r="H554" s="1409"/>
      <c r="I554" s="1409"/>
      <c r="J554" s="1409"/>
      <c r="K554" s="1409"/>
      <c r="L554" s="1409"/>
      <c r="M554" s="1297" t="s">
        <v>2169</v>
      </c>
      <c r="N554" s="1297"/>
      <c r="O554" s="1297"/>
      <c r="P554" s="1297"/>
      <c r="Q554" s="1282"/>
      <c r="R554" s="1283"/>
      <c r="S554" s="1284"/>
      <c r="T554" s="1282"/>
      <c r="U554" s="1283"/>
      <c r="V554" s="1284"/>
      <c r="W554" s="1285"/>
      <c r="X554" s="1286"/>
      <c r="Y554" s="1287"/>
      <c r="Z554" s="1291" t="s">
        <v>124</v>
      </c>
      <c r="AA554" s="1291"/>
      <c r="AB554" s="1291"/>
      <c r="AC554" s="1291"/>
      <c r="AD554" s="1291"/>
      <c r="AE554" s="1292"/>
      <c r="AF554" s="1293"/>
      <c r="AG554" s="1293"/>
      <c r="AH554" s="1294"/>
      <c r="AI554" s="1288"/>
      <c r="AJ554" s="1289"/>
      <c r="AK554" s="1289"/>
      <c r="AL554" s="1290"/>
      <c r="AM554" s="1201">
        <f>AO635-(AM549+AM550+AM551+AM552+AM553)</f>
        <v>2317879</v>
      </c>
      <c r="AN554" s="1202"/>
      <c r="AO554" s="1202"/>
      <c r="AP554" s="1202"/>
      <c r="AQ554" s="1202"/>
      <c r="AR554" s="1202"/>
      <c r="AS554" s="1203"/>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741</v>
      </c>
      <c r="C555" s="1409"/>
      <c r="D555" s="1409"/>
      <c r="E555" s="1409"/>
      <c r="F555" s="1409"/>
      <c r="G555" s="1409"/>
      <c r="H555" s="1409"/>
      <c r="I555" s="1409"/>
      <c r="J555" s="1409"/>
      <c r="K555" s="1409"/>
      <c r="L555" s="1409"/>
      <c r="M555" s="1297" t="s">
        <v>1976</v>
      </c>
      <c r="N555" s="1297"/>
      <c r="O555" s="1297"/>
      <c r="P555" s="1297"/>
      <c r="Q555" s="1282"/>
      <c r="R555" s="1283"/>
      <c r="S555" s="1284"/>
      <c r="T555" s="1282"/>
      <c r="U555" s="1283"/>
      <c r="V555" s="1284"/>
      <c r="W555" s="1285"/>
      <c r="X555" s="1286"/>
      <c r="Y555" s="1287"/>
      <c r="Z555" s="1291" t="s">
        <v>1976</v>
      </c>
      <c r="AA555" s="1291"/>
      <c r="AB555" s="1291"/>
      <c r="AC555" s="1291"/>
      <c r="AD555" s="1291"/>
      <c r="AE555" s="1292"/>
      <c r="AF555" s="1293"/>
      <c r="AG555" s="1293"/>
      <c r="AH555" s="1294"/>
      <c r="AI555" s="1288"/>
      <c r="AJ555" s="1289"/>
      <c r="AK555" s="1289"/>
      <c r="AL555" s="1290"/>
      <c r="AM555" s="1201"/>
      <c r="AN555" s="1202"/>
      <c r="AO555" s="1202"/>
      <c r="AP555" s="1202"/>
      <c r="AQ555" s="1202"/>
      <c r="AR555" s="1202"/>
      <c r="AS555" s="1203"/>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742</v>
      </c>
      <c r="C556" s="1409"/>
      <c r="D556" s="1409"/>
      <c r="E556" s="1409"/>
      <c r="F556" s="1409"/>
      <c r="G556" s="1409"/>
      <c r="H556" s="1409"/>
      <c r="I556" s="1409"/>
      <c r="J556" s="1409"/>
      <c r="K556" s="1409"/>
      <c r="L556" s="1409"/>
      <c r="M556" s="1297" t="s">
        <v>1976</v>
      </c>
      <c r="N556" s="1297"/>
      <c r="O556" s="1297"/>
      <c r="P556" s="1297"/>
      <c r="Q556" s="1282"/>
      <c r="R556" s="1283"/>
      <c r="S556" s="1284"/>
      <c r="T556" s="1282"/>
      <c r="U556" s="1283"/>
      <c r="V556" s="1284"/>
      <c r="W556" s="1285"/>
      <c r="X556" s="1286"/>
      <c r="Y556" s="1287"/>
      <c r="Z556" s="1291" t="s">
        <v>1976</v>
      </c>
      <c r="AA556" s="1291"/>
      <c r="AB556" s="1291"/>
      <c r="AC556" s="1291"/>
      <c r="AD556" s="1291"/>
      <c r="AE556" s="1292"/>
      <c r="AF556" s="1293"/>
      <c r="AG556" s="1293"/>
      <c r="AH556" s="1294"/>
      <c r="AI556" s="1288"/>
      <c r="AJ556" s="1289"/>
      <c r="AK556" s="1289"/>
      <c r="AL556" s="1290"/>
      <c r="AM556" s="1201"/>
      <c r="AN556" s="1202"/>
      <c r="AO556" s="1202"/>
      <c r="AP556" s="1202"/>
      <c r="AQ556" s="1202"/>
      <c r="AR556" s="1202"/>
      <c r="AS556" s="1203"/>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545</v>
      </c>
      <c r="C557" s="1409"/>
      <c r="D557" s="1409"/>
      <c r="E557" s="1409"/>
      <c r="F557" s="1409"/>
      <c r="G557" s="1409"/>
      <c r="H557" s="1409"/>
      <c r="I557" s="1409"/>
      <c r="J557" s="1409"/>
      <c r="K557" s="1409"/>
      <c r="L557" s="1409"/>
      <c r="M557" s="1297" t="s">
        <v>1976</v>
      </c>
      <c r="N557" s="1297"/>
      <c r="O557" s="1297"/>
      <c r="P557" s="1297"/>
      <c r="Q557" s="1282"/>
      <c r="R557" s="1283"/>
      <c r="S557" s="1284"/>
      <c r="T557" s="1282"/>
      <c r="U557" s="1283"/>
      <c r="V557" s="1284"/>
      <c r="W557" s="1285"/>
      <c r="X557" s="1286"/>
      <c r="Y557" s="1287"/>
      <c r="Z557" s="1291" t="s">
        <v>1976</v>
      </c>
      <c r="AA557" s="1291"/>
      <c r="AB557" s="1291"/>
      <c r="AC557" s="1291"/>
      <c r="AD557" s="1291"/>
      <c r="AE557" s="1292"/>
      <c r="AF557" s="1293"/>
      <c r="AG557" s="1293"/>
      <c r="AH557" s="1294"/>
      <c r="AI557" s="1288"/>
      <c r="AJ557" s="1289"/>
      <c r="AK557" s="1289"/>
      <c r="AL557" s="1290"/>
      <c r="AM557" s="1201"/>
      <c r="AN557" s="1202"/>
      <c r="AO557" s="1202"/>
      <c r="AP557" s="1202"/>
      <c r="AQ557" s="1202"/>
      <c r="AR557" s="1202"/>
      <c r="AS557" s="1203"/>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174</v>
      </c>
      <c r="C558" s="1409"/>
      <c r="D558" s="1409"/>
      <c r="E558" s="1409"/>
      <c r="F558" s="1409"/>
      <c r="G558" s="1409"/>
      <c r="H558" s="1409"/>
      <c r="I558" s="1409"/>
      <c r="J558" s="1409"/>
      <c r="K558" s="1409"/>
      <c r="L558" s="1409"/>
      <c r="M558" s="1297" t="s">
        <v>1976</v>
      </c>
      <c r="N558" s="1297"/>
      <c r="O558" s="1297"/>
      <c r="P558" s="1297"/>
      <c r="Q558" s="1282"/>
      <c r="R558" s="1283"/>
      <c r="S558" s="1284"/>
      <c r="T558" s="1282"/>
      <c r="U558" s="1283"/>
      <c r="V558" s="1284"/>
      <c r="W558" s="1285"/>
      <c r="X558" s="1286"/>
      <c r="Y558" s="1287"/>
      <c r="Z558" s="1291" t="s">
        <v>1976</v>
      </c>
      <c r="AA558" s="1291"/>
      <c r="AB558" s="1291"/>
      <c r="AC558" s="1291"/>
      <c r="AD558" s="1291"/>
      <c r="AE558" s="1292"/>
      <c r="AF558" s="1293"/>
      <c r="AG558" s="1293"/>
      <c r="AH558" s="1294"/>
      <c r="AI558" s="1288"/>
      <c r="AJ558" s="1289"/>
      <c r="AK558" s="1289"/>
      <c r="AL558" s="1290"/>
      <c r="AM558" s="1201"/>
      <c r="AN558" s="1202"/>
      <c r="AO558" s="1202"/>
      <c r="AP558" s="1202"/>
      <c r="AQ558" s="1202"/>
      <c r="AR558" s="1202"/>
      <c r="AS558" s="1203"/>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409"/>
      <c r="D559" s="1409"/>
      <c r="E559" s="1409"/>
      <c r="F559" s="1409"/>
      <c r="G559" s="1409"/>
      <c r="H559" s="1409"/>
      <c r="I559" s="1409"/>
      <c r="J559" s="1409"/>
      <c r="K559" s="1409"/>
      <c r="L559" s="1409"/>
      <c r="M559" s="1297" t="s">
        <v>1976</v>
      </c>
      <c r="N559" s="1297"/>
      <c r="O559" s="1297"/>
      <c r="P559" s="1297"/>
      <c r="Q559" s="1282"/>
      <c r="R559" s="1283"/>
      <c r="S559" s="1284"/>
      <c r="T559" s="1282"/>
      <c r="U559" s="1283"/>
      <c r="V559" s="1284"/>
      <c r="W559" s="1285"/>
      <c r="X559" s="1286"/>
      <c r="Y559" s="1287"/>
      <c r="Z559" s="1291" t="s">
        <v>1976</v>
      </c>
      <c r="AA559" s="1291"/>
      <c r="AB559" s="1291"/>
      <c r="AC559" s="1291"/>
      <c r="AD559" s="1291"/>
      <c r="AE559" s="1292"/>
      <c r="AF559" s="1293"/>
      <c r="AG559" s="1293"/>
      <c r="AH559" s="1294"/>
      <c r="AI559" s="1288"/>
      <c r="AJ559" s="1289"/>
      <c r="AK559" s="1289"/>
      <c r="AL559" s="1290"/>
      <c r="AM559" s="1201"/>
      <c r="AN559" s="1202"/>
      <c r="AO559" s="1202"/>
      <c r="AP559" s="1202"/>
      <c r="AQ559" s="1202"/>
      <c r="AR559" s="1202"/>
      <c r="AS559" s="1203"/>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409"/>
      <c r="D560" s="1409"/>
      <c r="E560" s="1409"/>
      <c r="F560" s="1409"/>
      <c r="G560" s="1409"/>
      <c r="H560" s="1409"/>
      <c r="I560" s="1409"/>
      <c r="J560" s="1409"/>
      <c r="K560" s="1409"/>
      <c r="L560" s="1409"/>
      <c r="M560" s="1297" t="s">
        <v>1976</v>
      </c>
      <c r="N560" s="1297"/>
      <c r="O560" s="1297"/>
      <c r="P560" s="1297"/>
      <c r="Q560" s="1282"/>
      <c r="R560" s="1283"/>
      <c r="S560" s="1284"/>
      <c r="T560" s="1282"/>
      <c r="U560" s="1283"/>
      <c r="V560" s="1284"/>
      <c r="W560" s="1285"/>
      <c r="X560" s="1286"/>
      <c r="Y560" s="1287"/>
      <c r="Z560" s="1291" t="s">
        <v>1976</v>
      </c>
      <c r="AA560" s="1291"/>
      <c r="AB560" s="1291"/>
      <c r="AC560" s="1291"/>
      <c r="AD560" s="1291"/>
      <c r="AE560" s="1292"/>
      <c r="AF560" s="1293"/>
      <c r="AG560" s="1293"/>
      <c r="AH560" s="1294"/>
      <c r="AI560" s="1288"/>
      <c r="AJ560" s="1289"/>
      <c r="AK560" s="1289"/>
      <c r="AL560" s="1290"/>
      <c r="AM560" s="1201"/>
      <c r="AN560" s="1202"/>
      <c r="AO560" s="1202"/>
      <c r="AP560" s="1202"/>
      <c r="AQ560" s="1202"/>
      <c r="AR560" s="1202"/>
      <c r="AS560" s="1203"/>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84" t="s">
        <v>357</v>
      </c>
      <c r="C561" s="1185"/>
      <c r="D561" s="1185"/>
      <c r="E561" s="1185"/>
      <c r="F561" s="1185"/>
      <c r="G561" s="1185"/>
      <c r="H561" s="1185"/>
      <c r="I561" s="1185"/>
      <c r="J561" s="1185"/>
      <c r="K561" s="1185"/>
      <c r="L561" s="1185"/>
      <c r="M561" s="1185"/>
      <c r="N561" s="1185"/>
      <c r="O561" s="1185"/>
      <c r="P561" s="1185"/>
      <c r="Q561" s="1185"/>
      <c r="R561" s="1185"/>
      <c r="S561" s="1185"/>
      <c r="T561" s="1185"/>
      <c r="U561" s="1443"/>
      <c r="V561" s="1185"/>
      <c r="W561" s="1185"/>
      <c r="X561" s="1185"/>
      <c r="Y561" s="1185"/>
      <c r="Z561" s="1185"/>
      <c r="AA561" s="1185"/>
      <c r="AB561" s="1185"/>
      <c r="AC561" s="1185"/>
      <c r="AD561" s="1185"/>
      <c r="AE561" s="1185"/>
      <c r="AF561" s="1185"/>
      <c r="AG561" s="1185"/>
      <c r="AH561" s="1185"/>
      <c r="AI561" s="1185"/>
      <c r="AJ561" s="1185"/>
      <c r="AK561" s="1185"/>
      <c r="AL561" s="1186"/>
      <c r="AM561" s="1195">
        <f>SUM(AM549:AS560)</f>
        <v>34936049</v>
      </c>
      <c r="AN561" s="1196"/>
      <c r="AO561" s="1196"/>
      <c r="AP561" s="1196"/>
      <c r="AQ561" s="1196"/>
      <c r="AR561" s="1196"/>
      <c r="AS561" s="119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899</v>
      </c>
      <c r="B563" t="s">
        <v>82</v>
      </c>
      <c r="G563" s="1262" t="str">
        <f>C549</f>
        <v xml:space="preserve">Citibank Construction Loan (Taxable) </v>
      </c>
      <c r="H563" s="1262"/>
      <c r="I563" s="1262"/>
      <c r="J563" s="1262"/>
      <c r="K563" s="1262"/>
      <c r="L563" s="1262"/>
      <c r="M563" s="1262"/>
      <c r="N563" s="1262"/>
      <c r="O563" s="1262"/>
      <c r="P563" s="1262"/>
      <c r="Q563" s="1262"/>
      <c r="R563" s="1262"/>
      <c r="S563" s="12"/>
      <c r="T563" s="61" t="s">
        <v>900</v>
      </c>
      <c r="U563" t="s">
        <v>82</v>
      </c>
      <c r="Z563" s="1262" t="str">
        <f>C550</f>
        <v>Federal LIHTC Equity</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372</v>
      </c>
      <c r="G564" s="1109" t="s">
        <v>2432</v>
      </c>
      <c r="H564" s="1109"/>
      <c r="I564" s="1109"/>
      <c r="J564" s="1109"/>
      <c r="K564" s="1109"/>
      <c r="L564" s="1109"/>
      <c r="M564" s="1109"/>
      <c r="N564" s="1109"/>
      <c r="O564" s="1109"/>
      <c r="P564" s="1109"/>
      <c r="Q564" s="1109"/>
      <c r="R564" s="1109"/>
      <c r="S564" s="12"/>
      <c r="T564" s="4"/>
      <c r="U564" t="s">
        <v>372</v>
      </c>
      <c r="Z564" s="1109" t="s">
        <v>2480</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430</v>
      </c>
      <c r="G565" s="1109" t="s">
        <v>2433</v>
      </c>
      <c r="H565" s="1109"/>
      <c r="I565" s="1109"/>
      <c r="J565" s="1109"/>
      <c r="K565" s="1109"/>
      <c r="L565" s="1109"/>
      <c r="M565" s="1109"/>
      <c r="N565" s="1109"/>
      <c r="O565" s="1109"/>
      <c r="P565" s="1109"/>
      <c r="Q565" s="1109"/>
      <c r="R565" s="1109"/>
      <c r="T565" s="4"/>
      <c r="U565" t="s">
        <v>430</v>
      </c>
      <c r="Z565" s="1260" t="s">
        <v>2479</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832</v>
      </c>
      <c r="G566" s="1109" t="s">
        <v>2434</v>
      </c>
      <c r="H566" s="1109"/>
      <c r="I566" s="1109"/>
      <c r="J566" s="1109"/>
      <c r="K566" s="1109"/>
      <c r="L566" s="1109"/>
      <c r="M566" s="1109"/>
      <c r="N566" s="1109"/>
      <c r="O566" s="1109"/>
      <c r="P566" s="1109"/>
      <c r="Q566" s="1109"/>
      <c r="R566" s="1109"/>
      <c r="S566" s="12"/>
      <c r="T566" s="4"/>
      <c r="U566" t="s">
        <v>832</v>
      </c>
      <c r="Z566" s="1260" t="s">
        <v>2481</v>
      </c>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649</v>
      </c>
      <c r="G567" s="1266">
        <v>2122391914</v>
      </c>
      <c r="H567" s="1266"/>
      <c r="I567" s="1266"/>
      <c r="J567" s="1266"/>
      <c r="K567" s="1266"/>
      <c r="L567" s="1266"/>
      <c r="O567" s="42" t="s">
        <v>817</v>
      </c>
      <c r="P567" s="1261"/>
      <c r="Q567" s="1261"/>
      <c r="R567" s="1261"/>
      <c r="S567" s="14"/>
      <c r="T567" s="4"/>
      <c r="U567" t="s">
        <v>649</v>
      </c>
      <c r="Z567" s="1392" t="s">
        <v>2488</v>
      </c>
      <c r="AA567" s="1266"/>
      <c r="AB567" s="1266"/>
      <c r="AC567" s="1266"/>
      <c r="AD567" s="1266"/>
      <c r="AE567" s="1266"/>
      <c r="AH567" s="42" t="s">
        <v>817</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833</v>
      </c>
      <c r="H568" s="1109" t="s">
        <v>2435</v>
      </c>
      <c r="I568" s="1109"/>
      <c r="J568" s="1109"/>
      <c r="K568" s="1109"/>
      <c r="L568" s="1109"/>
      <c r="M568" s="1109"/>
      <c r="N568" s="1109"/>
      <c r="O568" s="1109"/>
      <c r="P568" s="1109"/>
      <c r="Q568" s="1109"/>
      <c r="R568" s="1109"/>
      <c r="S568" s="12"/>
      <c r="T568" s="4"/>
      <c r="U568" t="s">
        <v>833</v>
      </c>
      <c r="AA568" s="1109" t="s">
        <v>2174</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835</v>
      </c>
      <c r="N569" s="1100" t="s">
        <v>108</v>
      </c>
      <c r="O569" s="1100"/>
      <c r="T569" s="4"/>
      <c r="U569" t="s">
        <v>835</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906</v>
      </c>
      <c r="B571" t="s">
        <v>82</v>
      </c>
      <c r="G571" s="1262" t="str">
        <f>C551</f>
        <v xml:space="preserve">San Diego Housing Commission </v>
      </c>
      <c r="H571" s="1262"/>
      <c r="I571" s="1262"/>
      <c r="J571" s="1262"/>
      <c r="K571" s="1262"/>
      <c r="L571" s="1262"/>
      <c r="M571" s="1262"/>
      <c r="N571" s="1262"/>
      <c r="O571" s="1262"/>
      <c r="P571" s="1262"/>
      <c r="Q571" s="1262"/>
      <c r="R571" s="1262"/>
      <c r="T571" s="61" t="s">
        <v>431</v>
      </c>
      <c r="U571" t="s">
        <v>82</v>
      </c>
      <c r="Z571" s="1262" t="str">
        <f>C552</f>
        <v>City of San Diego CDBG</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G572" s="1109" t="s">
        <v>2325</v>
      </c>
      <c r="H572" s="1109"/>
      <c r="I572" s="1109"/>
      <c r="J572" s="1109"/>
      <c r="K572" s="1109"/>
      <c r="L572" s="1109"/>
      <c r="M572" s="1109"/>
      <c r="N572" s="1109"/>
      <c r="O572" s="1109"/>
      <c r="P572" s="1109"/>
      <c r="Q572" s="1109"/>
      <c r="R572" s="1109"/>
      <c r="T572" s="4"/>
      <c r="U572" t="s">
        <v>372</v>
      </c>
      <c r="Z572" s="1109" t="s">
        <v>2440</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430</v>
      </c>
      <c r="G573" s="1260" t="s">
        <v>2436</v>
      </c>
      <c r="H573" s="1260"/>
      <c r="I573" s="1260"/>
      <c r="J573" s="1260"/>
      <c r="K573" s="1260"/>
      <c r="L573" s="1260"/>
      <c r="M573" s="1260"/>
      <c r="N573" s="1260"/>
      <c r="O573" s="1260"/>
      <c r="P573" s="1260"/>
      <c r="Q573" s="1260"/>
      <c r="R573" s="1260"/>
      <c r="T573" s="4"/>
      <c r="U573" t="s">
        <v>430</v>
      </c>
      <c r="Z573" s="1260" t="s">
        <v>2441</v>
      </c>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832</v>
      </c>
      <c r="G574" s="1260" t="s">
        <v>2437</v>
      </c>
      <c r="H574" s="1260"/>
      <c r="I574" s="1260"/>
      <c r="J574" s="1260"/>
      <c r="K574" s="1260"/>
      <c r="L574" s="1260"/>
      <c r="M574" s="1260"/>
      <c r="N574" s="1260"/>
      <c r="O574" s="1260"/>
      <c r="P574" s="1260"/>
      <c r="Q574" s="1260"/>
      <c r="R574" s="1260"/>
      <c r="T574" s="4"/>
      <c r="U574" t="s">
        <v>832</v>
      </c>
      <c r="Z574" s="1260" t="s">
        <v>2442</v>
      </c>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649</v>
      </c>
      <c r="G575" s="1266" t="s">
        <v>2438</v>
      </c>
      <c r="H575" s="1266"/>
      <c r="I575" s="1266"/>
      <c r="J575" s="1266"/>
      <c r="K575" s="1266"/>
      <c r="L575" s="1266"/>
      <c r="O575" s="42" t="s">
        <v>817</v>
      </c>
      <c r="P575" s="1261"/>
      <c r="Q575" s="1261"/>
      <c r="R575" s="1261"/>
      <c r="T575" s="4"/>
      <c r="U575" t="s">
        <v>649</v>
      </c>
      <c r="Z575" s="1266" t="s">
        <v>2443</v>
      </c>
      <c r="AA575" s="1266"/>
      <c r="AB575" s="1266"/>
      <c r="AC575" s="1266"/>
      <c r="AD575" s="1266"/>
      <c r="AE575" s="1266"/>
      <c r="AH575" s="42" t="s">
        <v>817</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833</v>
      </c>
      <c r="H576" s="1109" t="s">
        <v>2439</v>
      </c>
      <c r="I576" s="1109"/>
      <c r="J576" s="1109"/>
      <c r="K576" s="1109"/>
      <c r="L576" s="1109"/>
      <c r="M576" s="1109"/>
      <c r="N576" s="1109"/>
      <c r="O576" s="1109"/>
      <c r="P576" s="1109"/>
      <c r="Q576" s="1109"/>
      <c r="R576" s="1109"/>
      <c r="T576" s="4"/>
      <c r="U576" t="s">
        <v>833</v>
      </c>
      <c r="AA576" s="1109" t="s">
        <v>2439</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835</v>
      </c>
      <c r="N577" s="1058" t="s">
        <v>108</v>
      </c>
      <c r="O577" s="1058"/>
      <c r="T577" s="4"/>
      <c r="U577" t="s">
        <v>835</v>
      </c>
      <c r="AG577" s="1058" t="s">
        <v>108</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171</v>
      </c>
      <c r="B579" t="s">
        <v>82</v>
      </c>
      <c r="G579" s="1262" t="str">
        <f>C553</f>
        <v>County of San Diego ARPA</v>
      </c>
      <c r="H579" s="1262"/>
      <c r="I579" s="1262"/>
      <c r="J579" s="1262"/>
      <c r="K579" s="1262"/>
      <c r="L579" s="1262"/>
      <c r="M579" s="1262"/>
      <c r="N579" s="1262"/>
      <c r="O579" s="1262"/>
      <c r="P579" s="1262"/>
      <c r="Q579" s="1262"/>
      <c r="R579" s="1262"/>
      <c r="T579" s="61" t="s">
        <v>434</v>
      </c>
      <c r="U579" t="s">
        <v>82</v>
      </c>
      <c r="Z579" s="1262" t="str">
        <f>C554</f>
        <v>Deferred Costs</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372</v>
      </c>
      <c r="G580" s="1109" t="s">
        <v>2440</v>
      </c>
      <c r="H580" s="1109"/>
      <c r="I580" s="1109"/>
      <c r="J580" s="1109"/>
      <c r="K580" s="1109"/>
      <c r="L580" s="1109"/>
      <c r="M580" s="1109"/>
      <c r="N580" s="1109"/>
      <c r="O580" s="1109"/>
      <c r="P580" s="1109"/>
      <c r="Q580" s="1109"/>
      <c r="R580" s="1109"/>
      <c r="T580" s="4"/>
      <c r="U580" t="s">
        <v>372</v>
      </c>
      <c r="Z580" s="1109" t="s">
        <v>2444</v>
      </c>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430</v>
      </c>
      <c r="G581" s="1109" t="s">
        <v>2441</v>
      </c>
      <c r="H581" s="1109"/>
      <c r="I581" s="1109"/>
      <c r="J581" s="1109"/>
      <c r="K581" s="1109"/>
      <c r="L581" s="1109"/>
      <c r="M581" s="1109"/>
      <c r="N581" s="1109"/>
      <c r="O581" s="1109"/>
      <c r="P581" s="1109"/>
      <c r="Q581" s="1109"/>
      <c r="R581" s="1109"/>
      <c r="T581" s="4"/>
      <c r="U581" t="s">
        <v>430</v>
      </c>
      <c r="Z581" s="1260" t="s">
        <v>2445</v>
      </c>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832</v>
      </c>
      <c r="G582" s="1109" t="s">
        <v>2442</v>
      </c>
      <c r="H582" s="1109"/>
      <c r="I582" s="1109"/>
      <c r="J582" s="1109"/>
      <c r="K582" s="1109"/>
      <c r="L582" s="1109"/>
      <c r="M582" s="1109"/>
      <c r="N582" s="1109"/>
      <c r="O582" s="1109"/>
      <c r="P582" s="1109"/>
      <c r="Q582" s="1109"/>
      <c r="R582" s="1109"/>
      <c r="T582" s="4"/>
      <c r="U582" t="s">
        <v>832</v>
      </c>
      <c r="Z582" s="1260" t="s">
        <v>2398</v>
      </c>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649</v>
      </c>
      <c r="G583" s="1266" t="s">
        <v>2443</v>
      </c>
      <c r="H583" s="1266"/>
      <c r="I583" s="1266"/>
      <c r="J583" s="1266"/>
      <c r="K583" s="1266"/>
      <c r="L583" s="1266"/>
      <c r="O583" s="42" t="s">
        <v>817</v>
      </c>
      <c r="P583" s="1261"/>
      <c r="Q583" s="1261"/>
      <c r="R583" s="1261"/>
      <c r="T583" s="4"/>
      <c r="U583" t="s">
        <v>649</v>
      </c>
      <c r="Z583" s="1266" t="s">
        <v>2349</v>
      </c>
      <c r="AA583" s="1266"/>
      <c r="AB583" s="1266"/>
      <c r="AC583" s="1266"/>
      <c r="AD583" s="1266"/>
      <c r="AE583" s="1266"/>
      <c r="AH583" s="42" t="s">
        <v>817</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833</v>
      </c>
      <c r="H584" s="1109" t="s">
        <v>2439</v>
      </c>
      <c r="I584" s="1109"/>
      <c r="J584" s="1109"/>
      <c r="K584" s="1109"/>
      <c r="L584" s="1109"/>
      <c r="M584" s="1109"/>
      <c r="N584" s="1109"/>
      <c r="O584" s="1109"/>
      <c r="P584" s="1109"/>
      <c r="Q584" s="1109"/>
      <c r="R584" s="1109"/>
      <c r="T584" s="4"/>
      <c r="U584" t="s">
        <v>833</v>
      </c>
      <c r="AA584" s="1109" t="s">
        <v>2446</v>
      </c>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835</v>
      </c>
      <c r="N585" s="1058" t="s">
        <v>108</v>
      </c>
      <c r="O585" s="1058"/>
      <c r="T585" s="4"/>
      <c r="U585" t="s">
        <v>835</v>
      </c>
      <c r="AG585" s="1058" t="s">
        <v>108</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741</v>
      </c>
      <c r="B587" t="s">
        <v>82</v>
      </c>
      <c r="G587" s="1262">
        <f>C555</f>
        <v>0</v>
      </c>
      <c r="H587" s="1262"/>
      <c r="I587" s="1262"/>
      <c r="J587" s="1262"/>
      <c r="K587" s="1262"/>
      <c r="L587" s="1262"/>
      <c r="M587" s="1262"/>
      <c r="N587" s="1262"/>
      <c r="O587" s="1262"/>
      <c r="P587" s="1262"/>
      <c r="Q587" s="1262"/>
      <c r="R587" s="1262"/>
      <c r="T587" s="61" t="s">
        <v>742</v>
      </c>
      <c r="U587" t="s">
        <v>82</v>
      </c>
      <c r="Z587" s="1262">
        <f>C556</f>
        <v>0</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372</v>
      </c>
      <c r="G588" s="1109"/>
      <c r="H588" s="1109"/>
      <c r="I588" s="1109"/>
      <c r="J588" s="1109"/>
      <c r="K588" s="1109"/>
      <c r="L588" s="1109"/>
      <c r="M588" s="1109"/>
      <c r="N588" s="1109"/>
      <c r="O588" s="1109"/>
      <c r="P588" s="1109"/>
      <c r="Q588" s="1109"/>
      <c r="R588" s="1109"/>
      <c r="T588" s="4"/>
      <c r="U588" t="s">
        <v>372</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430</v>
      </c>
      <c r="C589"/>
      <c r="D589"/>
      <c r="E589"/>
      <c r="F589"/>
      <c r="G589" s="1109"/>
      <c r="H589" s="1109"/>
      <c r="I589" s="1109"/>
      <c r="J589" s="1109"/>
      <c r="K589" s="1109"/>
      <c r="L589" s="1109"/>
      <c r="M589" s="1109"/>
      <c r="N589" s="1109"/>
      <c r="O589" s="1109"/>
      <c r="P589" s="1109"/>
      <c r="Q589" s="1109"/>
      <c r="R589" s="1109"/>
      <c r="S589"/>
      <c r="T589" s="4"/>
      <c r="U589" t="s">
        <v>430</v>
      </c>
      <c r="V589"/>
      <c r="W589"/>
      <c r="X589"/>
      <c r="Y589"/>
      <c r="Z589" s="1260"/>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832</v>
      </c>
      <c r="C590"/>
      <c r="D590"/>
      <c r="E590"/>
      <c r="F590"/>
      <c r="G590" s="1109"/>
      <c r="H590" s="1109"/>
      <c r="I590" s="1109"/>
      <c r="J590" s="1109"/>
      <c r="K590" s="1109"/>
      <c r="L590" s="1109"/>
      <c r="M590" s="1109"/>
      <c r="N590" s="1109"/>
      <c r="O590" s="1109"/>
      <c r="P590" s="1109"/>
      <c r="Q590" s="1109"/>
      <c r="R590" s="1109"/>
      <c r="S590"/>
      <c r="T590" s="4"/>
      <c r="U590" t="s">
        <v>832</v>
      </c>
      <c r="V590"/>
      <c r="W590"/>
      <c r="X590"/>
      <c r="Y590"/>
      <c r="Z590" s="1260"/>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2236</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649</v>
      </c>
      <c r="C591"/>
      <c r="D591"/>
      <c r="E591"/>
      <c r="F591"/>
      <c r="G591" s="1266"/>
      <c r="H591" s="1266"/>
      <c r="I591" s="1266"/>
      <c r="J591" s="1266"/>
      <c r="K591" s="1266"/>
      <c r="L591" s="1266"/>
      <c r="M591"/>
      <c r="N591"/>
      <c r="O591" s="42" t="s">
        <v>817</v>
      </c>
      <c r="P591" s="1261"/>
      <c r="Q591" s="1261"/>
      <c r="R591" s="1261"/>
      <c r="S591"/>
      <c r="T591" s="4"/>
      <c r="U591" t="s">
        <v>649</v>
      </c>
      <c r="V591"/>
      <c r="W591"/>
      <c r="X591"/>
      <c r="Y591"/>
      <c r="Z591" s="1266"/>
      <c r="AA591" s="1266"/>
      <c r="AB591" s="1266"/>
      <c r="AC591" s="1266"/>
      <c r="AD591" s="1266"/>
      <c r="AE591" s="1266"/>
      <c r="AF591"/>
      <c r="AG591"/>
      <c r="AH591" s="42" t="s">
        <v>817</v>
      </c>
      <c r="AI591" s="1261"/>
      <c r="AJ591" s="1261"/>
      <c r="AK591" s="1261"/>
      <c r="AL591"/>
      <c r="AZ591" s="5" t="s">
        <v>441</v>
      </c>
      <c r="BA591" s="41"/>
      <c r="BB591" s="41"/>
      <c r="BC591" s="41"/>
      <c r="BD591" s="41"/>
      <c r="BE591" s="214" t="s">
        <v>351</v>
      </c>
      <c r="BF591" s="215"/>
      <c r="BG591" s="1267"/>
      <c r="BH591" s="1269"/>
      <c r="BI591" s="214" t="s">
        <v>352</v>
      </c>
      <c r="BJ591" s="215"/>
      <c r="BK591" s="1267"/>
      <c r="BL591" s="1269"/>
      <c r="BN591" s="1267">
        <f t="shared" ref="BN591" si="1">IF(B695="SRO/Studio",G695,0)</f>
        <v>0</v>
      </c>
      <c r="BO591" s="1268"/>
      <c r="BP591" s="1268"/>
      <c r="BQ591" s="1268"/>
      <c r="BR591" s="1278"/>
      <c r="BS591" s="1267">
        <f t="shared" ref="BS591" si="2">IF(B695="1 Bedroom",G695,0)</f>
        <v>12</v>
      </c>
      <c r="BT591" s="1268"/>
      <c r="BU591" s="1268"/>
      <c r="BV591" s="1268"/>
      <c r="BW591" s="1269"/>
      <c r="BX591" s="1267">
        <f t="shared" ref="BX591" si="3">IF(B695="2 Bedrooms",G695,0)</f>
        <v>0</v>
      </c>
      <c r="BY591" s="1268"/>
      <c r="BZ591" s="1268"/>
      <c r="CA591" s="1268"/>
      <c r="CB591" s="1269"/>
      <c r="CC591" s="1267">
        <f t="shared" ref="CC591" si="4">IF(B695="3 Bedrooms",G695,0)</f>
        <v>0</v>
      </c>
      <c r="CD591" s="1268"/>
      <c r="CE591" s="1268"/>
      <c r="CF591" s="1268"/>
      <c r="CG591" s="1269"/>
      <c r="CH591" s="1267">
        <f t="shared" ref="CH591" si="5">IF(B695="4 Bedrooms",G695,0)</f>
        <v>0</v>
      </c>
      <c r="CI591" s="1268"/>
      <c r="CJ591" s="1268"/>
      <c r="CK591" s="1268"/>
      <c r="CL591" s="1269"/>
      <c r="CM591" s="1276">
        <f t="shared" ref="CM591" si="6">IF(B695="5 Bedrooms",G695,0)</f>
        <v>0</v>
      </c>
      <c r="CN591" s="1277"/>
      <c r="CO591" s="1277"/>
      <c r="CP591" s="1277"/>
      <c r="CQ591" s="1278"/>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3.05" customHeight="1">
      <c r="A592" s="4"/>
      <c r="B592" t="s">
        <v>833</v>
      </c>
      <c r="C592"/>
      <c r="D592"/>
      <c r="E592"/>
      <c r="F592"/>
      <c r="G592"/>
      <c r="H592" s="1109"/>
      <c r="I592" s="1109"/>
      <c r="J592" s="1109"/>
      <c r="K592" s="1109"/>
      <c r="L592" s="1109"/>
      <c r="M592" s="1109"/>
      <c r="N592" s="1109"/>
      <c r="O592" s="1109"/>
      <c r="P592" s="1109"/>
      <c r="Q592" s="1109"/>
      <c r="R592" s="1109"/>
      <c r="S592"/>
      <c r="T592" s="4"/>
      <c r="U592" t="s">
        <v>833</v>
      </c>
      <c r="V592"/>
      <c r="W592"/>
      <c r="X592"/>
      <c r="Y592"/>
      <c r="Z592"/>
      <c r="AA592" s="1109"/>
      <c r="AB592" s="1109"/>
      <c r="AC592" s="1109"/>
      <c r="AD592" s="1109"/>
      <c r="AE592" s="1109"/>
      <c r="AF592" s="1109"/>
      <c r="AG592" s="1109"/>
      <c r="AH592" s="1109"/>
      <c r="AI592" s="1109"/>
      <c r="AJ592" s="1109"/>
      <c r="AK592" s="1109"/>
      <c r="AL592"/>
      <c r="AZ592" s="5" t="s">
        <v>442</v>
      </c>
      <c r="BA592" s="41"/>
      <c r="BB592" s="41"/>
      <c r="BC592" s="41"/>
      <c r="BD592" s="41"/>
      <c r="BE592" s="1273">
        <f>IF(AND(AH695&lt;=0.5,AH695&gt;=0.36),1,0)</f>
        <v>0</v>
      </c>
      <c r="BF592" s="1275"/>
      <c r="BG592" s="1267">
        <f t="shared" ref="BG592:BG615" si="7">IF(BE592=1,G695,0)</f>
        <v>0</v>
      </c>
      <c r="BH592" s="1269"/>
      <c r="BI592" s="1273">
        <f>IF(AND(AH695&lt;=0.35,AH695&gt;0),1,0)</f>
        <v>1</v>
      </c>
      <c r="BJ592" s="1275"/>
      <c r="BK592" s="1267">
        <f t="shared" ref="BK592:BK615" si="8">IF(BI592=1,G695,0)</f>
        <v>12</v>
      </c>
      <c r="BL592" s="1269"/>
      <c r="BN592" s="1267">
        <f t="shared" ref="BN592:BN625" si="9">IF(B696="SRO/Studio",G696,0)</f>
        <v>0</v>
      </c>
      <c r="BO592" s="1268"/>
      <c r="BP592" s="1268"/>
      <c r="BQ592" s="1268"/>
      <c r="BR592" s="1278"/>
      <c r="BS592" s="1267">
        <f t="shared" ref="BS592:BS625" si="10">IF(B696="1 Bedroom",G696,0)</f>
        <v>0</v>
      </c>
      <c r="BT592" s="1268"/>
      <c r="BU592" s="1268"/>
      <c r="BV592" s="1268"/>
      <c r="BW592" s="1269"/>
      <c r="BX592" s="1267">
        <f t="shared" ref="BX592:BX625" si="11">IF(B696="2 Bedrooms",G696,0)</f>
        <v>12</v>
      </c>
      <c r="BY592" s="1268"/>
      <c r="BZ592" s="1268"/>
      <c r="CA592" s="1268"/>
      <c r="CB592" s="1269"/>
      <c r="CC592" s="1267">
        <f t="shared" ref="CC592:CC625" si="12">IF(B696="3 Bedrooms",G696,0)</f>
        <v>0</v>
      </c>
      <c r="CD592" s="1268"/>
      <c r="CE592" s="1268"/>
      <c r="CF592" s="1268"/>
      <c r="CG592" s="1269"/>
      <c r="CH592" s="1267">
        <f t="shared" ref="CH592:CH625" si="13">IF(B696="4 Bedrooms",G696,0)</f>
        <v>0</v>
      </c>
      <c r="CI592" s="1268"/>
      <c r="CJ592" s="1268"/>
      <c r="CK592" s="1268"/>
      <c r="CL592" s="1269"/>
      <c r="CM592" s="1276">
        <f t="shared" ref="CM592:CM625" si="14">IF(B696="5 Bedrooms",G696,0)</f>
        <v>0</v>
      </c>
      <c r="CN592" s="1277"/>
      <c r="CO592" s="1277"/>
      <c r="CP592" s="1277"/>
      <c r="CQ592" s="1278"/>
      <c r="CS592" s="1279">
        <f>IF(AND(B695="SRO/Studio",AH695&lt;=0.3),G695,0)</f>
        <v>0</v>
      </c>
      <c r="CT592" s="1280"/>
      <c r="CU592" s="1280"/>
      <c r="CV592" s="1280"/>
      <c r="CW592" s="1281"/>
      <c r="CX592" s="1279">
        <f>IF(AND(B695="1 Bedroom",AH695&lt;=0.3),G695,0)</f>
        <v>12</v>
      </c>
      <c r="CY592" s="1280"/>
      <c r="CZ592" s="1280"/>
      <c r="DA592" s="1280"/>
      <c r="DB592" s="1281"/>
      <c r="DC592" s="1279">
        <f>IF(AND(B695="2 Bedrooms",AH695&lt;=0.3),G695,0)</f>
        <v>0</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3.05" customHeight="1">
      <c r="A593" s="4"/>
      <c r="B593" t="s">
        <v>835</v>
      </c>
      <c r="C593"/>
      <c r="D593"/>
      <c r="E593"/>
      <c r="F593"/>
      <c r="G593"/>
      <c r="H593"/>
      <c r="I593"/>
      <c r="J593"/>
      <c r="K593"/>
      <c r="L593"/>
      <c r="M593"/>
      <c r="N593" s="1058" t="s">
        <v>482</v>
      </c>
      <c r="O593" s="1058"/>
      <c r="P593"/>
      <c r="Q593"/>
      <c r="R593"/>
      <c r="S593"/>
      <c r="T593" s="4"/>
      <c r="U593" t="s">
        <v>835</v>
      </c>
      <c r="V593"/>
      <c r="W593"/>
      <c r="X593"/>
      <c r="Y593"/>
      <c r="Z593"/>
      <c r="AA593"/>
      <c r="AB593"/>
      <c r="AC593"/>
      <c r="AD593"/>
      <c r="AE593"/>
      <c r="AF593"/>
      <c r="AG593" s="1058" t="s">
        <v>482</v>
      </c>
      <c r="AH593" s="1058"/>
      <c r="AI593"/>
      <c r="AJ593"/>
      <c r="AK593"/>
      <c r="AL593"/>
      <c r="AZ593" s="5" t="s">
        <v>779</v>
      </c>
      <c r="BA593" s="41"/>
      <c r="BB593" s="41"/>
      <c r="BC593" s="41"/>
      <c r="BD593" s="41"/>
      <c r="BE593" s="1273">
        <f t="shared" ref="BE593:BE615" si="15">IF(AND(AH696&lt;=0.5,AH696&gt;=0.36),1,0)</f>
        <v>0</v>
      </c>
      <c r="BF593" s="1275"/>
      <c r="BG593" s="1267">
        <f t="shared" si="7"/>
        <v>0</v>
      </c>
      <c r="BH593" s="1269"/>
      <c r="BI593" s="1273">
        <f t="shared" ref="BI593:BI615" si="16">IF(AND(AH696&lt;=0.35,AH696&gt;0),1,0)</f>
        <v>0</v>
      </c>
      <c r="BJ593" s="1275"/>
      <c r="BK593" s="1267">
        <f t="shared" si="8"/>
        <v>0</v>
      </c>
      <c r="BL593" s="1269"/>
      <c r="BN593" s="1267">
        <f t="shared" si="9"/>
        <v>0</v>
      </c>
      <c r="BO593" s="1268"/>
      <c r="BP593" s="1268"/>
      <c r="BQ593" s="1268"/>
      <c r="BR593" s="1278"/>
      <c r="BS593" s="1267">
        <f t="shared" si="10"/>
        <v>0</v>
      </c>
      <c r="BT593" s="1268"/>
      <c r="BU593" s="1268"/>
      <c r="BV593" s="1268"/>
      <c r="BW593" s="1269"/>
      <c r="BX593" s="1267">
        <f t="shared" si="11"/>
        <v>5</v>
      </c>
      <c r="BY593" s="1268"/>
      <c r="BZ593" s="1268"/>
      <c r="CA593" s="1268"/>
      <c r="CB593" s="1269"/>
      <c r="CC593" s="1267">
        <f t="shared" si="12"/>
        <v>0</v>
      </c>
      <c r="CD593" s="1268"/>
      <c r="CE593" s="1268"/>
      <c r="CF593" s="1268"/>
      <c r="CG593" s="1269"/>
      <c r="CH593" s="1267">
        <f t="shared" si="13"/>
        <v>0</v>
      </c>
      <c r="CI593" s="1268"/>
      <c r="CJ593" s="1268"/>
      <c r="CK593" s="1268"/>
      <c r="CL593" s="1269"/>
      <c r="CM593" s="1276">
        <f t="shared" si="14"/>
        <v>0</v>
      </c>
      <c r="CN593" s="1277"/>
      <c r="CO593" s="1277"/>
      <c r="CP593" s="1277"/>
      <c r="CQ593" s="1278"/>
      <c r="CS593" s="1279">
        <f t="shared" ref="CS593:CS615" si="17">IF(AND(B696="SRO/Studio",AH696&lt;=0.3),G696,0)</f>
        <v>0</v>
      </c>
      <c r="CT593" s="1280"/>
      <c r="CU593" s="1280"/>
      <c r="CV593" s="1280"/>
      <c r="CW593" s="1281"/>
      <c r="CX593" s="1279">
        <f t="shared" ref="CX593:CX615" si="18">IF(AND(B696="1 Bedroom",AH696&lt;=0.3),G696,0)</f>
        <v>0</v>
      </c>
      <c r="CY593" s="1280"/>
      <c r="CZ593" s="1280"/>
      <c r="DA593" s="1280"/>
      <c r="DB593" s="1281"/>
      <c r="DC593" s="1279">
        <f t="shared" ref="DC593:DC615" si="19">IF(AND(B696="2 Bedrooms",AH696&lt;=0.3),G696,0)</f>
        <v>0</v>
      </c>
      <c r="DD593" s="1280"/>
      <c r="DE593" s="1280"/>
      <c r="DF593" s="1280"/>
      <c r="DG593" s="1281"/>
      <c r="DH593" s="1279">
        <f t="shared" ref="DH593:DH615" si="20">IF(AND(B696="3 Bedrooms",AH696&lt;=0.3),G696,0)</f>
        <v>0</v>
      </c>
      <c r="DI593" s="1280"/>
      <c r="DJ593" s="1280"/>
      <c r="DK593" s="1280"/>
      <c r="DL593" s="1281"/>
      <c r="DM593" s="1279">
        <f t="shared" ref="DM593:DM615" si="21">IF(AND(B696="4 Bedrooms",AH696&lt;=0.3),G696,0)</f>
        <v>0</v>
      </c>
      <c r="DN593" s="1280"/>
      <c r="DO593" s="1280"/>
      <c r="DP593" s="1280"/>
      <c r="DQ593" s="1281"/>
      <c r="DR593" s="1279">
        <f t="shared" ref="DR593:DR615" si="22">IF(AND(B696="5 Bedrooms",AH696&lt;=0.3),G696,0)</f>
        <v>0</v>
      </c>
      <c r="DS593" s="1280"/>
      <c r="DT593" s="1280"/>
      <c r="DU593" s="1280"/>
      <c r="DV593" s="1281"/>
    </row>
    <row r="594" spans="1:126" ht="13.05" customHeight="1">
      <c r="AZ594" s="5" t="s">
        <v>780</v>
      </c>
      <c r="BA594" s="41"/>
      <c r="BB594" s="41"/>
      <c r="BC594" s="41"/>
      <c r="BD594" s="41"/>
      <c r="BE594" s="1273">
        <f t="shared" si="15"/>
        <v>1</v>
      </c>
      <c r="BF594" s="1275"/>
      <c r="BG594" s="1267">
        <f t="shared" si="7"/>
        <v>5</v>
      </c>
      <c r="BH594" s="1269"/>
      <c r="BI594" s="1273">
        <f t="shared" si="16"/>
        <v>0</v>
      </c>
      <c r="BJ594" s="1275"/>
      <c r="BK594" s="1267">
        <f t="shared" si="8"/>
        <v>0</v>
      </c>
      <c r="BL594" s="1269"/>
      <c r="BN594" s="1267">
        <f t="shared" si="9"/>
        <v>0</v>
      </c>
      <c r="BO594" s="1268"/>
      <c r="BP594" s="1268"/>
      <c r="BQ594" s="1268"/>
      <c r="BR594" s="1278"/>
      <c r="BS594" s="1267">
        <f t="shared" si="10"/>
        <v>0</v>
      </c>
      <c r="BT594" s="1268"/>
      <c r="BU594" s="1268"/>
      <c r="BV594" s="1268"/>
      <c r="BW594" s="1269"/>
      <c r="BX594" s="1267">
        <f t="shared" si="11"/>
        <v>3</v>
      </c>
      <c r="BY594" s="1268"/>
      <c r="BZ594" s="1268"/>
      <c r="CA594" s="1268"/>
      <c r="CB594" s="1269"/>
      <c r="CC594" s="1267">
        <f t="shared" si="12"/>
        <v>0</v>
      </c>
      <c r="CD594" s="1268"/>
      <c r="CE594" s="1268"/>
      <c r="CF594" s="1268"/>
      <c r="CG594" s="1269"/>
      <c r="CH594" s="1267">
        <f t="shared" si="13"/>
        <v>0</v>
      </c>
      <c r="CI594" s="1268"/>
      <c r="CJ594" s="1268"/>
      <c r="CK594" s="1268"/>
      <c r="CL594" s="1269"/>
      <c r="CM594" s="1276">
        <f t="shared" si="14"/>
        <v>0</v>
      </c>
      <c r="CN594" s="1277"/>
      <c r="CO594" s="1277"/>
      <c r="CP594" s="1277"/>
      <c r="CQ594" s="1278"/>
      <c r="CS594" s="1279">
        <f t="shared" si="17"/>
        <v>0</v>
      </c>
      <c r="CT594" s="1280"/>
      <c r="CU594" s="1280"/>
      <c r="CV594" s="1280"/>
      <c r="CW594" s="1281"/>
      <c r="CX594" s="1279">
        <f t="shared" si="18"/>
        <v>0</v>
      </c>
      <c r="CY594" s="1280"/>
      <c r="CZ594" s="1280"/>
      <c r="DA594" s="1280"/>
      <c r="DB594" s="1281"/>
      <c r="DC594" s="1279">
        <f t="shared" si="19"/>
        <v>0</v>
      </c>
      <c r="DD594" s="1280"/>
      <c r="DE594" s="1280"/>
      <c r="DF594" s="1280"/>
      <c r="DG594" s="1281"/>
      <c r="DH594" s="1279">
        <f t="shared" si="20"/>
        <v>0</v>
      </c>
      <c r="DI594" s="1280"/>
      <c r="DJ594" s="1280"/>
      <c r="DK594" s="1280"/>
      <c r="DL594" s="1281"/>
      <c r="DM594" s="1279">
        <f t="shared" si="21"/>
        <v>0</v>
      </c>
      <c r="DN594" s="1280"/>
      <c r="DO594" s="1280"/>
      <c r="DP594" s="1280"/>
      <c r="DQ594" s="1281"/>
      <c r="DR594" s="1279">
        <f t="shared" si="22"/>
        <v>0</v>
      </c>
      <c r="DS594" s="1280"/>
      <c r="DT594" s="1280"/>
      <c r="DU594" s="1280"/>
      <c r="DV594" s="1281"/>
    </row>
    <row r="595" spans="1:126" ht="13.05" customHeight="1">
      <c r="A595" s="61" t="s">
        <v>545</v>
      </c>
      <c r="B595" t="s">
        <v>82</v>
      </c>
      <c r="G595" s="1262">
        <f>C557</f>
        <v>0</v>
      </c>
      <c r="H595" s="1262"/>
      <c r="I595" s="1262"/>
      <c r="J595" s="1262"/>
      <c r="K595" s="1262"/>
      <c r="L595" s="1262"/>
      <c r="M595" s="1262"/>
      <c r="N595" s="1262"/>
      <c r="O595" s="1262"/>
      <c r="P595" s="1262"/>
      <c r="Q595" s="1262"/>
      <c r="R595" s="1262"/>
      <c r="T595" s="61" t="s">
        <v>174</v>
      </c>
      <c r="U595" t="s">
        <v>82</v>
      </c>
      <c r="Z595" s="1262">
        <f>C558</f>
        <v>0</v>
      </c>
      <c r="AA595" s="1262"/>
      <c r="AB595" s="1262"/>
      <c r="AC595" s="1262"/>
      <c r="AD595" s="1262"/>
      <c r="AE595" s="1262"/>
      <c r="AF595" s="1262"/>
      <c r="AG595" s="1262"/>
      <c r="AH595" s="1262"/>
      <c r="AI595" s="1262"/>
      <c r="AJ595" s="1262"/>
      <c r="AK595" s="1262"/>
      <c r="AZ595" s="5" t="s">
        <v>781</v>
      </c>
      <c r="BA595" s="41"/>
      <c r="BB595" s="41"/>
      <c r="BC595" s="41"/>
      <c r="BD595" s="41"/>
      <c r="BE595" s="1273">
        <f t="shared" si="15"/>
        <v>1</v>
      </c>
      <c r="BF595" s="1275"/>
      <c r="BG595" s="1267">
        <f t="shared" si="7"/>
        <v>3</v>
      </c>
      <c r="BH595" s="1269"/>
      <c r="BI595" s="1273">
        <f t="shared" si="16"/>
        <v>0</v>
      </c>
      <c r="BJ595" s="1275"/>
      <c r="BK595" s="1267">
        <f t="shared" si="8"/>
        <v>0</v>
      </c>
      <c r="BL595" s="1269"/>
      <c r="BN595" s="1267">
        <f t="shared" si="9"/>
        <v>0</v>
      </c>
      <c r="BO595" s="1268"/>
      <c r="BP595" s="1268"/>
      <c r="BQ595" s="1268"/>
      <c r="BR595" s="1278"/>
      <c r="BS595" s="1267">
        <f t="shared" si="10"/>
        <v>0</v>
      </c>
      <c r="BT595" s="1268"/>
      <c r="BU595" s="1268"/>
      <c r="BV595" s="1268"/>
      <c r="BW595" s="1269"/>
      <c r="BX595" s="1267">
        <f t="shared" si="11"/>
        <v>3</v>
      </c>
      <c r="BY595" s="1268"/>
      <c r="BZ595" s="1268"/>
      <c r="CA595" s="1268"/>
      <c r="CB595" s="1269"/>
      <c r="CC595" s="1267">
        <f t="shared" si="12"/>
        <v>0</v>
      </c>
      <c r="CD595" s="1268"/>
      <c r="CE595" s="1268"/>
      <c r="CF595" s="1268"/>
      <c r="CG595" s="1269"/>
      <c r="CH595" s="1267">
        <f t="shared" si="13"/>
        <v>0</v>
      </c>
      <c r="CI595" s="1268"/>
      <c r="CJ595" s="1268"/>
      <c r="CK595" s="1268"/>
      <c r="CL595" s="1269"/>
      <c r="CM595" s="1276">
        <f t="shared" si="14"/>
        <v>0</v>
      </c>
      <c r="CN595" s="1277"/>
      <c r="CO595" s="1277"/>
      <c r="CP595" s="1277"/>
      <c r="CQ595" s="1278"/>
      <c r="CS595" s="1279">
        <f t="shared" si="17"/>
        <v>0</v>
      </c>
      <c r="CT595" s="1280"/>
      <c r="CU595" s="1280"/>
      <c r="CV595" s="1280"/>
      <c r="CW595" s="1281"/>
      <c r="CX595" s="1279">
        <f t="shared" si="18"/>
        <v>0</v>
      </c>
      <c r="CY595" s="1280"/>
      <c r="CZ595" s="1280"/>
      <c r="DA595" s="1280"/>
      <c r="DB595" s="1281"/>
      <c r="DC595" s="1279">
        <f t="shared" si="19"/>
        <v>0</v>
      </c>
      <c r="DD595" s="1280"/>
      <c r="DE595" s="1280"/>
      <c r="DF595" s="1280"/>
      <c r="DG595" s="1281"/>
      <c r="DH595" s="1279">
        <f t="shared" si="20"/>
        <v>0</v>
      </c>
      <c r="DI595" s="1280"/>
      <c r="DJ595" s="1280"/>
      <c r="DK595" s="1280"/>
      <c r="DL595" s="1281"/>
      <c r="DM595" s="1279">
        <f t="shared" si="21"/>
        <v>0</v>
      </c>
      <c r="DN595" s="1280"/>
      <c r="DO595" s="1280"/>
      <c r="DP595" s="1280"/>
      <c r="DQ595" s="1281"/>
      <c r="DR595" s="1279">
        <f t="shared" si="22"/>
        <v>0</v>
      </c>
      <c r="DS595" s="1280"/>
      <c r="DT595" s="1280"/>
      <c r="DU595" s="1280"/>
      <c r="DV595" s="1281"/>
    </row>
    <row r="596" spans="1:126" ht="13.05" customHeight="1">
      <c r="A596" s="4"/>
      <c r="B596" t="s">
        <v>372</v>
      </c>
      <c r="G596" s="1109"/>
      <c r="H596" s="1109"/>
      <c r="I596" s="1109"/>
      <c r="J596" s="1109"/>
      <c r="K596" s="1109"/>
      <c r="L596" s="1109"/>
      <c r="M596" s="1109"/>
      <c r="N596" s="1109"/>
      <c r="O596" s="1109"/>
      <c r="P596" s="1109"/>
      <c r="Q596" s="1109"/>
      <c r="R596" s="1109"/>
      <c r="T596" s="4"/>
      <c r="U596" t="s">
        <v>372</v>
      </c>
      <c r="Z596" s="1109"/>
      <c r="AA596" s="1109"/>
      <c r="AB596" s="1109"/>
      <c r="AC596" s="1109"/>
      <c r="AD596" s="1109"/>
      <c r="AE596" s="1109"/>
      <c r="AF596" s="1109"/>
      <c r="AG596" s="1109"/>
      <c r="AH596" s="1109"/>
      <c r="AI596" s="1109"/>
      <c r="AJ596" s="1109"/>
      <c r="AK596" s="1109"/>
      <c r="AZ596" s="5" t="s">
        <v>344</v>
      </c>
      <c r="BA596" s="41"/>
      <c r="BB596" s="41"/>
      <c r="BC596" s="41"/>
      <c r="BD596" s="41"/>
      <c r="BE596" s="1273">
        <f t="shared" si="15"/>
        <v>0</v>
      </c>
      <c r="BF596" s="1275"/>
      <c r="BG596" s="1267">
        <f t="shared" si="7"/>
        <v>0</v>
      </c>
      <c r="BH596" s="1269"/>
      <c r="BI596" s="1273">
        <f t="shared" si="16"/>
        <v>1</v>
      </c>
      <c r="BJ596" s="1275"/>
      <c r="BK596" s="1267">
        <f t="shared" si="8"/>
        <v>3</v>
      </c>
      <c r="BL596" s="1269"/>
      <c r="BN596" s="1267">
        <f t="shared" si="9"/>
        <v>0</v>
      </c>
      <c r="BO596" s="1268"/>
      <c r="BP596" s="1268"/>
      <c r="BQ596" s="1268"/>
      <c r="BR596" s="1278"/>
      <c r="BS596" s="1267">
        <f t="shared" si="10"/>
        <v>0</v>
      </c>
      <c r="BT596" s="1268"/>
      <c r="BU596" s="1268"/>
      <c r="BV596" s="1268"/>
      <c r="BW596" s="1269"/>
      <c r="BX596" s="1267">
        <f t="shared" si="11"/>
        <v>0</v>
      </c>
      <c r="BY596" s="1268"/>
      <c r="BZ596" s="1268"/>
      <c r="CA596" s="1268"/>
      <c r="CB596" s="1269"/>
      <c r="CC596" s="1267">
        <f t="shared" si="12"/>
        <v>6</v>
      </c>
      <c r="CD596" s="1268"/>
      <c r="CE596" s="1268"/>
      <c r="CF596" s="1268"/>
      <c r="CG596" s="1269"/>
      <c r="CH596" s="1267">
        <f t="shared" si="13"/>
        <v>0</v>
      </c>
      <c r="CI596" s="1268"/>
      <c r="CJ596" s="1268"/>
      <c r="CK596" s="1268"/>
      <c r="CL596" s="1269"/>
      <c r="CM596" s="1276">
        <f t="shared" si="14"/>
        <v>0</v>
      </c>
      <c r="CN596" s="1277"/>
      <c r="CO596" s="1277"/>
      <c r="CP596" s="1277"/>
      <c r="CQ596" s="1278"/>
      <c r="CS596" s="1279">
        <f t="shared" si="17"/>
        <v>0</v>
      </c>
      <c r="CT596" s="1280"/>
      <c r="CU596" s="1280"/>
      <c r="CV596" s="1280"/>
      <c r="CW596" s="1281"/>
      <c r="CX596" s="1279">
        <f t="shared" si="18"/>
        <v>0</v>
      </c>
      <c r="CY596" s="1280"/>
      <c r="CZ596" s="1280"/>
      <c r="DA596" s="1280"/>
      <c r="DB596" s="1281"/>
      <c r="DC596" s="1279">
        <f t="shared" si="19"/>
        <v>3</v>
      </c>
      <c r="DD596" s="1280"/>
      <c r="DE596" s="1280"/>
      <c r="DF596" s="1280"/>
      <c r="DG596" s="1281"/>
      <c r="DH596" s="1279">
        <f t="shared" si="20"/>
        <v>0</v>
      </c>
      <c r="DI596" s="1280"/>
      <c r="DJ596" s="1280"/>
      <c r="DK596" s="1280"/>
      <c r="DL596" s="1281"/>
      <c r="DM596" s="1279">
        <f t="shared" si="21"/>
        <v>0</v>
      </c>
      <c r="DN596" s="1280"/>
      <c r="DO596" s="1280"/>
      <c r="DP596" s="1280"/>
      <c r="DQ596" s="1281"/>
      <c r="DR596" s="1279">
        <f t="shared" si="22"/>
        <v>0</v>
      </c>
      <c r="DS596" s="1280"/>
      <c r="DT596" s="1280"/>
      <c r="DU596" s="1280"/>
      <c r="DV596" s="1281"/>
    </row>
    <row r="597" spans="1:126" ht="13.05" customHeight="1">
      <c r="A597" s="4"/>
      <c r="B597" t="s">
        <v>430</v>
      </c>
      <c r="G597" s="1109"/>
      <c r="H597" s="1109"/>
      <c r="I597" s="1109"/>
      <c r="J597" s="1109"/>
      <c r="K597" s="1109"/>
      <c r="L597" s="1109"/>
      <c r="M597" s="1109"/>
      <c r="N597" s="1109"/>
      <c r="O597" s="1109"/>
      <c r="P597" s="1109"/>
      <c r="Q597" s="1109"/>
      <c r="R597" s="1109"/>
      <c r="T597" s="4"/>
      <c r="U597" t="s">
        <v>430</v>
      </c>
      <c r="Z597" s="1260"/>
      <c r="AA597" s="1260"/>
      <c r="AB597" s="1260"/>
      <c r="AC597" s="1260"/>
      <c r="AD597" s="1260"/>
      <c r="AE597" s="1260"/>
      <c r="AF597" s="1260"/>
      <c r="AG597" s="1260"/>
      <c r="AH597" s="1260"/>
      <c r="AI597" s="1260"/>
      <c r="AJ597" s="1260"/>
      <c r="AK597" s="1260"/>
      <c r="AZ597" s="41"/>
      <c r="BA597" s="41"/>
      <c r="BB597" s="41"/>
      <c r="BC597" s="41"/>
      <c r="BD597" s="41"/>
      <c r="BE597" s="1273">
        <f t="shared" si="15"/>
        <v>0</v>
      </c>
      <c r="BF597" s="1275"/>
      <c r="BG597" s="1267">
        <f t="shared" si="7"/>
        <v>0</v>
      </c>
      <c r="BH597" s="1269"/>
      <c r="BI597" s="1273">
        <f t="shared" si="16"/>
        <v>0</v>
      </c>
      <c r="BJ597" s="1275"/>
      <c r="BK597" s="1267">
        <f t="shared" si="8"/>
        <v>0</v>
      </c>
      <c r="BL597" s="1269"/>
      <c r="BN597" s="1267">
        <f t="shared" si="9"/>
        <v>0</v>
      </c>
      <c r="BO597" s="1268"/>
      <c r="BP597" s="1268"/>
      <c r="BQ597" s="1268"/>
      <c r="BR597" s="1278"/>
      <c r="BS597" s="1267">
        <f t="shared" si="10"/>
        <v>0</v>
      </c>
      <c r="BT597" s="1268"/>
      <c r="BU597" s="1268"/>
      <c r="BV597" s="1268"/>
      <c r="BW597" s="1269"/>
      <c r="BX597" s="1267">
        <f t="shared" si="11"/>
        <v>0</v>
      </c>
      <c r="BY597" s="1268"/>
      <c r="BZ597" s="1268"/>
      <c r="CA597" s="1268"/>
      <c r="CB597" s="1269"/>
      <c r="CC597" s="1267">
        <f t="shared" si="12"/>
        <v>4</v>
      </c>
      <c r="CD597" s="1268"/>
      <c r="CE597" s="1268"/>
      <c r="CF597" s="1268"/>
      <c r="CG597" s="1269"/>
      <c r="CH597" s="1267">
        <f t="shared" si="13"/>
        <v>0</v>
      </c>
      <c r="CI597" s="1268"/>
      <c r="CJ597" s="1268"/>
      <c r="CK597" s="1268"/>
      <c r="CL597" s="1269"/>
      <c r="CM597" s="1276">
        <f t="shared" si="14"/>
        <v>0</v>
      </c>
      <c r="CN597" s="1277"/>
      <c r="CO597" s="1277"/>
      <c r="CP597" s="1277"/>
      <c r="CQ597" s="1278"/>
      <c r="CS597" s="1279">
        <f t="shared" si="17"/>
        <v>0</v>
      </c>
      <c r="CT597" s="1280"/>
      <c r="CU597" s="1280"/>
      <c r="CV597" s="1280"/>
      <c r="CW597" s="1281"/>
      <c r="CX597" s="1279">
        <f t="shared" si="18"/>
        <v>0</v>
      </c>
      <c r="CY597" s="1280"/>
      <c r="CZ597" s="1280"/>
      <c r="DA597" s="1280"/>
      <c r="DB597" s="1281"/>
      <c r="DC597" s="1279">
        <f t="shared" si="19"/>
        <v>0</v>
      </c>
      <c r="DD597" s="1280"/>
      <c r="DE597" s="1280"/>
      <c r="DF597" s="1280"/>
      <c r="DG597" s="1281"/>
      <c r="DH597" s="1279">
        <f t="shared" si="20"/>
        <v>0</v>
      </c>
      <c r="DI597" s="1280"/>
      <c r="DJ597" s="1280"/>
      <c r="DK597" s="1280"/>
      <c r="DL597" s="1281"/>
      <c r="DM597" s="1279">
        <f t="shared" si="21"/>
        <v>0</v>
      </c>
      <c r="DN597" s="1280"/>
      <c r="DO597" s="1280"/>
      <c r="DP597" s="1280"/>
      <c r="DQ597" s="1281"/>
      <c r="DR597" s="1279">
        <f t="shared" si="22"/>
        <v>0</v>
      </c>
      <c r="DS597" s="1280"/>
      <c r="DT597" s="1280"/>
      <c r="DU597" s="1280"/>
      <c r="DV597" s="1281"/>
    </row>
    <row r="598" spans="1:126" ht="13.05" customHeight="1">
      <c r="A598" s="4"/>
      <c r="B598" t="s">
        <v>832</v>
      </c>
      <c r="G598" s="1109"/>
      <c r="H598" s="1109"/>
      <c r="I598" s="1109"/>
      <c r="J598" s="1109"/>
      <c r="K598" s="1109"/>
      <c r="L598" s="1109"/>
      <c r="M598" s="1109"/>
      <c r="N598" s="1109"/>
      <c r="O598" s="1109"/>
      <c r="P598" s="1109"/>
      <c r="Q598" s="1109"/>
      <c r="R598" s="1109"/>
      <c r="T598" s="4"/>
      <c r="U598" t="s">
        <v>832</v>
      </c>
      <c r="Z598" s="1260"/>
      <c r="AA598" s="1260"/>
      <c r="AB598" s="1260"/>
      <c r="AC598" s="1260"/>
      <c r="AD598" s="1260"/>
      <c r="AE598" s="1260"/>
      <c r="AF598" s="1260"/>
      <c r="AG598" s="1260"/>
      <c r="AH598" s="1260"/>
      <c r="AI598" s="1260"/>
      <c r="AJ598" s="1260"/>
      <c r="AK598" s="1260"/>
      <c r="AZ598" s="41"/>
      <c r="BA598" s="41"/>
      <c r="BB598" s="41"/>
      <c r="BC598" s="41"/>
      <c r="BD598" s="41"/>
      <c r="BE598" s="1273">
        <f t="shared" si="15"/>
        <v>1</v>
      </c>
      <c r="BF598" s="1275"/>
      <c r="BG598" s="1267">
        <f t="shared" si="7"/>
        <v>4</v>
      </c>
      <c r="BH598" s="1269"/>
      <c r="BI598" s="1273">
        <f t="shared" si="16"/>
        <v>0</v>
      </c>
      <c r="BJ598" s="1275"/>
      <c r="BK598" s="1267">
        <f t="shared" si="8"/>
        <v>0</v>
      </c>
      <c r="BL598" s="1269"/>
      <c r="BN598" s="1267">
        <f t="shared" si="9"/>
        <v>0</v>
      </c>
      <c r="BO598" s="1268"/>
      <c r="BP598" s="1268"/>
      <c r="BQ598" s="1268"/>
      <c r="BR598" s="1278"/>
      <c r="BS598" s="1267">
        <f t="shared" si="10"/>
        <v>0</v>
      </c>
      <c r="BT598" s="1268"/>
      <c r="BU598" s="1268"/>
      <c r="BV598" s="1268"/>
      <c r="BW598" s="1269"/>
      <c r="BX598" s="1267">
        <f t="shared" si="11"/>
        <v>0</v>
      </c>
      <c r="BY598" s="1268"/>
      <c r="BZ598" s="1268"/>
      <c r="CA598" s="1268"/>
      <c r="CB598" s="1269"/>
      <c r="CC598" s="1267">
        <f t="shared" si="12"/>
        <v>2</v>
      </c>
      <c r="CD598" s="1268"/>
      <c r="CE598" s="1268"/>
      <c r="CF598" s="1268"/>
      <c r="CG598" s="1269"/>
      <c r="CH598" s="1267">
        <f t="shared" si="13"/>
        <v>0</v>
      </c>
      <c r="CI598" s="1268"/>
      <c r="CJ598" s="1268"/>
      <c r="CK598" s="1268"/>
      <c r="CL598" s="1269"/>
      <c r="CM598" s="1276">
        <f t="shared" si="14"/>
        <v>0</v>
      </c>
      <c r="CN598" s="1277"/>
      <c r="CO598" s="1277"/>
      <c r="CP598" s="1277"/>
      <c r="CQ598" s="1278"/>
      <c r="CS598" s="1279">
        <f t="shared" si="17"/>
        <v>0</v>
      </c>
      <c r="CT598" s="1280"/>
      <c r="CU598" s="1280"/>
      <c r="CV598" s="1280"/>
      <c r="CW598" s="1281"/>
      <c r="CX598" s="1279">
        <f t="shared" si="18"/>
        <v>0</v>
      </c>
      <c r="CY598" s="1280"/>
      <c r="CZ598" s="1280"/>
      <c r="DA598" s="1280"/>
      <c r="DB598" s="1281"/>
      <c r="DC598" s="1279">
        <f t="shared" si="19"/>
        <v>0</v>
      </c>
      <c r="DD598" s="1280"/>
      <c r="DE598" s="1280"/>
      <c r="DF598" s="1280"/>
      <c r="DG598" s="1281"/>
      <c r="DH598" s="1279">
        <f t="shared" si="20"/>
        <v>0</v>
      </c>
      <c r="DI598" s="1280"/>
      <c r="DJ598" s="1280"/>
      <c r="DK598" s="1280"/>
      <c r="DL598" s="1281"/>
      <c r="DM598" s="1279">
        <f t="shared" si="21"/>
        <v>0</v>
      </c>
      <c r="DN598" s="1280"/>
      <c r="DO598" s="1280"/>
      <c r="DP598" s="1280"/>
      <c r="DQ598" s="1281"/>
      <c r="DR598" s="1279">
        <f t="shared" si="22"/>
        <v>0</v>
      </c>
      <c r="DS598" s="1280"/>
      <c r="DT598" s="1280"/>
      <c r="DU598" s="1280"/>
      <c r="DV598" s="1281"/>
    </row>
    <row r="599" spans="1:126" ht="13.05" customHeight="1">
      <c r="A599" s="4"/>
      <c r="B599" t="s">
        <v>649</v>
      </c>
      <c r="G599" s="1266"/>
      <c r="H599" s="1266"/>
      <c r="I599" s="1266"/>
      <c r="J599" s="1266"/>
      <c r="K599" s="1266"/>
      <c r="L599" s="1266"/>
      <c r="O599" s="42" t="s">
        <v>817</v>
      </c>
      <c r="P599" s="1261"/>
      <c r="Q599" s="1261"/>
      <c r="R599" s="1261"/>
      <c r="T599" s="4"/>
      <c r="U599" t="s">
        <v>649</v>
      </c>
      <c r="Z599" s="1266"/>
      <c r="AA599" s="1266"/>
      <c r="AB599" s="1266"/>
      <c r="AC599" s="1266"/>
      <c r="AD599" s="1266"/>
      <c r="AE599" s="1266"/>
      <c r="AH599" s="42" t="s">
        <v>817</v>
      </c>
      <c r="AI599" s="1261"/>
      <c r="AJ599" s="1261"/>
      <c r="AK599" s="1261"/>
      <c r="AZ599" s="41"/>
      <c r="BA599" s="41"/>
      <c r="BB599" s="41"/>
      <c r="BC599" s="41"/>
      <c r="BD599" s="41"/>
      <c r="BE599" s="1273">
        <f t="shared" si="15"/>
        <v>0</v>
      </c>
      <c r="BF599" s="1275"/>
      <c r="BG599" s="1267">
        <f t="shared" si="7"/>
        <v>0</v>
      </c>
      <c r="BH599" s="1269"/>
      <c r="BI599" s="1273">
        <f t="shared" si="16"/>
        <v>1</v>
      </c>
      <c r="BJ599" s="1275"/>
      <c r="BK599" s="1267">
        <f t="shared" si="8"/>
        <v>2</v>
      </c>
      <c r="BL599" s="1269"/>
      <c r="BN599" s="1267">
        <f t="shared" si="9"/>
        <v>0</v>
      </c>
      <c r="BO599" s="1268"/>
      <c r="BP599" s="1268"/>
      <c r="BQ599" s="1268"/>
      <c r="BR599" s="1278"/>
      <c r="BS599" s="1267">
        <f t="shared" si="10"/>
        <v>0</v>
      </c>
      <c r="BT599" s="1268"/>
      <c r="BU599" s="1268"/>
      <c r="BV599" s="1268"/>
      <c r="BW599" s="1269"/>
      <c r="BX599" s="1267">
        <f t="shared" si="11"/>
        <v>0</v>
      </c>
      <c r="BY599" s="1268"/>
      <c r="BZ599" s="1268"/>
      <c r="CA599" s="1268"/>
      <c r="CB599" s="1269"/>
      <c r="CC599" s="1267">
        <f t="shared" si="12"/>
        <v>0</v>
      </c>
      <c r="CD599" s="1268"/>
      <c r="CE599" s="1268"/>
      <c r="CF599" s="1268"/>
      <c r="CG599" s="1269"/>
      <c r="CH599" s="1267">
        <f t="shared" si="13"/>
        <v>0</v>
      </c>
      <c r="CI599" s="1268"/>
      <c r="CJ599" s="1268"/>
      <c r="CK599" s="1268"/>
      <c r="CL599" s="1269"/>
      <c r="CM599" s="1276">
        <f t="shared" si="14"/>
        <v>0</v>
      </c>
      <c r="CN599" s="1277"/>
      <c r="CO599" s="1277"/>
      <c r="CP599" s="1277"/>
      <c r="CQ599" s="1278"/>
      <c r="CS599" s="1279">
        <f t="shared" si="17"/>
        <v>0</v>
      </c>
      <c r="CT599" s="1280"/>
      <c r="CU599" s="1280"/>
      <c r="CV599" s="1280"/>
      <c r="CW599" s="1281"/>
      <c r="CX599" s="1279">
        <f t="shared" si="18"/>
        <v>0</v>
      </c>
      <c r="CY599" s="1280"/>
      <c r="CZ599" s="1280"/>
      <c r="DA599" s="1280"/>
      <c r="DB599" s="1281"/>
      <c r="DC599" s="1279">
        <f t="shared" si="19"/>
        <v>0</v>
      </c>
      <c r="DD599" s="1280"/>
      <c r="DE599" s="1280"/>
      <c r="DF599" s="1280"/>
      <c r="DG599" s="1281"/>
      <c r="DH599" s="1279">
        <f t="shared" si="20"/>
        <v>2</v>
      </c>
      <c r="DI599" s="1280"/>
      <c r="DJ599" s="1280"/>
      <c r="DK599" s="1280"/>
      <c r="DL599" s="1281"/>
      <c r="DM599" s="1279">
        <f t="shared" si="21"/>
        <v>0</v>
      </c>
      <c r="DN599" s="1280"/>
      <c r="DO599" s="1280"/>
      <c r="DP599" s="1280"/>
      <c r="DQ599" s="1281"/>
      <c r="DR599" s="1279">
        <f t="shared" si="22"/>
        <v>0</v>
      </c>
      <c r="DS599" s="1280"/>
      <c r="DT599" s="1280"/>
      <c r="DU599" s="1280"/>
      <c r="DV599" s="1281"/>
    </row>
    <row r="600" spans="1:126" s="5" customFormat="1" ht="13.05" customHeight="1">
      <c r="A600" s="4"/>
      <c r="B600" t="s">
        <v>833</v>
      </c>
      <c r="C600"/>
      <c r="D600"/>
      <c r="E600"/>
      <c r="F600"/>
      <c r="G600"/>
      <c r="H600" s="1109"/>
      <c r="I600" s="1109"/>
      <c r="J600" s="1109"/>
      <c r="K600" s="1109"/>
      <c r="L600" s="1109"/>
      <c r="M600" s="1109"/>
      <c r="N600" s="1109"/>
      <c r="O600" s="1109"/>
      <c r="P600" s="1109"/>
      <c r="Q600" s="1109"/>
      <c r="R600" s="1109"/>
      <c r="S600"/>
      <c r="T600" s="4"/>
      <c r="U600" t="s">
        <v>833</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3">
        <f t="shared" si="15"/>
        <v>0</v>
      </c>
      <c r="BF600" s="1275"/>
      <c r="BG600" s="1267">
        <f t="shared" si="7"/>
        <v>0</v>
      </c>
      <c r="BH600" s="1269"/>
      <c r="BI600" s="1273">
        <f t="shared" si="16"/>
        <v>0</v>
      </c>
      <c r="BJ600" s="1275"/>
      <c r="BK600" s="1267">
        <f t="shared" si="8"/>
        <v>0</v>
      </c>
      <c r="BL600" s="1269"/>
      <c r="BN600" s="1267">
        <f t="shared" si="9"/>
        <v>0</v>
      </c>
      <c r="BO600" s="1268"/>
      <c r="BP600" s="1268"/>
      <c r="BQ600" s="1268"/>
      <c r="BR600" s="1278"/>
      <c r="BS600" s="1267">
        <f t="shared" si="10"/>
        <v>0</v>
      </c>
      <c r="BT600" s="1268"/>
      <c r="BU600" s="1268"/>
      <c r="BV600" s="1268"/>
      <c r="BW600" s="1269"/>
      <c r="BX600" s="1267">
        <f t="shared" si="11"/>
        <v>0</v>
      </c>
      <c r="BY600" s="1268"/>
      <c r="BZ600" s="1268"/>
      <c r="CA600" s="1268"/>
      <c r="CB600" s="1269"/>
      <c r="CC600" s="1267">
        <f t="shared" si="12"/>
        <v>0</v>
      </c>
      <c r="CD600" s="1268"/>
      <c r="CE600" s="1268"/>
      <c r="CF600" s="1268"/>
      <c r="CG600" s="1269"/>
      <c r="CH600" s="1267">
        <f t="shared" si="13"/>
        <v>0</v>
      </c>
      <c r="CI600" s="1268"/>
      <c r="CJ600" s="1268"/>
      <c r="CK600" s="1268"/>
      <c r="CL600" s="1269"/>
      <c r="CM600" s="1276">
        <f t="shared" si="14"/>
        <v>0</v>
      </c>
      <c r="CN600" s="1277"/>
      <c r="CO600" s="1277"/>
      <c r="CP600" s="1277"/>
      <c r="CQ600" s="1278"/>
      <c r="CS600" s="1279">
        <f t="shared" si="17"/>
        <v>0</v>
      </c>
      <c r="CT600" s="1280"/>
      <c r="CU600" s="1280"/>
      <c r="CV600" s="1280"/>
      <c r="CW600" s="1281"/>
      <c r="CX600" s="1279">
        <f t="shared" si="18"/>
        <v>0</v>
      </c>
      <c r="CY600" s="1280"/>
      <c r="CZ600" s="1280"/>
      <c r="DA600" s="1280"/>
      <c r="DB600" s="1281"/>
      <c r="DC600" s="1279">
        <f t="shared" si="19"/>
        <v>0</v>
      </c>
      <c r="DD600" s="1280"/>
      <c r="DE600" s="1280"/>
      <c r="DF600" s="1280"/>
      <c r="DG600" s="1281"/>
      <c r="DH600" s="1279">
        <f t="shared" si="20"/>
        <v>0</v>
      </c>
      <c r="DI600" s="1280"/>
      <c r="DJ600" s="1280"/>
      <c r="DK600" s="1280"/>
      <c r="DL600" s="1281"/>
      <c r="DM600" s="1279">
        <f t="shared" si="21"/>
        <v>0</v>
      </c>
      <c r="DN600" s="1280"/>
      <c r="DO600" s="1280"/>
      <c r="DP600" s="1280"/>
      <c r="DQ600" s="1281"/>
      <c r="DR600" s="1279">
        <f t="shared" si="22"/>
        <v>0</v>
      </c>
      <c r="DS600" s="1280"/>
      <c r="DT600" s="1280"/>
      <c r="DU600" s="1280"/>
      <c r="DV600" s="1281"/>
    </row>
    <row r="601" spans="1:126" s="5" customFormat="1" ht="13.05" customHeight="1">
      <c r="A601" s="4"/>
      <c r="B601" t="s">
        <v>835</v>
      </c>
      <c r="C601"/>
      <c r="D601"/>
      <c r="E601"/>
      <c r="F601"/>
      <c r="G601"/>
      <c r="H601"/>
      <c r="I601"/>
      <c r="J601"/>
      <c r="K601"/>
      <c r="L601"/>
      <c r="M601"/>
      <c r="N601" s="1058" t="s">
        <v>482</v>
      </c>
      <c r="O601" s="1058"/>
      <c r="P601"/>
      <c r="Q601"/>
      <c r="R601"/>
      <c r="S601"/>
      <c r="T601" s="4"/>
      <c r="U601" t="s">
        <v>835</v>
      </c>
      <c r="V601"/>
      <c r="W601"/>
      <c r="X601"/>
      <c r="Y601"/>
      <c r="Z601"/>
      <c r="AA601"/>
      <c r="AB601"/>
      <c r="AC601"/>
      <c r="AD601"/>
      <c r="AE601"/>
      <c r="AF601"/>
      <c r="AG601" s="1058" t="s">
        <v>482</v>
      </c>
      <c r="AH601" s="1058"/>
      <c r="AI601"/>
      <c r="AJ601"/>
      <c r="AK601"/>
      <c r="AL601"/>
      <c r="AZ601" s="41"/>
      <c r="BA601" s="41"/>
      <c r="BB601" s="41"/>
      <c r="BC601" s="41"/>
      <c r="BD601" s="41"/>
      <c r="BE601" s="1273">
        <f t="shared" si="15"/>
        <v>0</v>
      </c>
      <c r="BF601" s="1275"/>
      <c r="BG601" s="1267">
        <f t="shared" si="7"/>
        <v>0</v>
      </c>
      <c r="BH601" s="1269"/>
      <c r="BI601" s="1273">
        <f t="shared" si="16"/>
        <v>0</v>
      </c>
      <c r="BJ601" s="1275"/>
      <c r="BK601" s="1267">
        <f t="shared" si="8"/>
        <v>0</v>
      </c>
      <c r="BL601" s="1269"/>
      <c r="BN601" s="1267">
        <f t="shared" si="9"/>
        <v>0</v>
      </c>
      <c r="BO601" s="1268"/>
      <c r="BP601" s="1268"/>
      <c r="BQ601" s="1268"/>
      <c r="BR601" s="1278"/>
      <c r="BS601" s="1267">
        <f t="shared" si="10"/>
        <v>0</v>
      </c>
      <c r="BT601" s="1268"/>
      <c r="BU601" s="1268"/>
      <c r="BV601" s="1268"/>
      <c r="BW601" s="1269"/>
      <c r="BX601" s="1267">
        <f t="shared" si="11"/>
        <v>0</v>
      </c>
      <c r="BY601" s="1268"/>
      <c r="BZ601" s="1268"/>
      <c r="CA601" s="1268"/>
      <c r="CB601" s="1269"/>
      <c r="CC601" s="1267">
        <f t="shared" si="12"/>
        <v>0</v>
      </c>
      <c r="CD601" s="1268"/>
      <c r="CE601" s="1268"/>
      <c r="CF601" s="1268"/>
      <c r="CG601" s="1269"/>
      <c r="CH601" s="1267">
        <f t="shared" si="13"/>
        <v>0</v>
      </c>
      <c r="CI601" s="1268"/>
      <c r="CJ601" s="1268"/>
      <c r="CK601" s="1268"/>
      <c r="CL601" s="1269"/>
      <c r="CM601" s="1276">
        <f t="shared" si="14"/>
        <v>0</v>
      </c>
      <c r="CN601" s="1277"/>
      <c r="CO601" s="1277"/>
      <c r="CP601" s="1277"/>
      <c r="CQ601" s="1278"/>
      <c r="CS601" s="1279">
        <f t="shared" si="17"/>
        <v>0</v>
      </c>
      <c r="CT601" s="1280"/>
      <c r="CU601" s="1280"/>
      <c r="CV601" s="1280"/>
      <c r="CW601" s="1281"/>
      <c r="CX601" s="1279">
        <f t="shared" si="18"/>
        <v>0</v>
      </c>
      <c r="CY601" s="1280"/>
      <c r="CZ601" s="1280"/>
      <c r="DA601" s="1280"/>
      <c r="DB601" s="1281"/>
      <c r="DC601" s="1279">
        <f t="shared" si="19"/>
        <v>0</v>
      </c>
      <c r="DD601" s="1280"/>
      <c r="DE601" s="1280"/>
      <c r="DF601" s="1280"/>
      <c r="DG601" s="1281"/>
      <c r="DH601" s="1279">
        <f t="shared" si="20"/>
        <v>0</v>
      </c>
      <c r="DI601" s="1280"/>
      <c r="DJ601" s="1280"/>
      <c r="DK601" s="1280"/>
      <c r="DL601" s="1281"/>
      <c r="DM601" s="1279">
        <f t="shared" si="21"/>
        <v>0</v>
      </c>
      <c r="DN601" s="1280"/>
      <c r="DO601" s="1280"/>
      <c r="DP601" s="1280"/>
      <c r="DQ601" s="1281"/>
      <c r="DR601" s="1279">
        <f t="shared" si="22"/>
        <v>0</v>
      </c>
      <c r="DS601" s="1280"/>
      <c r="DT601" s="1280"/>
      <c r="DU601" s="1280"/>
      <c r="DV601" s="1281"/>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5"/>
        <v>0</v>
      </c>
      <c r="BF602" s="1275"/>
      <c r="BG602" s="1267">
        <f t="shared" si="7"/>
        <v>0</v>
      </c>
      <c r="BH602" s="1269"/>
      <c r="BI602" s="1273">
        <f t="shared" si="16"/>
        <v>0</v>
      </c>
      <c r="BJ602" s="1275"/>
      <c r="BK602" s="1267">
        <f t="shared" si="8"/>
        <v>0</v>
      </c>
      <c r="BL602" s="1269"/>
      <c r="BN602" s="1267">
        <f t="shared" si="9"/>
        <v>0</v>
      </c>
      <c r="BO602" s="1268"/>
      <c r="BP602" s="1268"/>
      <c r="BQ602" s="1268"/>
      <c r="BR602" s="1278"/>
      <c r="BS602" s="1267">
        <f t="shared" si="10"/>
        <v>0</v>
      </c>
      <c r="BT602" s="1268"/>
      <c r="BU602" s="1268"/>
      <c r="BV602" s="1268"/>
      <c r="BW602" s="1269"/>
      <c r="BX602" s="1267">
        <f t="shared" si="11"/>
        <v>0</v>
      </c>
      <c r="BY602" s="1268"/>
      <c r="BZ602" s="1268"/>
      <c r="CA602" s="1268"/>
      <c r="CB602" s="1269"/>
      <c r="CC602" s="1267">
        <f t="shared" si="12"/>
        <v>0</v>
      </c>
      <c r="CD602" s="1268"/>
      <c r="CE602" s="1268"/>
      <c r="CF602" s="1268"/>
      <c r="CG602" s="1269"/>
      <c r="CH602" s="1267">
        <f t="shared" si="13"/>
        <v>0</v>
      </c>
      <c r="CI602" s="1268"/>
      <c r="CJ602" s="1268"/>
      <c r="CK602" s="1268"/>
      <c r="CL602" s="1269"/>
      <c r="CM602" s="1276">
        <f t="shared" si="14"/>
        <v>0</v>
      </c>
      <c r="CN602" s="1277"/>
      <c r="CO602" s="1277"/>
      <c r="CP602" s="1277"/>
      <c r="CQ602" s="1278"/>
      <c r="CS602" s="1279">
        <f t="shared" si="17"/>
        <v>0</v>
      </c>
      <c r="CT602" s="1280"/>
      <c r="CU602" s="1280"/>
      <c r="CV602" s="1280"/>
      <c r="CW602" s="1281"/>
      <c r="CX602" s="1279">
        <f t="shared" si="18"/>
        <v>0</v>
      </c>
      <c r="CY602" s="1280"/>
      <c r="CZ602" s="1280"/>
      <c r="DA602" s="1280"/>
      <c r="DB602" s="1281"/>
      <c r="DC602" s="1279">
        <f t="shared" si="19"/>
        <v>0</v>
      </c>
      <c r="DD602" s="1280"/>
      <c r="DE602" s="1280"/>
      <c r="DF602" s="1280"/>
      <c r="DG602" s="1281"/>
      <c r="DH602" s="1279">
        <f t="shared" si="20"/>
        <v>0</v>
      </c>
      <c r="DI602" s="1280"/>
      <c r="DJ602" s="1280"/>
      <c r="DK602" s="1280"/>
      <c r="DL602" s="1281"/>
      <c r="DM602" s="1279">
        <f t="shared" si="21"/>
        <v>0</v>
      </c>
      <c r="DN602" s="1280"/>
      <c r="DO602" s="1280"/>
      <c r="DP602" s="1280"/>
      <c r="DQ602" s="1281"/>
      <c r="DR602" s="1279">
        <f t="shared" si="22"/>
        <v>0</v>
      </c>
      <c r="DS602" s="1280"/>
      <c r="DT602" s="1280"/>
      <c r="DU602" s="1280"/>
      <c r="DV602" s="1281"/>
    </row>
    <row r="603" spans="1:126" ht="13.05" customHeight="1">
      <c r="A603" s="61" t="s">
        <v>32</v>
      </c>
      <c r="B603" t="s">
        <v>82</v>
      </c>
      <c r="G603" s="1262">
        <f>C559</f>
        <v>0</v>
      </c>
      <c r="H603" s="1262"/>
      <c r="I603" s="1262"/>
      <c r="J603" s="1262"/>
      <c r="K603" s="1262"/>
      <c r="L603" s="1262"/>
      <c r="M603" s="1262"/>
      <c r="N603" s="1262"/>
      <c r="O603" s="1262"/>
      <c r="P603" s="1262"/>
      <c r="Q603" s="1262"/>
      <c r="R603" s="1262"/>
      <c r="T603" s="61" t="s">
        <v>33</v>
      </c>
      <c r="U603" t="s">
        <v>82</v>
      </c>
      <c r="Z603" s="1262">
        <f>C560</f>
        <v>0</v>
      </c>
      <c r="AA603" s="1262"/>
      <c r="AB603" s="1262"/>
      <c r="AC603" s="1262"/>
      <c r="AD603" s="1262"/>
      <c r="AE603" s="1262"/>
      <c r="AF603" s="1262"/>
      <c r="AG603" s="1262"/>
      <c r="AH603" s="1262"/>
      <c r="AI603" s="1262"/>
      <c r="AJ603" s="1262"/>
      <c r="AK603" s="1262"/>
      <c r="AZ603" s="41"/>
      <c r="BA603" s="41"/>
      <c r="BB603" s="41"/>
      <c r="BC603" s="41"/>
      <c r="BD603" s="41"/>
      <c r="BE603" s="1273">
        <f t="shared" si="15"/>
        <v>0</v>
      </c>
      <c r="BF603" s="1275"/>
      <c r="BG603" s="1267">
        <f t="shared" si="7"/>
        <v>0</v>
      </c>
      <c r="BH603" s="1269"/>
      <c r="BI603" s="1273">
        <f t="shared" si="16"/>
        <v>0</v>
      </c>
      <c r="BJ603" s="1275"/>
      <c r="BK603" s="1267">
        <f t="shared" si="8"/>
        <v>0</v>
      </c>
      <c r="BL603" s="1269"/>
      <c r="BN603" s="1267">
        <f t="shared" si="9"/>
        <v>0</v>
      </c>
      <c r="BO603" s="1268"/>
      <c r="BP603" s="1268"/>
      <c r="BQ603" s="1268"/>
      <c r="BR603" s="1278"/>
      <c r="BS603" s="1267">
        <f t="shared" si="10"/>
        <v>0</v>
      </c>
      <c r="BT603" s="1268"/>
      <c r="BU603" s="1268"/>
      <c r="BV603" s="1268"/>
      <c r="BW603" s="1269"/>
      <c r="BX603" s="1267">
        <f t="shared" si="11"/>
        <v>0</v>
      </c>
      <c r="BY603" s="1268"/>
      <c r="BZ603" s="1268"/>
      <c r="CA603" s="1268"/>
      <c r="CB603" s="1269"/>
      <c r="CC603" s="1267">
        <f t="shared" si="12"/>
        <v>0</v>
      </c>
      <c r="CD603" s="1268"/>
      <c r="CE603" s="1268"/>
      <c r="CF603" s="1268"/>
      <c r="CG603" s="1269"/>
      <c r="CH603" s="1267">
        <f t="shared" si="13"/>
        <v>0</v>
      </c>
      <c r="CI603" s="1268"/>
      <c r="CJ603" s="1268"/>
      <c r="CK603" s="1268"/>
      <c r="CL603" s="1269"/>
      <c r="CM603" s="1276">
        <f t="shared" si="14"/>
        <v>0</v>
      </c>
      <c r="CN603" s="1277"/>
      <c r="CO603" s="1277"/>
      <c r="CP603" s="1277"/>
      <c r="CQ603" s="1278"/>
      <c r="CS603" s="1279">
        <f t="shared" si="17"/>
        <v>0</v>
      </c>
      <c r="CT603" s="1280"/>
      <c r="CU603" s="1280"/>
      <c r="CV603" s="1280"/>
      <c r="CW603" s="1281"/>
      <c r="CX603" s="1279">
        <f t="shared" si="18"/>
        <v>0</v>
      </c>
      <c r="CY603" s="1280"/>
      <c r="CZ603" s="1280"/>
      <c r="DA603" s="1280"/>
      <c r="DB603" s="1281"/>
      <c r="DC603" s="1279">
        <f t="shared" si="19"/>
        <v>0</v>
      </c>
      <c r="DD603" s="1280"/>
      <c r="DE603" s="1280"/>
      <c r="DF603" s="1280"/>
      <c r="DG603" s="1281"/>
      <c r="DH603" s="1279">
        <f t="shared" si="20"/>
        <v>0</v>
      </c>
      <c r="DI603" s="1280"/>
      <c r="DJ603" s="1280"/>
      <c r="DK603" s="1280"/>
      <c r="DL603" s="1281"/>
      <c r="DM603" s="1279">
        <f t="shared" si="21"/>
        <v>0</v>
      </c>
      <c r="DN603" s="1280"/>
      <c r="DO603" s="1280"/>
      <c r="DP603" s="1280"/>
      <c r="DQ603" s="1281"/>
      <c r="DR603" s="1279">
        <f t="shared" si="22"/>
        <v>0</v>
      </c>
      <c r="DS603" s="1280"/>
      <c r="DT603" s="1280"/>
      <c r="DU603" s="1280"/>
      <c r="DV603" s="1281"/>
    </row>
    <row r="604" spans="1:126" ht="13.05" customHeight="1">
      <c r="B604" t="s">
        <v>372</v>
      </c>
      <c r="G604" s="1109"/>
      <c r="H604" s="1109"/>
      <c r="I604" s="1109"/>
      <c r="J604" s="1109"/>
      <c r="K604" s="1109"/>
      <c r="L604" s="1109"/>
      <c r="M604" s="1109"/>
      <c r="N604" s="1109"/>
      <c r="O604" s="1109"/>
      <c r="P604" s="1109"/>
      <c r="Q604" s="1109"/>
      <c r="R604" s="1109"/>
      <c r="U604" t="s">
        <v>372</v>
      </c>
      <c r="Z604" s="1109"/>
      <c r="AA604" s="1109"/>
      <c r="AB604" s="1109"/>
      <c r="AC604" s="1109"/>
      <c r="AD604" s="1109"/>
      <c r="AE604" s="1109"/>
      <c r="AF604" s="1109"/>
      <c r="AG604" s="1109"/>
      <c r="AH604" s="1109"/>
      <c r="AI604" s="1109"/>
      <c r="AJ604" s="1109"/>
      <c r="AK604" s="1109"/>
      <c r="AZ604" s="41"/>
      <c r="BA604" s="41"/>
      <c r="BB604" s="41"/>
      <c r="BC604" s="41"/>
      <c r="BD604" s="41"/>
      <c r="BE604" s="1273">
        <f t="shared" si="15"/>
        <v>0</v>
      </c>
      <c r="BF604" s="1275"/>
      <c r="BG604" s="1267">
        <f t="shared" si="7"/>
        <v>0</v>
      </c>
      <c r="BH604" s="1269"/>
      <c r="BI604" s="1273">
        <f t="shared" si="16"/>
        <v>0</v>
      </c>
      <c r="BJ604" s="1275"/>
      <c r="BK604" s="1267">
        <f t="shared" si="8"/>
        <v>0</v>
      </c>
      <c r="BL604" s="1269"/>
      <c r="BN604" s="1267">
        <f t="shared" si="9"/>
        <v>0</v>
      </c>
      <c r="BO604" s="1268"/>
      <c r="BP604" s="1268"/>
      <c r="BQ604" s="1268"/>
      <c r="BR604" s="1278"/>
      <c r="BS604" s="1267">
        <f t="shared" si="10"/>
        <v>0</v>
      </c>
      <c r="BT604" s="1268"/>
      <c r="BU604" s="1268"/>
      <c r="BV604" s="1268"/>
      <c r="BW604" s="1269"/>
      <c r="BX604" s="1267">
        <f t="shared" si="11"/>
        <v>0</v>
      </c>
      <c r="BY604" s="1268"/>
      <c r="BZ604" s="1268"/>
      <c r="CA604" s="1268"/>
      <c r="CB604" s="1269"/>
      <c r="CC604" s="1267">
        <f t="shared" si="12"/>
        <v>0</v>
      </c>
      <c r="CD604" s="1268"/>
      <c r="CE604" s="1268"/>
      <c r="CF604" s="1268"/>
      <c r="CG604" s="1269"/>
      <c r="CH604" s="1267">
        <f t="shared" si="13"/>
        <v>0</v>
      </c>
      <c r="CI604" s="1268"/>
      <c r="CJ604" s="1268"/>
      <c r="CK604" s="1268"/>
      <c r="CL604" s="1269"/>
      <c r="CM604" s="1276">
        <f t="shared" si="14"/>
        <v>0</v>
      </c>
      <c r="CN604" s="1277"/>
      <c r="CO604" s="1277"/>
      <c r="CP604" s="1277"/>
      <c r="CQ604" s="1278"/>
      <c r="CS604" s="1279">
        <f t="shared" si="17"/>
        <v>0</v>
      </c>
      <c r="CT604" s="1280"/>
      <c r="CU604" s="1280"/>
      <c r="CV604" s="1280"/>
      <c r="CW604" s="1281"/>
      <c r="CX604" s="1279">
        <f t="shared" si="18"/>
        <v>0</v>
      </c>
      <c r="CY604" s="1280"/>
      <c r="CZ604" s="1280"/>
      <c r="DA604" s="1280"/>
      <c r="DB604" s="1281"/>
      <c r="DC604" s="1279">
        <f t="shared" si="19"/>
        <v>0</v>
      </c>
      <c r="DD604" s="1280"/>
      <c r="DE604" s="1280"/>
      <c r="DF604" s="1280"/>
      <c r="DG604" s="1281"/>
      <c r="DH604" s="1279">
        <f t="shared" si="20"/>
        <v>0</v>
      </c>
      <c r="DI604" s="1280"/>
      <c r="DJ604" s="1280"/>
      <c r="DK604" s="1280"/>
      <c r="DL604" s="1281"/>
      <c r="DM604" s="1279">
        <f t="shared" si="21"/>
        <v>0</v>
      </c>
      <c r="DN604" s="1280"/>
      <c r="DO604" s="1280"/>
      <c r="DP604" s="1280"/>
      <c r="DQ604" s="1281"/>
      <c r="DR604" s="1279">
        <f t="shared" si="22"/>
        <v>0</v>
      </c>
      <c r="DS604" s="1280"/>
      <c r="DT604" s="1280"/>
      <c r="DU604" s="1280"/>
      <c r="DV604" s="1281"/>
    </row>
    <row r="605" spans="1:126" ht="13.05" customHeight="1">
      <c r="B605" t="s">
        <v>430</v>
      </c>
      <c r="G605" s="1109"/>
      <c r="H605" s="1109"/>
      <c r="I605" s="1109"/>
      <c r="J605" s="1109"/>
      <c r="K605" s="1109"/>
      <c r="L605" s="1109"/>
      <c r="M605" s="1109"/>
      <c r="N605" s="1109"/>
      <c r="O605" s="1109"/>
      <c r="P605" s="1109"/>
      <c r="Q605" s="1109"/>
      <c r="R605" s="1109"/>
      <c r="U605" t="s">
        <v>430</v>
      </c>
      <c r="Z605" s="1260"/>
      <c r="AA605" s="1260"/>
      <c r="AB605" s="1260"/>
      <c r="AC605" s="1260"/>
      <c r="AD605" s="1260"/>
      <c r="AE605" s="1260"/>
      <c r="AF605" s="1260"/>
      <c r="AG605" s="1260"/>
      <c r="AH605" s="1260"/>
      <c r="AI605" s="1260"/>
      <c r="AJ605" s="1260"/>
      <c r="AK605" s="1260"/>
      <c r="AL605" s="305"/>
      <c r="BA605" s="41"/>
      <c r="BB605" s="41"/>
      <c r="BC605" s="41"/>
      <c r="BD605" s="41"/>
      <c r="BE605" s="1273">
        <f t="shared" si="15"/>
        <v>0</v>
      </c>
      <c r="BF605" s="1275"/>
      <c r="BG605" s="1267">
        <f t="shared" si="7"/>
        <v>0</v>
      </c>
      <c r="BH605" s="1269"/>
      <c r="BI605" s="1273">
        <f t="shared" si="16"/>
        <v>0</v>
      </c>
      <c r="BJ605" s="1275"/>
      <c r="BK605" s="1267">
        <f t="shared" si="8"/>
        <v>0</v>
      </c>
      <c r="BL605" s="1269"/>
      <c r="BN605" s="1267">
        <f t="shared" si="9"/>
        <v>0</v>
      </c>
      <c r="BO605" s="1268"/>
      <c r="BP605" s="1268"/>
      <c r="BQ605" s="1268"/>
      <c r="BR605" s="1278"/>
      <c r="BS605" s="1267">
        <f t="shared" si="10"/>
        <v>0</v>
      </c>
      <c r="BT605" s="1268"/>
      <c r="BU605" s="1268"/>
      <c r="BV605" s="1268"/>
      <c r="BW605" s="1269"/>
      <c r="BX605" s="1267">
        <f t="shared" si="11"/>
        <v>0</v>
      </c>
      <c r="BY605" s="1268"/>
      <c r="BZ605" s="1268"/>
      <c r="CA605" s="1268"/>
      <c r="CB605" s="1269"/>
      <c r="CC605" s="1267">
        <f t="shared" si="12"/>
        <v>0</v>
      </c>
      <c r="CD605" s="1268"/>
      <c r="CE605" s="1268"/>
      <c r="CF605" s="1268"/>
      <c r="CG605" s="1269"/>
      <c r="CH605" s="1267">
        <f t="shared" si="13"/>
        <v>0</v>
      </c>
      <c r="CI605" s="1268"/>
      <c r="CJ605" s="1268"/>
      <c r="CK605" s="1268"/>
      <c r="CL605" s="1269"/>
      <c r="CM605" s="1276">
        <f t="shared" si="14"/>
        <v>0</v>
      </c>
      <c r="CN605" s="1277"/>
      <c r="CO605" s="1277"/>
      <c r="CP605" s="1277"/>
      <c r="CQ605" s="1278"/>
      <c r="CS605" s="1279">
        <f t="shared" si="17"/>
        <v>0</v>
      </c>
      <c r="CT605" s="1280"/>
      <c r="CU605" s="1280"/>
      <c r="CV605" s="1280"/>
      <c r="CW605" s="1281"/>
      <c r="CX605" s="1279">
        <f t="shared" si="18"/>
        <v>0</v>
      </c>
      <c r="CY605" s="1280"/>
      <c r="CZ605" s="1280"/>
      <c r="DA605" s="1280"/>
      <c r="DB605" s="1281"/>
      <c r="DC605" s="1279">
        <f t="shared" si="19"/>
        <v>0</v>
      </c>
      <c r="DD605" s="1280"/>
      <c r="DE605" s="1280"/>
      <c r="DF605" s="1280"/>
      <c r="DG605" s="1281"/>
      <c r="DH605" s="1279">
        <f t="shared" si="20"/>
        <v>0</v>
      </c>
      <c r="DI605" s="1280"/>
      <c r="DJ605" s="1280"/>
      <c r="DK605" s="1280"/>
      <c r="DL605" s="1281"/>
      <c r="DM605" s="1279">
        <f t="shared" si="21"/>
        <v>0</v>
      </c>
      <c r="DN605" s="1280"/>
      <c r="DO605" s="1280"/>
      <c r="DP605" s="1280"/>
      <c r="DQ605" s="1281"/>
      <c r="DR605" s="1279">
        <f t="shared" si="22"/>
        <v>0</v>
      </c>
      <c r="DS605" s="1280"/>
      <c r="DT605" s="1280"/>
      <c r="DU605" s="1280"/>
      <c r="DV605" s="1281"/>
    </row>
    <row r="606" spans="1:126" ht="13.05" customHeight="1">
      <c r="B606" t="s">
        <v>832</v>
      </c>
      <c r="G606" s="1109"/>
      <c r="H606" s="1109"/>
      <c r="I606" s="1109"/>
      <c r="J606" s="1109"/>
      <c r="K606" s="1109"/>
      <c r="L606" s="1109"/>
      <c r="M606" s="1109"/>
      <c r="N606" s="1109"/>
      <c r="O606" s="1109"/>
      <c r="P606" s="1109"/>
      <c r="Q606" s="1109"/>
      <c r="R606" s="1109"/>
      <c r="U606" t="s">
        <v>832</v>
      </c>
      <c r="Z606" s="1260"/>
      <c r="AA606" s="1260"/>
      <c r="AB606" s="1260"/>
      <c r="AC606" s="1260"/>
      <c r="AD606" s="1260"/>
      <c r="AE606" s="1260"/>
      <c r="AF606" s="1260"/>
      <c r="AG606" s="1260"/>
      <c r="AH606" s="1260"/>
      <c r="AI606" s="1260"/>
      <c r="AJ606" s="1260"/>
      <c r="AK606" s="1260"/>
      <c r="AL606" s="305"/>
      <c r="BA606" s="41"/>
      <c r="BB606" s="41"/>
      <c r="BC606" s="41"/>
      <c r="BD606" s="41"/>
      <c r="BE606" s="1273">
        <f t="shared" si="15"/>
        <v>0</v>
      </c>
      <c r="BF606" s="1275"/>
      <c r="BG606" s="1267">
        <f t="shared" si="7"/>
        <v>0</v>
      </c>
      <c r="BH606" s="1269"/>
      <c r="BI606" s="1273">
        <f t="shared" si="16"/>
        <v>0</v>
      </c>
      <c r="BJ606" s="1275"/>
      <c r="BK606" s="1267">
        <f t="shared" si="8"/>
        <v>0</v>
      </c>
      <c r="BL606" s="1269"/>
      <c r="BN606" s="1267">
        <f t="shared" si="9"/>
        <v>0</v>
      </c>
      <c r="BO606" s="1268"/>
      <c r="BP606" s="1268"/>
      <c r="BQ606" s="1268"/>
      <c r="BR606" s="1278"/>
      <c r="BS606" s="1267">
        <f t="shared" si="10"/>
        <v>0</v>
      </c>
      <c r="BT606" s="1268"/>
      <c r="BU606" s="1268"/>
      <c r="BV606" s="1268"/>
      <c r="BW606" s="1269"/>
      <c r="BX606" s="1267">
        <f t="shared" si="11"/>
        <v>0</v>
      </c>
      <c r="BY606" s="1268"/>
      <c r="BZ606" s="1268"/>
      <c r="CA606" s="1268"/>
      <c r="CB606" s="1269"/>
      <c r="CC606" s="1267">
        <f t="shared" si="12"/>
        <v>0</v>
      </c>
      <c r="CD606" s="1268"/>
      <c r="CE606" s="1268"/>
      <c r="CF606" s="1268"/>
      <c r="CG606" s="1269"/>
      <c r="CH606" s="1267">
        <f t="shared" si="13"/>
        <v>0</v>
      </c>
      <c r="CI606" s="1268"/>
      <c r="CJ606" s="1268"/>
      <c r="CK606" s="1268"/>
      <c r="CL606" s="1269"/>
      <c r="CM606" s="1276">
        <f t="shared" si="14"/>
        <v>0</v>
      </c>
      <c r="CN606" s="1277"/>
      <c r="CO606" s="1277"/>
      <c r="CP606" s="1277"/>
      <c r="CQ606" s="1278"/>
      <c r="CS606" s="1279">
        <f t="shared" si="17"/>
        <v>0</v>
      </c>
      <c r="CT606" s="1280"/>
      <c r="CU606" s="1280"/>
      <c r="CV606" s="1280"/>
      <c r="CW606" s="1281"/>
      <c r="CX606" s="1279">
        <f t="shared" si="18"/>
        <v>0</v>
      </c>
      <c r="CY606" s="1280"/>
      <c r="CZ606" s="1280"/>
      <c r="DA606" s="1280"/>
      <c r="DB606" s="1281"/>
      <c r="DC606" s="1279">
        <f t="shared" si="19"/>
        <v>0</v>
      </c>
      <c r="DD606" s="1280"/>
      <c r="DE606" s="1280"/>
      <c r="DF606" s="1280"/>
      <c r="DG606" s="1281"/>
      <c r="DH606" s="1279">
        <f t="shared" si="20"/>
        <v>0</v>
      </c>
      <c r="DI606" s="1280"/>
      <c r="DJ606" s="1280"/>
      <c r="DK606" s="1280"/>
      <c r="DL606" s="1281"/>
      <c r="DM606" s="1279">
        <f t="shared" si="21"/>
        <v>0</v>
      </c>
      <c r="DN606" s="1280"/>
      <c r="DO606" s="1280"/>
      <c r="DP606" s="1280"/>
      <c r="DQ606" s="1281"/>
      <c r="DR606" s="1279">
        <f t="shared" si="22"/>
        <v>0</v>
      </c>
      <c r="DS606" s="1280"/>
      <c r="DT606" s="1280"/>
      <c r="DU606" s="1280"/>
      <c r="DV606" s="1281"/>
    </row>
    <row r="607" spans="1:126" ht="13.05" customHeight="1">
      <c r="B607" t="s">
        <v>649</v>
      </c>
      <c r="G607" s="1266"/>
      <c r="H607" s="1266"/>
      <c r="I607" s="1266"/>
      <c r="J607" s="1266"/>
      <c r="K607" s="1266"/>
      <c r="L607" s="1266"/>
      <c r="O607" s="42" t="s">
        <v>817</v>
      </c>
      <c r="P607" s="1261"/>
      <c r="Q607" s="1261"/>
      <c r="R607" s="1261"/>
      <c r="U607" t="s">
        <v>649</v>
      </c>
      <c r="Z607" s="1266"/>
      <c r="AA607" s="1266"/>
      <c r="AB607" s="1266"/>
      <c r="AC607" s="1266"/>
      <c r="AD607" s="1266"/>
      <c r="AE607" s="1266"/>
      <c r="AH607" s="42" t="s">
        <v>817</v>
      </c>
      <c r="AI607" s="1261"/>
      <c r="AJ607" s="1261"/>
      <c r="AK607" s="1261"/>
      <c r="AZ607" s="41"/>
      <c r="BA607" s="41"/>
      <c r="BB607" s="41"/>
      <c r="BC607" s="41"/>
      <c r="BD607" s="41"/>
      <c r="BE607" s="1273">
        <f t="shared" si="15"/>
        <v>0</v>
      </c>
      <c r="BF607" s="1275"/>
      <c r="BG607" s="1267">
        <f t="shared" si="7"/>
        <v>0</v>
      </c>
      <c r="BH607" s="1269"/>
      <c r="BI607" s="1273">
        <f t="shared" si="16"/>
        <v>0</v>
      </c>
      <c r="BJ607" s="1275"/>
      <c r="BK607" s="1267">
        <f t="shared" si="8"/>
        <v>0</v>
      </c>
      <c r="BL607" s="1269"/>
      <c r="BN607" s="1267">
        <f t="shared" si="9"/>
        <v>0</v>
      </c>
      <c r="BO607" s="1268"/>
      <c r="BP607" s="1268"/>
      <c r="BQ607" s="1268"/>
      <c r="BR607" s="1278"/>
      <c r="BS607" s="1267">
        <f t="shared" si="10"/>
        <v>0</v>
      </c>
      <c r="BT607" s="1268"/>
      <c r="BU607" s="1268"/>
      <c r="BV607" s="1268"/>
      <c r="BW607" s="1269"/>
      <c r="BX607" s="1267">
        <f t="shared" si="11"/>
        <v>0</v>
      </c>
      <c r="BY607" s="1268"/>
      <c r="BZ607" s="1268"/>
      <c r="CA607" s="1268"/>
      <c r="CB607" s="1269"/>
      <c r="CC607" s="1267">
        <f t="shared" si="12"/>
        <v>0</v>
      </c>
      <c r="CD607" s="1268"/>
      <c r="CE607" s="1268"/>
      <c r="CF607" s="1268"/>
      <c r="CG607" s="1269"/>
      <c r="CH607" s="1267">
        <f t="shared" si="13"/>
        <v>0</v>
      </c>
      <c r="CI607" s="1268"/>
      <c r="CJ607" s="1268"/>
      <c r="CK607" s="1268"/>
      <c r="CL607" s="1269"/>
      <c r="CM607" s="1276">
        <f t="shared" si="14"/>
        <v>0</v>
      </c>
      <c r="CN607" s="1277"/>
      <c r="CO607" s="1277"/>
      <c r="CP607" s="1277"/>
      <c r="CQ607" s="1278"/>
      <c r="CS607" s="1279">
        <f t="shared" si="17"/>
        <v>0</v>
      </c>
      <c r="CT607" s="1280"/>
      <c r="CU607" s="1280"/>
      <c r="CV607" s="1280"/>
      <c r="CW607" s="1281"/>
      <c r="CX607" s="1279">
        <f t="shared" si="18"/>
        <v>0</v>
      </c>
      <c r="CY607" s="1280"/>
      <c r="CZ607" s="1280"/>
      <c r="DA607" s="1280"/>
      <c r="DB607" s="1281"/>
      <c r="DC607" s="1279">
        <f t="shared" si="19"/>
        <v>0</v>
      </c>
      <c r="DD607" s="1280"/>
      <c r="DE607" s="1280"/>
      <c r="DF607" s="1280"/>
      <c r="DG607" s="1281"/>
      <c r="DH607" s="1279">
        <f t="shared" si="20"/>
        <v>0</v>
      </c>
      <c r="DI607" s="1280"/>
      <c r="DJ607" s="1280"/>
      <c r="DK607" s="1280"/>
      <c r="DL607" s="1281"/>
      <c r="DM607" s="1279">
        <f t="shared" si="21"/>
        <v>0</v>
      </c>
      <c r="DN607" s="1280"/>
      <c r="DO607" s="1280"/>
      <c r="DP607" s="1280"/>
      <c r="DQ607" s="1281"/>
      <c r="DR607" s="1279">
        <f t="shared" si="22"/>
        <v>0</v>
      </c>
      <c r="DS607" s="1280"/>
      <c r="DT607" s="1280"/>
      <c r="DU607" s="1280"/>
      <c r="DV607" s="1281"/>
    </row>
    <row r="608" spans="1:126" ht="13.05" customHeight="1">
      <c r="B608" t="s">
        <v>833</v>
      </c>
      <c r="H608" s="1109"/>
      <c r="I608" s="1109"/>
      <c r="J608" s="1109"/>
      <c r="K608" s="1109"/>
      <c r="L608" s="1109"/>
      <c r="M608" s="1109"/>
      <c r="N608" s="1109"/>
      <c r="O608" s="1109"/>
      <c r="P608" s="1109"/>
      <c r="Q608" s="1109"/>
      <c r="R608" s="1109"/>
      <c r="U608" t="s">
        <v>833</v>
      </c>
      <c r="AA608" s="1109"/>
      <c r="AB608" s="1109"/>
      <c r="AC608" s="1109"/>
      <c r="AD608" s="1109"/>
      <c r="AE608" s="1109"/>
      <c r="AF608" s="1109"/>
      <c r="AG608" s="1109"/>
      <c r="AH608" s="1109"/>
      <c r="AI608" s="1109"/>
      <c r="AJ608" s="1109"/>
      <c r="AK608" s="1109"/>
      <c r="AZ608" s="41"/>
      <c r="BA608" s="41"/>
      <c r="BB608" s="41"/>
      <c r="BC608" s="41"/>
      <c r="BD608" s="41"/>
      <c r="BE608" s="1273">
        <f t="shared" si="15"/>
        <v>0</v>
      </c>
      <c r="BF608" s="1275"/>
      <c r="BG608" s="1267">
        <f t="shared" si="7"/>
        <v>0</v>
      </c>
      <c r="BH608" s="1269"/>
      <c r="BI608" s="1273">
        <f t="shared" si="16"/>
        <v>0</v>
      </c>
      <c r="BJ608" s="1275"/>
      <c r="BK608" s="1267">
        <f t="shared" si="8"/>
        <v>0</v>
      </c>
      <c r="BL608" s="1269"/>
      <c r="BN608" s="1267">
        <f t="shared" si="9"/>
        <v>0</v>
      </c>
      <c r="BO608" s="1268"/>
      <c r="BP608" s="1268"/>
      <c r="BQ608" s="1268"/>
      <c r="BR608" s="1278"/>
      <c r="BS608" s="1267">
        <f t="shared" si="10"/>
        <v>0</v>
      </c>
      <c r="BT608" s="1268"/>
      <c r="BU608" s="1268"/>
      <c r="BV608" s="1268"/>
      <c r="BW608" s="1269"/>
      <c r="BX608" s="1267">
        <f t="shared" si="11"/>
        <v>0</v>
      </c>
      <c r="BY608" s="1268"/>
      <c r="BZ608" s="1268"/>
      <c r="CA608" s="1268"/>
      <c r="CB608" s="1269"/>
      <c r="CC608" s="1267">
        <f t="shared" si="12"/>
        <v>0</v>
      </c>
      <c r="CD608" s="1268"/>
      <c r="CE608" s="1268"/>
      <c r="CF608" s="1268"/>
      <c r="CG608" s="1269"/>
      <c r="CH608" s="1267">
        <f t="shared" si="13"/>
        <v>0</v>
      </c>
      <c r="CI608" s="1268"/>
      <c r="CJ608" s="1268"/>
      <c r="CK608" s="1268"/>
      <c r="CL608" s="1269"/>
      <c r="CM608" s="1276">
        <f t="shared" si="14"/>
        <v>0</v>
      </c>
      <c r="CN608" s="1277"/>
      <c r="CO608" s="1277"/>
      <c r="CP608" s="1277"/>
      <c r="CQ608" s="1278"/>
      <c r="CS608" s="1279">
        <f t="shared" si="17"/>
        <v>0</v>
      </c>
      <c r="CT608" s="1280"/>
      <c r="CU608" s="1280"/>
      <c r="CV608" s="1280"/>
      <c r="CW608" s="1281"/>
      <c r="CX608" s="1279">
        <f t="shared" si="18"/>
        <v>0</v>
      </c>
      <c r="CY608" s="1280"/>
      <c r="CZ608" s="1280"/>
      <c r="DA608" s="1280"/>
      <c r="DB608" s="1281"/>
      <c r="DC608" s="1279">
        <f t="shared" si="19"/>
        <v>0</v>
      </c>
      <c r="DD608" s="1280"/>
      <c r="DE608" s="1280"/>
      <c r="DF608" s="1280"/>
      <c r="DG608" s="1281"/>
      <c r="DH608" s="1279">
        <f t="shared" si="20"/>
        <v>0</v>
      </c>
      <c r="DI608" s="1280"/>
      <c r="DJ608" s="1280"/>
      <c r="DK608" s="1280"/>
      <c r="DL608" s="1281"/>
      <c r="DM608" s="1279">
        <f t="shared" si="21"/>
        <v>0</v>
      </c>
      <c r="DN608" s="1280"/>
      <c r="DO608" s="1280"/>
      <c r="DP608" s="1280"/>
      <c r="DQ608" s="1281"/>
      <c r="DR608" s="1279">
        <f t="shared" si="22"/>
        <v>0</v>
      </c>
      <c r="DS608" s="1280"/>
      <c r="DT608" s="1280"/>
      <c r="DU608" s="1280"/>
      <c r="DV608" s="1281"/>
    </row>
    <row r="609" spans="1:126" ht="13.05" customHeight="1">
      <c r="B609" t="s">
        <v>835</v>
      </c>
      <c r="N609" s="1100" t="s">
        <v>482</v>
      </c>
      <c r="O609" s="1100"/>
      <c r="U609" t="s">
        <v>835</v>
      </c>
      <c r="AG609" s="1100" t="s">
        <v>482</v>
      </c>
      <c r="AH609" s="1100"/>
      <c r="AZ609" s="41"/>
      <c r="BA609" s="41"/>
      <c r="BB609" s="41"/>
      <c r="BC609" s="41"/>
      <c r="BD609" s="41"/>
      <c r="BE609" s="1273">
        <f t="shared" si="15"/>
        <v>0</v>
      </c>
      <c r="BF609" s="1275"/>
      <c r="BG609" s="1267">
        <f t="shared" si="7"/>
        <v>0</v>
      </c>
      <c r="BH609" s="1269"/>
      <c r="BI609" s="1273">
        <f t="shared" si="16"/>
        <v>0</v>
      </c>
      <c r="BJ609" s="1275"/>
      <c r="BK609" s="1267">
        <f t="shared" si="8"/>
        <v>0</v>
      </c>
      <c r="BL609" s="1269"/>
      <c r="BN609" s="1267">
        <f t="shared" si="9"/>
        <v>0</v>
      </c>
      <c r="BO609" s="1268"/>
      <c r="BP609" s="1268"/>
      <c r="BQ609" s="1268"/>
      <c r="BR609" s="1278"/>
      <c r="BS609" s="1267">
        <f t="shared" si="10"/>
        <v>0</v>
      </c>
      <c r="BT609" s="1268"/>
      <c r="BU609" s="1268"/>
      <c r="BV609" s="1268"/>
      <c r="BW609" s="1269"/>
      <c r="BX609" s="1267">
        <f t="shared" si="11"/>
        <v>0</v>
      </c>
      <c r="BY609" s="1268"/>
      <c r="BZ609" s="1268"/>
      <c r="CA609" s="1268"/>
      <c r="CB609" s="1269"/>
      <c r="CC609" s="1267">
        <f t="shared" si="12"/>
        <v>0</v>
      </c>
      <c r="CD609" s="1268"/>
      <c r="CE609" s="1268"/>
      <c r="CF609" s="1268"/>
      <c r="CG609" s="1269"/>
      <c r="CH609" s="1267">
        <f t="shared" si="13"/>
        <v>0</v>
      </c>
      <c r="CI609" s="1268"/>
      <c r="CJ609" s="1268"/>
      <c r="CK609" s="1268"/>
      <c r="CL609" s="1269"/>
      <c r="CM609" s="1276">
        <f t="shared" si="14"/>
        <v>0</v>
      </c>
      <c r="CN609" s="1277"/>
      <c r="CO609" s="1277"/>
      <c r="CP609" s="1277"/>
      <c r="CQ609" s="1278"/>
      <c r="CS609" s="1279">
        <f t="shared" si="17"/>
        <v>0</v>
      </c>
      <c r="CT609" s="1280"/>
      <c r="CU609" s="1280"/>
      <c r="CV609" s="1280"/>
      <c r="CW609" s="1281"/>
      <c r="CX609" s="1279">
        <f t="shared" si="18"/>
        <v>0</v>
      </c>
      <c r="CY609" s="1280"/>
      <c r="CZ609" s="1280"/>
      <c r="DA609" s="1280"/>
      <c r="DB609" s="1281"/>
      <c r="DC609" s="1279">
        <f t="shared" si="19"/>
        <v>0</v>
      </c>
      <c r="DD609" s="1280"/>
      <c r="DE609" s="1280"/>
      <c r="DF609" s="1280"/>
      <c r="DG609" s="1281"/>
      <c r="DH609" s="1279">
        <f t="shared" si="20"/>
        <v>0</v>
      </c>
      <c r="DI609" s="1280"/>
      <c r="DJ609" s="1280"/>
      <c r="DK609" s="1280"/>
      <c r="DL609" s="1281"/>
      <c r="DM609" s="1279">
        <f t="shared" si="21"/>
        <v>0</v>
      </c>
      <c r="DN609" s="1280"/>
      <c r="DO609" s="1280"/>
      <c r="DP609" s="1280"/>
      <c r="DQ609" s="1281"/>
      <c r="DR609" s="1279">
        <f t="shared" si="22"/>
        <v>0</v>
      </c>
      <c r="DS609" s="1280"/>
      <c r="DT609" s="1280"/>
      <c r="DU609" s="1280"/>
      <c r="DV609" s="1281"/>
    </row>
    <row r="610" spans="1:126" ht="13.05" customHeight="1">
      <c r="AZ610" s="41"/>
      <c r="BA610" s="41"/>
      <c r="BB610" s="41"/>
      <c r="BC610" s="41"/>
      <c r="BD610" s="41"/>
      <c r="BE610" s="1273">
        <f t="shared" si="15"/>
        <v>0</v>
      </c>
      <c r="BF610" s="1275"/>
      <c r="BG610" s="1267">
        <f t="shared" si="7"/>
        <v>0</v>
      </c>
      <c r="BH610" s="1269"/>
      <c r="BI610" s="1273">
        <f t="shared" si="16"/>
        <v>0</v>
      </c>
      <c r="BJ610" s="1275"/>
      <c r="BK610" s="1267">
        <f t="shared" si="8"/>
        <v>0</v>
      </c>
      <c r="BL610" s="1269"/>
      <c r="BN610" s="1267">
        <f t="shared" si="9"/>
        <v>0</v>
      </c>
      <c r="BO610" s="1268"/>
      <c r="BP610" s="1268"/>
      <c r="BQ610" s="1268"/>
      <c r="BR610" s="1278"/>
      <c r="BS610" s="1267">
        <f t="shared" si="10"/>
        <v>0</v>
      </c>
      <c r="BT610" s="1268"/>
      <c r="BU610" s="1268"/>
      <c r="BV610" s="1268"/>
      <c r="BW610" s="1269"/>
      <c r="BX610" s="1267">
        <f t="shared" si="11"/>
        <v>0</v>
      </c>
      <c r="BY610" s="1268"/>
      <c r="BZ610" s="1268"/>
      <c r="CA610" s="1268"/>
      <c r="CB610" s="1269"/>
      <c r="CC610" s="1267">
        <f t="shared" si="12"/>
        <v>0</v>
      </c>
      <c r="CD610" s="1268"/>
      <c r="CE610" s="1268"/>
      <c r="CF610" s="1268"/>
      <c r="CG610" s="1269"/>
      <c r="CH610" s="1267">
        <f t="shared" si="13"/>
        <v>0</v>
      </c>
      <c r="CI610" s="1268"/>
      <c r="CJ610" s="1268"/>
      <c r="CK610" s="1268"/>
      <c r="CL610" s="1269"/>
      <c r="CM610" s="1276">
        <f t="shared" si="14"/>
        <v>0</v>
      </c>
      <c r="CN610" s="1277"/>
      <c r="CO610" s="1277"/>
      <c r="CP610" s="1277"/>
      <c r="CQ610" s="1278"/>
      <c r="CS610" s="1279">
        <f t="shared" si="17"/>
        <v>0</v>
      </c>
      <c r="CT610" s="1280"/>
      <c r="CU610" s="1280"/>
      <c r="CV610" s="1280"/>
      <c r="CW610" s="1281"/>
      <c r="CX610" s="1279">
        <f t="shared" si="18"/>
        <v>0</v>
      </c>
      <c r="CY610" s="1280"/>
      <c r="CZ610" s="1280"/>
      <c r="DA610" s="1280"/>
      <c r="DB610" s="1281"/>
      <c r="DC610" s="1279">
        <f t="shared" si="19"/>
        <v>0</v>
      </c>
      <c r="DD610" s="1280"/>
      <c r="DE610" s="1280"/>
      <c r="DF610" s="1280"/>
      <c r="DG610" s="1281"/>
      <c r="DH610" s="1279">
        <f t="shared" si="20"/>
        <v>0</v>
      </c>
      <c r="DI610" s="1280"/>
      <c r="DJ610" s="1280"/>
      <c r="DK610" s="1280"/>
      <c r="DL610" s="1281"/>
      <c r="DM610" s="1279">
        <f t="shared" si="21"/>
        <v>0</v>
      </c>
      <c r="DN610" s="1280"/>
      <c r="DO610" s="1280"/>
      <c r="DP610" s="1280"/>
      <c r="DQ610" s="1281"/>
      <c r="DR610" s="1279">
        <f t="shared" si="22"/>
        <v>0</v>
      </c>
      <c r="DS610" s="1280"/>
      <c r="DT610" s="1280"/>
      <c r="DU610" s="1280"/>
      <c r="DV610" s="1281"/>
    </row>
    <row r="611" spans="1:126" ht="13.05"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3">
        <f t="shared" si="15"/>
        <v>0</v>
      </c>
      <c r="BF611" s="1275"/>
      <c r="BG611" s="1267">
        <f t="shared" si="7"/>
        <v>0</v>
      </c>
      <c r="BH611" s="1269"/>
      <c r="BI611" s="1273">
        <f t="shared" si="16"/>
        <v>0</v>
      </c>
      <c r="BJ611" s="1275"/>
      <c r="BK611" s="1267">
        <f t="shared" si="8"/>
        <v>0</v>
      </c>
      <c r="BL611" s="1269"/>
      <c r="BN611" s="1267">
        <f t="shared" si="9"/>
        <v>0</v>
      </c>
      <c r="BO611" s="1268"/>
      <c r="BP611" s="1268"/>
      <c r="BQ611" s="1268"/>
      <c r="BR611" s="1278"/>
      <c r="BS611" s="1267">
        <f t="shared" si="10"/>
        <v>0</v>
      </c>
      <c r="BT611" s="1268"/>
      <c r="BU611" s="1268"/>
      <c r="BV611" s="1268"/>
      <c r="BW611" s="1269"/>
      <c r="BX611" s="1267">
        <f t="shared" si="11"/>
        <v>0</v>
      </c>
      <c r="BY611" s="1268"/>
      <c r="BZ611" s="1268"/>
      <c r="CA611" s="1268"/>
      <c r="CB611" s="1269"/>
      <c r="CC611" s="1267">
        <f t="shared" si="12"/>
        <v>0</v>
      </c>
      <c r="CD611" s="1268"/>
      <c r="CE611" s="1268"/>
      <c r="CF611" s="1268"/>
      <c r="CG611" s="1269"/>
      <c r="CH611" s="1267">
        <f t="shared" si="13"/>
        <v>0</v>
      </c>
      <c r="CI611" s="1268"/>
      <c r="CJ611" s="1268"/>
      <c r="CK611" s="1268"/>
      <c r="CL611" s="1269"/>
      <c r="CM611" s="1276">
        <f t="shared" si="14"/>
        <v>0</v>
      </c>
      <c r="CN611" s="1277"/>
      <c r="CO611" s="1277"/>
      <c r="CP611" s="1277"/>
      <c r="CQ611" s="1278"/>
      <c r="CS611" s="1279">
        <f t="shared" si="17"/>
        <v>0</v>
      </c>
      <c r="CT611" s="1280"/>
      <c r="CU611" s="1280"/>
      <c r="CV611" s="1280"/>
      <c r="CW611" s="1281"/>
      <c r="CX611" s="1279">
        <f t="shared" si="18"/>
        <v>0</v>
      </c>
      <c r="CY611" s="1280"/>
      <c r="CZ611" s="1280"/>
      <c r="DA611" s="1280"/>
      <c r="DB611" s="1281"/>
      <c r="DC611" s="1279">
        <f t="shared" si="19"/>
        <v>0</v>
      </c>
      <c r="DD611" s="1280"/>
      <c r="DE611" s="1280"/>
      <c r="DF611" s="1280"/>
      <c r="DG611" s="1281"/>
      <c r="DH611" s="1279">
        <f t="shared" si="20"/>
        <v>0</v>
      </c>
      <c r="DI611" s="1280"/>
      <c r="DJ611" s="1280"/>
      <c r="DK611" s="1280"/>
      <c r="DL611" s="1281"/>
      <c r="DM611" s="1279">
        <f t="shared" si="21"/>
        <v>0</v>
      </c>
      <c r="DN611" s="1280"/>
      <c r="DO611" s="1280"/>
      <c r="DP611" s="1280"/>
      <c r="DQ611" s="1281"/>
      <c r="DR611" s="1279">
        <f t="shared" si="22"/>
        <v>0</v>
      </c>
      <c r="DS611" s="1280"/>
      <c r="DT611" s="1280"/>
      <c r="DU611" s="1280"/>
      <c r="DV611" s="1281"/>
    </row>
    <row r="612" spans="1:126" ht="13.05"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3">
        <f t="shared" si="15"/>
        <v>0</v>
      </c>
      <c r="BF612" s="1275"/>
      <c r="BG612" s="1267">
        <f t="shared" si="7"/>
        <v>0</v>
      </c>
      <c r="BH612" s="1269"/>
      <c r="BI612" s="1273">
        <f t="shared" si="16"/>
        <v>0</v>
      </c>
      <c r="BJ612" s="1275"/>
      <c r="BK612" s="1267">
        <f t="shared" si="8"/>
        <v>0</v>
      </c>
      <c r="BL612" s="1269"/>
      <c r="BN612" s="1267">
        <f t="shared" si="9"/>
        <v>0</v>
      </c>
      <c r="BO612" s="1268"/>
      <c r="BP612" s="1268"/>
      <c r="BQ612" s="1268"/>
      <c r="BR612" s="1278"/>
      <c r="BS612" s="1267">
        <f t="shared" si="10"/>
        <v>0</v>
      </c>
      <c r="BT612" s="1268"/>
      <c r="BU612" s="1268"/>
      <c r="BV612" s="1268"/>
      <c r="BW612" s="1269"/>
      <c r="BX612" s="1267">
        <f t="shared" si="11"/>
        <v>0</v>
      </c>
      <c r="BY612" s="1268"/>
      <c r="BZ612" s="1268"/>
      <c r="CA612" s="1268"/>
      <c r="CB612" s="1269"/>
      <c r="CC612" s="1267">
        <f t="shared" si="12"/>
        <v>0</v>
      </c>
      <c r="CD612" s="1268"/>
      <c r="CE612" s="1268"/>
      <c r="CF612" s="1268"/>
      <c r="CG612" s="1269"/>
      <c r="CH612" s="1267">
        <f t="shared" si="13"/>
        <v>0</v>
      </c>
      <c r="CI612" s="1268"/>
      <c r="CJ612" s="1268"/>
      <c r="CK612" s="1268"/>
      <c r="CL612" s="1269"/>
      <c r="CM612" s="1276">
        <f t="shared" si="14"/>
        <v>0</v>
      </c>
      <c r="CN612" s="1277"/>
      <c r="CO612" s="1277"/>
      <c r="CP612" s="1277"/>
      <c r="CQ612" s="1278"/>
      <c r="CS612" s="1279">
        <f t="shared" si="17"/>
        <v>0</v>
      </c>
      <c r="CT612" s="1280"/>
      <c r="CU612" s="1280"/>
      <c r="CV612" s="1280"/>
      <c r="CW612" s="1281"/>
      <c r="CX612" s="1279">
        <f t="shared" si="18"/>
        <v>0</v>
      </c>
      <c r="CY612" s="1280"/>
      <c r="CZ612" s="1280"/>
      <c r="DA612" s="1280"/>
      <c r="DB612" s="1281"/>
      <c r="DC612" s="1279">
        <f t="shared" si="19"/>
        <v>0</v>
      </c>
      <c r="DD612" s="1280"/>
      <c r="DE612" s="1280"/>
      <c r="DF612" s="1280"/>
      <c r="DG612" s="1281"/>
      <c r="DH612" s="1279">
        <f t="shared" si="20"/>
        <v>0</v>
      </c>
      <c r="DI612" s="1280"/>
      <c r="DJ612" s="1280"/>
      <c r="DK612" s="1280"/>
      <c r="DL612" s="1281"/>
      <c r="DM612" s="1279">
        <f t="shared" si="21"/>
        <v>0</v>
      </c>
      <c r="DN612" s="1280"/>
      <c r="DO612" s="1280"/>
      <c r="DP612" s="1280"/>
      <c r="DQ612" s="1281"/>
      <c r="DR612" s="1279">
        <f t="shared" si="22"/>
        <v>0</v>
      </c>
      <c r="DS612" s="1280"/>
      <c r="DT612" s="1280"/>
      <c r="DU612" s="1280"/>
      <c r="DV612" s="1281"/>
    </row>
    <row r="613" spans="1:126" ht="13.05" customHeight="1">
      <c r="AZ613" s="41"/>
      <c r="BA613" s="41"/>
      <c r="BB613" s="41"/>
      <c r="BC613" s="41"/>
      <c r="BD613" s="41"/>
      <c r="BE613" s="1273">
        <f t="shared" si="15"/>
        <v>0</v>
      </c>
      <c r="BF613" s="1275"/>
      <c r="BG613" s="1267">
        <f t="shared" si="7"/>
        <v>0</v>
      </c>
      <c r="BH613" s="1269"/>
      <c r="BI613" s="1273">
        <f t="shared" si="16"/>
        <v>0</v>
      </c>
      <c r="BJ613" s="1275"/>
      <c r="BK613" s="1267">
        <f t="shared" si="8"/>
        <v>0</v>
      </c>
      <c r="BL613" s="1269"/>
      <c r="BN613" s="1267">
        <f t="shared" si="9"/>
        <v>0</v>
      </c>
      <c r="BO613" s="1268"/>
      <c r="BP613" s="1268"/>
      <c r="BQ613" s="1268"/>
      <c r="BR613" s="1278"/>
      <c r="BS613" s="1267">
        <f t="shared" si="10"/>
        <v>0</v>
      </c>
      <c r="BT613" s="1268"/>
      <c r="BU613" s="1268"/>
      <c r="BV613" s="1268"/>
      <c r="BW613" s="1269"/>
      <c r="BX613" s="1267">
        <f t="shared" si="11"/>
        <v>0</v>
      </c>
      <c r="BY613" s="1268"/>
      <c r="BZ613" s="1268"/>
      <c r="CA613" s="1268"/>
      <c r="CB613" s="1269"/>
      <c r="CC613" s="1267">
        <f t="shared" si="12"/>
        <v>0</v>
      </c>
      <c r="CD613" s="1268"/>
      <c r="CE613" s="1268"/>
      <c r="CF613" s="1268"/>
      <c r="CG613" s="1269"/>
      <c r="CH613" s="1267">
        <f t="shared" si="13"/>
        <v>0</v>
      </c>
      <c r="CI613" s="1268"/>
      <c r="CJ613" s="1268"/>
      <c r="CK613" s="1268"/>
      <c r="CL613" s="1269"/>
      <c r="CM613" s="1276">
        <f t="shared" si="14"/>
        <v>0</v>
      </c>
      <c r="CN613" s="1277"/>
      <c r="CO613" s="1277"/>
      <c r="CP613" s="1277"/>
      <c r="CQ613" s="1278"/>
      <c r="CS613" s="1279">
        <f t="shared" si="17"/>
        <v>0</v>
      </c>
      <c r="CT613" s="1280"/>
      <c r="CU613" s="1280"/>
      <c r="CV613" s="1280"/>
      <c r="CW613" s="1281"/>
      <c r="CX613" s="1279">
        <f t="shared" si="18"/>
        <v>0</v>
      </c>
      <c r="CY613" s="1280"/>
      <c r="CZ613" s="1280"/>
      <c r="DA613" s="1280"/>
      <c r="DB613" s="1281"/>
      <c r="DC613" s="1279">
        <f t="shared" si="19"/>
        <v>0</v>
      </c>
      <c r="DD613" s="1280"/>
      <c r="DE613" s="1280"/>
      <c r="DF613" s="1280"/>
      <c r="DG613" s="1281"/>
      <c r="DH613" s="1279">
        <f t="shared" si="20"/>
        <v>0</v>
      </c>
      <c r="DI613" s="1280"/>
      <c r="DJ613" s="1280"/>
      <c r="DK613" s="1280"/>
      <c r="DL613" s="1281"/>
      <c r="DM613" s="1279">
        <f t="shared" si="21"/>
        <v>0</v>
      </c>
      <c r="DN613" s="1280"/>
      <c r="DO613" s="1280"/>
      <c r="DP613" s="1280"/>
      <c r="DQ613" s="1281"/>
      <c r="DR613" s="1279">
        <f t="shared" si="22"/>
        <v>0</v>
      </c>
      <c r="DS613" s="1280"/>
      <c r="DT613" s="1280"/>
      <c r="DU613" s="1280"/>
      <c r="DV613" s="1281"/>
    </row>
    <row r="614" spans="1:126" ht="13.05" customHeight="1">
      <c r="A614" s="3" t="s">
        <v>652</v>
      </c>
      <c r="B614" s="3"/>
      <c r="C614" s="3" t="s">
        <v>836</v>
      </c>
      <c r="AZ614" s="41"/>
      <c r="BA614" s="41"/>
      <c r="BB614" s="41"/>
      <c r="BC614" s="41"/>
      <c r="BD614" s="41"/>
      <c r="BE614" s="1273">
        <f t="shared" si="15"/>
        <v>0</v>
      </c>
      <c r="BF614" s="1275"/>
      <c r="BG614" s="1267">
        <f t="shared" si="7"/>
        <v>0</v>
      </c>
      <c r="BH614" s="1269"/>
      <c r="BI614" s="1273">
        <f t="shared" si="16"/>
        <v>0</v>
      </c>
      <c r="BJ614" s="1275"/>
      <c r="BK614" s="1267">
        <f t="shared" si="8"/>
        <v>0</v>
      </c>
      <c r="BL614" s="1269"/>
      <c r="BN614" s="1267">
        <f t="shared" si="9"/>
        <v>0</v>
      </c>
      <c r="BO614" s="1268"/>
      <c r="BP614" s="1268"/>
      <c r="BQ614" s="1268"/>
      <c r="BR614" s="1278"/>
      <c r="BS614" s="1267">
        <f t="shared" si="10"/>
        <v>0</v>
      </c>
      <c r="BT614" s="1268"/>
      <c r="BU614" s="1268"/>
      <c r="BV614" s="1268"/>
      <c r="BW614" s="1269"/>
      <c r="BX614" s="1267">
        <f t="shared" si="11"/>
        <v>0</v>
      </c>
      <c r="BY614" s="1268"/>
      <c r="BZ614" s="1268"/>
      <c r="CA614" s="1268"/>
      <c r="CB614" s="1269"/>
      <c r="CC614" s="1267">
        <f t="shared" si="12"/>
        <v>0</v>
      </c>
      <c r="CD614" s="1268"/>
      <c r="CE614" s="1268"/>
      <c r="CF614" s="1268"/>
      <c r="CG614" s="1269"/>
      <c r="CH614" s="1267">
        <f t="shared" si="13"/>
        <v>0</v>
      </c>
      <c r="CI614" s="1268"/>
      <c r="CJ614" s="1268"/>
      <c r="CK614" s="1268"/>
      <c r="CL614" s="1269"/>
      <c r="CM614" s="1276">
        <f t="shared" si="14"/>
        <v>0</v>
      </c>
      <c r="CN614" s="1277"/>
      <c r="CO614" s="1277"/>
      <c r="CP614" s="1277"/>
      <c r="CQ614" s="1278"/>
      <c r="CS614" s="1279">
        <f t="shared" si="17"/>
        <v>0</v>
      </c>
      <c r="CT614" s="1280"/>
      <c r="CU614" s="1280"/>
      <c r="CV614" s="1280"/>
      <c r="CW614" s="1281"/>
      <c r="CX614" s="1279">
        <f t="shared" si="18"/>
        <v>0</v>
      </c>
      <c r="CY614" s="1280"/>
      <c r="CZ614" s="1280"/>
      <c r="DA614" s="1280"/>
      <c r="DB614" s="1281"/>
      <c r="DC614" s="1279">
        <f t="shared" si="19"/>
        <v>0</v>
      </c>
      <c r="DD614" s="1280"/>
      <c r="DE614" s="1280"/>
      <c r="DF614" s="1280"/>
      <c r="DG614" s="1281"/>
      <c r="DH614" s="1279">
        <f t="shared" si="20"/>
        <v>0</v>
      </c>
      <c r="DI614" s="1280"/>
      <c r="DJ614" s="1280"/>
      <c r="DK614" s="1280"/>
      <c r="DL614" s="1281"/>
      <c r="DM614" s="1279">
        <f t="shared" si="21"/>
        <v>0</v>
      </c>
      <c r="DN614" s="1280"/>
      <c r="DO614" s="1280"/>
      <c r="DP614" s="1280"/>
      <c r="DQ614" s="1281"/>
      <c r="DR614" s="1279">
        <f t="shared" si="22"/>
        <v>0</v>
      </c>
      <c r="DS614" s="1280"/>
      <c r="DT614" s="1280"/>
      <c r="DU614" s="1280"/>
      <c r="DV614" s="1281"/>
    </row>
    <row r="615" spans="1:126" ht="13.05" customHeight="1">
      <c r="A615" s="3"/>
      <c r="B615" s="3"/>
      <c r="C615" s="3"/>
      <c r="AZ615" s="41"/>
      <c r="BA615" s="41"/>
      <c r="BB615" s="41"/>
      <c r="BC615" s="41"/>
      <c r="BD615" s="41"/>
      <c r="BE615" s="1273">
        <f t="shared" si="15"/>
        <v>0</v>
      </c>
      <c r="BF615" s="1275"/>
      <c r="BG615" s="1267">
        <f t="shared" si="7"/>
        <v>0</v>
      </c>
      <c r="BH615" s="1269"/>
      <c r="BI615" s="1273">
        <f t="shared" si="16"/>
        <v>0</v>
      </c>
      <c r="BJ615" s="1275"/>
      <c r="BK615" s="1267">
        <f t="shared" si="8"/>
        <v>0</v>
      </c>
      <c r="BL615" s="1269"/>
      <c r="BN615" s="1267">
        <f t="shared" si="9"/>
        <v>0</v>
      </c>
      <c r="BO615" s="1268"/>
      <c r="BP615" s="1268"/>
      <c r="BQ615" s="1268"/>
      <c r="BR615" s="1278"/>
      <c r="BS615" s="1267">
        <f t="shared" si="10"/>
        <v>0</v>
      </c>
      <c r="BT615" s="1268"/>
      <c r="BU615" s="1268"/>
      <c r="BV615" s="1268"/>
      <c r="BW615" s="1269"/>
      <c r="BX615" s="1267">
        <f t="shared" si="11"/>
        <v>0</v>
      </c>
      <c r="BY615" s="1268"/>
      <c r="BZ615" s="1268"/>
      <c r="CA615" s="1268"/>
      <c r="CB615" s="1269"/>
      <c r="CC615" s="1267">
        <f t="shared" si="12"/>
        <v>0</v>
      </c>
      <c r="CD615" s="1268"/>
      <c r="CE615" s="1268"/>
      <c r="CF615" s="1268"/>
      <c r="CG615" s="1269"/>
      <c r="CH615" s="1267">
        <f t="shared" si="13"/>
        <v>0</v>
      </c>
      <c r="CI615" s="1268"/>
      <c r="CJ615" s="1268"/>
      <c r="CK615" s="1268"/>
      <c r="CL615" s="1269"/>
      <c r="CM615" s="1276">
        <f t="shared" si="14"/>
        <v>0</v>
      </c>
      <c r="CN615" s="1277"/>
      <c r="CO615" s="1277"/>
      <c r="CP615" s="1277"/>
      <c r="CQ615" s="1278"/>
      <c r="CS615" s="1279">
        <f t="shared" si="17"/>
        <v>0</v>
      </c>
      <c r="CT615" s="1280"/>
      <c r="CU615" s="1280"/>
      <c r="CV615" s="1280"/>
      <c r="CW615" s="1281"/>
      <c r="CX615" s="1279">
        <f t="shared" si="18"/>
        <v>0</v>
      </c>
      <c r="CY615" s="1280"/>
      <c r="CZ615" s="1280"/>
      <c r="DA615" s="1280"/>
      <c r="DB615" s="1281"/>
      <c r="DC615" s="1279">
        <f t="shared" si="19"/>
        <v>0</v>
      </c>
      <c r="DD615" s="1280"/>
      <c r="DE615" s="1280"/>
      <c r="DF615" s="1280"/>
      <c r="DG615" s="1281"/>
      <c r="DH615" s="1279">
        <f t="shared" si="20"/>
        <v>0</v>
      </c>
      <c r="DI615" s="1280"/>
      <c r="DJ615" s="1280"/>
      <c r="DK615" s="1280"/>
      <c r="DL615" s="1281"/>
      <c r="DM615" s="1279">
        <f t="shared" si="21"/>
        <v>0</v>
      </c>
      <c r="DN615" s="1280"/>
      <c r="DO615" s="1280"/>
      <c r="DP615" s="1280"/>
      <c r="DQ615" s="1281"/>
      <c r="DR615" s="1279">
        <f t="shared" si="22"/>
        <v>0</v>
      </c>
      <c r="DS615" s="1280"/>
      <c r="DT615" s="1280"/>
      <c r="DU615" s="1280"/>
      <c r="DV615" s="1281"/>
    </row>
    <row r="616" spans="1:126" ht="13.05" customHeight="1">
      <c r="C616" s="3" t="s">
        <v>2124</v>
      </c>
      <c r="AZ616" s="41"/>
      <c r="BA616" s="41"/>
      <c r="BB616" s="41"/>
      <c r="BC616" s="41"/>
      <c r="BD616" s="41"/>
      <c r="BE616" s="1273">
        <f t="shared" ref="BE616:BE625" si="23">IF(AND(AH719&lt;=0.5,AH719&gt;=0.36),1,0)</f>
        <v>0</v>
      </c>
      <c r="BF616" s="1275"/>
      <c r="BG616" s="1267">
        <f t="shared" ref="BG616:BG625" si="24">IF(BE616=1,G719,0)</f>
        <v>0</v>
      </c>
      <c r="BH616" s="1269"/>
      <c r="BI616" s="1273">
        <f t="shared" ref="BI616:BI625" si="25">IF(AND(AH719&lt;=0.35,AH719&gt;0),1,0)</f>
        <v>0</v>
      </c>
      <c r="BJ616" s="1275"/>
      <c r="BK616" s="1267">
        <f t="shared" ref="BK616:BK625" si="26">IF(BI616=1,G719,0)</f>
        <v>0</v>
      </c>
      <c r="BL616" s="1269"/>
      <c r="BN616" s="1267">
        <f t="shared" si="9"/>
        <v>0</v>
      </c>
      <c r="BO616" s="1268"/>
      <c r="BP616" s="1268"/>
      <c r="BQ616" s="1268"/>
      <c r="BR616" s="1278"/>
      <c r="BS616" s="1267">
        <f t="shared" si="10"/>
        <v>0</v>
      </c>
      <c r="BT616" s="1268"/>
      <c r="BU616" s="1268"/>
      <c r="BV616" s="1268"/>
      <c r="BW616" s="1269"/>
      <c r="BX616" s="1267">
        <f t="shared" si="11"/>
        <v>0</v>
      </c>
      <c r="BY616" s="1268"/>
      <c r="BZ616" s="1268"/>
      <c r="CA616" s="1268"/>
      <c r="CB616" s="1269"/>
      <c r="CC616" s="1267">
        <f t="shared" si="12"/>
        <v>0</v>
      </c>
      <c r="CD616" s="1268"/>
      <c r="CE616" s="1268"/>
      <c r="CF616" s="1268"/>
      <c r="CG616" s="1269"/>
      <c r="CH616" s="1267">
        <f t="shared" si="13"/>
        <v>0</v>
      </c>
      <c r="CI616" s="1268"/>
      <c r="CJ616" s="1268"/>
      <c r="CK616" s="1268"/>
      <c r="CL616" s="1269"/>
      <c r="CM616" s="1276">
        <f t="shared" si="14"/>
        <v>0</v>
      </c>
      <c r="CN616" s="1277"/>
      <c r="CO616" s="1277"/>
      <c r="CP616" s="1277"/>
      <c r="CQ616" s="1278"/>
      <c r="CS616" s="1279">
        <f t="shared" ref="CS616:CS625" si="27">IF(AND(B719="SRO/Studio",AH719&lt;=0.3),G719,0)</f>
        <v>0</v>
      </c>
      <c r="CT616" s="1280"/>
      <c r="CU616" s="1280"/>
      <c r="CV616" s="1280"/>
      <c r="CW616" s="1281"/>
      <c r="CX616" s="1279">
        <f t="shared" ref="CX616:CX625" si="28">IF(AND(B719="1 Bedroom",AH719&lt;=0.3),G719,0)</f>
        <v>0</v>
      </c>
      <c r="CY616" s="1280"/>
      <c r="CZ616" s="1280"/>
      <c r="DA616" s="1280"/>
      <c r="DB616" s="1281"/>
      <c r="DC616" s="1279">
        <f t="shared" ref="DC616:DC625" si="29">IF(AND(B719="2 Bedrooms",AH719&lt;=0.3),G719,0)</f>
        <v>0</v>
      </c>
      <c r="DD616" s="1280"/>
      <c r="DE616" s="1280"/>
      <c r="DF616" s="1280"/>
      <c r="DG616" s="1281"/>
      <c r="DH616" s="1279">
        <f t="shared" ref="DH616:DH625" si="30">IF(AND(B719="3 Bedrooms",AH719&lt;=0.3),G719,0)</f>
        <v>0</v>
      </c>
      <c r="DI616" s="1280"/>
      <c r="DJ616" s="1280"/>
      <c r="DK616" s="1280"/>
      <c r="DL616" s="1281"/>
      <c r="DM616" s="1279">
        <f t="shared" ref="DM616:DM625" si="31">IF(AND(B719="4 Bedrooms",AH719&lt;=0.3),G719,0)</f>
        <v>0</v>
      </c>
      <c r="DN616" s="1280"/>
      <c r="DO616" s="1280"/>
      <c r="DP616" s="1280"/>
      <c r="DQ616" s="1281"/>
      <c r="DR616" s="1279">
        <f t="shared" ref="DR616:DR625" si="32">IF(AND(B719="5 Bedrooms",AH719&lt;=0.3),G719,0)</f>
        <v>0</v>
      </c>
      <c r="DS616" s="1280"/>
      <c r="DT616" s="1280"/>
      <c r="DU616" s="1280"/>
      <c r="DV616" s="1281"/>
    </row>
    <row r="617" spans="1:126" ht="13.05" customHeight="1">
      <c r="B617" s="838"/>
      <c r="C617" s="3"/>
      <c r="AZ617" s="41"/>
      <c r="BA617" s="41"/>
      <c r="BB617" s="41"/>
      <c r="BC617" s="41"/>
      <c r="BD617" s="41"/>
      <c r="BE617" s="1273">
        <f t="shared" si="23"/>
        <v>0</v>
      </c>
      <c r="BF617" s="1275"/>
      <c r="BG617" s="1267">
        <f t="shared" si="24"/>
        <v>0</v>
      </c>
      <c r="BH617" s="1269"/>
      <c r="BI617" s="1273">
        <f t="shared" si="25"/>
        <v>0</v>
      </c>
      <c r="BJ617" s="1275"/>
      <c r="BK617" s="1267">
        <f t="shared" si="26"/>
        <v>0</v>
      </c>
      <c r="BL617" s="1269"/>
      <c r="BN617" s="1267">
        <f t="shared" si="9"/>
        <v>0</v>
      </c>
      <c r="BO617" s="1268"/>
      <c r="BP617" s="1268"/>
      <c r="BQ617" s="1268"/>
      <c r="BR617" s="1278"/>
      <c r="BS617" s="1267">
        <f t="shared" si="10"/>
        <v>0</v>
      </c>
      <c r="BT617" s="1268"/>
      <c r="BU617" s="1268"/>
      <c r="BV617" s="1268"/>
      <c r="BW617" s="1269"/>
      <c r="BX617" s="1267">
        <f t="shared" si="11"/>
        <v>0</v>
      </c>
      <c r="BY617" s="1268"/>
      <c r="BZ617" s="1268"/>
      <c r="CA617" s="1268"/>
      <c r="CB617" s="1269"/>
      <c r="CC617" s="1267">
        <f t="shared" si="12"/>
        <v>0</v>
      </c>
      <c r="CD617" s="1268"/>
      <c r="CE617" s="1268"/>
      <c r="CF617" s="1268"/>
      <c r="CG617" s="1269"/>
      <c r="CH617" s="1267">
        <f t="shared" si="13"/>
        <v>0</v>
      </c>
      <c r="CI617" s="1268"/>
      <c r="CJ617" s="1268"/>
      <c r="CK617" s="1268"/>
      <c r="CL617" s="1269"/>
      <c r="CM617" s="1276">
        <f t="shared" si="14"/>
        <v>0</v>
      </c>
      <c r="CN617" s="1277"/>
      <c r="CO617" s="1277"/>
      <c r="CP617" s="1277"/>
      <c r="CQ617" s="1278"/>
      <c r="CS617" s="1279">
        <f t="shared" si="27"/>
        <v>0</v>
      </c>
      <c r="CT617" s="1280"/>
      <c r="CU617" s="1280"/>
      <c r="CV617" s="1280"/>
      <c r="CW617" s="1281"/>
      <c r="CX617" s="1279">
        <f t="shared" si="28"/>
        <v>0</v>
      </c>
      <c r="CY617" s="1280"/>
      <c r="CZ617" s="1280"/>
      <c r="DA617" s="1280"/>
      <c r="DB617" s="1281"/>
      <c r="DC617" s="1279">
        <f t="shared" si="29"/>
        <v>0</v>
      </c>
      <c r="DD617" s="1280"/>
      <c r="DE617" s="1280"/>
      <c r="DF617" s="1280"/>
      <c r="DG617" s="1281"/>
      <c r="DH617" s="1279">
        <f t="shared" si="30"/>
        <v>0</v>
      </c>
      <c r="DI617" s="1280"/>
      <c r="DJ617" s="1280"/>
      <c r="DK617" s="1280"/>
      <c r="DL617" s="1281"/>
      <c r="DM617" s="1279">
        <f t="shared" si="31"/>
        <v>0</v>
      </c>
      <c r="DN617" s="1280"/>
      <c r="DO617" s="1280"/>
      <c r="DP617" s="1280"/>
      <c r="DQ617" s="1281"/>
      <c r="DR617" s="1279">
        <f t="shared" si="32"/>
        <v>0</v>
      </c>
      <c r="DS617" s="1280"/>
      <c r="DT617" s="1280"/>
      <c r="DU617" s="1280"/>
      <c r="DV617" s="1281"/>
    </row>
    <row r="618" spans="1:126" ht="13.05" customHeight="1">
      <c r="B618" s="1572" t="s">
        <v>2193</v>
      </c>
      <c r="C618" s="1573"/>
      <c r="D618" s="1573"/>
      <c r="E618" s="1573"/>
      <c r="F618" s="1573"/>
      <c r="G618" s="1573"/>
      <c r="H618" s="1573"/>
      <c r="I618" s="1573"/>
      <c r="J618" s="1573"/>
      <c r="K618" s="1573"/>
      <c r="L618" s="1573"/>
      <c r="M618" s="1411" t="s">
        <v>2167</v>
      </c>
      <c r="N618" s="1411"/>
      <c r="O618" s="1411"/>
      <c r="P618" s="1411"/>
      <c r="Q618" s="1299" t="s">
        <v>2197</v>
      </c>
      <c r="R618" s="1300"/>
      <c r="S618" s="1301"/>
      <c r="T618" s="1299" t="s">
        <v>2196</v>
      </c>
      <c r="U618" s="1300"/>
      <c r="V618" s="1301"/>
      <c r="W618" s="1430" t="s">
        <v>739</v>
      </c>
      <c r="X618" s="1430"/>
      <c r="Y618" s="1431"/>
      <c r="Z618" s="1411" t="s">
        <v>2194</v>
      </c>
      <c r="AA618" s="1411"/>
      <c r="AB618" s="1411"/>
      <c r="AC618" s="1418" t="s">
        <v>1989</v>
      </c>
      <c r="AD618" s="1419"/>
      <c r="AE618" s="1420"/>
      <c r="AF618" s="1299" t="s">
        <v>2125</v>
      </c>
      <c r="AG618" s="1300"/>
      <c r="AH618" s="1300"/>
      <c r="AI618" s="1300"/>
      <c r="AJ618" s="1301"/>
      <c r="AK618" s="1508" t="s">
        <v>2126</v>
      </c>
      <c r="AL618" s="1509"/>
      <c r="AM618" s="1509"/>
      <c r="AN618" s="1510"/>
      <c r="AO618" s="1411" t="s">
        <v>740</v>
      </c>
      <c r="AP618" s="1411"/>
      <c r="AQ618" s="1411"/>
      <c r="AR618" s="1411"/>
      <c r="AS618" s="1411"/>
      <c r="AT618" s="41"/>
      <c r="AU618" s="41"/>
      <c r="AV618" s="41"/>
      <c r="AW618" s="41"/>
      <c r="AX618" s="41"/>
      <c r="AY618" s="41"/>
      <c r="AZ618" s="41"/>
      <c r="BE618" s="1273">
        <f t="shared" si="23"/>
        <v>0</v>
      </c>
      <c r="BF618" s="1275"/>
      <c r="BG618" s="1267">
        <f t="shared" si="24"/>
        <v>0</v>
      </c>
      <c r="BH618" s="1269"/>
      <c r="BI618" s="1273">
        <f t="shared" si="25"/>
        <v>0</v>
      </c>
      <c r="BJ618" s="1275"/>
      <c r="BK618" s="1267">
        <f t="shared" si="26"/>
        <v>0</v>
      </c>
      <c r="BL618" s="1269"/>
      <c r="BN618" s="1267">
        <f t="shared" si="9"/>
        <v>0</v>
      </c>
      <c r="BO618" s="1268"/>
      <c r="BP618" s="1268"/>
      <c r="BQ618" s="1268"/>
      <c r="BR618" s="1278"/>
      <c r="BS618" s="1267">
        <f t="shared" si="10"/>
        <v>0</v>
      </c>
      <c r="BT618" s="1268"/>
      <c r="BU618" s="1268"/>
      <c r="BV618" s="1268"/>
      <c r="BW618" s="1269"/>
      <c r="BX618" s="1267">
        <f t="shared" si="11"/>
        <v>0</v>
      </c>
      <c r="BY618" s="1268"/>
      <c r="BZ618" s="1268"/>
      <c r="CA618" s="1268"/>
      <c r="CB618" s="1269"/>
      <c r="CC618" s="1267">
        <f t="shared" si="12"/>
        <v>0</v>
      </c>
      <c r="CD618" s="1268"/>
      <c r="CE618" s="1268"/>
      <c r="CF618" s="1268"/>
      <c r="CG618" s="1269"/>
      <c r="CH618" s="1267">
        <f t="shared" si="13"/>
        <v>0</v>
      </c>
      <c r="CI618" s="1268"/>
      <c r="CJ618" s="1268"/>
      <c r="CK618" s="1268"/>
      <c r="CL618" s="1269"/>
      <c r="CM618" s="1276">
        <f t="shared" si="14"/>
        <v>0</v>
      </c>
      <c r="CN618" s="1277"/>
      <c r="CO618" s="1277"/>
      <c r="CP618" s="1277"/>
      <c r="CQ618" s="1278"/>
      <c r="CS618" s="1279">
        <f t="shared" si="27"/>
        <v>0</v>
      </c>
      <c r="CT618" s="1280"/>
      <c r="CU618" s="1280"/>
      <c r="CV618" s="1280"/>
      <c r="CW618" s="1281"/>
      <c r="CX618" s="1279">
        <f t="shared" si="28"/>
        <v>0</v>
      </c>
      <c r="CY618" s="1280"/>
      <c r="CZ618" s="1280"/>
      <c r="DA618" s="1280"/>
      <c r="DB618" s="1281"/>
      <c r="DC618" s="1279">
        <f t="shared" si="29"/>
        <v>0</v>
      </c>
      <c r="DD618" s="1280"/>
      <c r="DE618" s="1280"/>
      <c r="DF618" s="1280"/>
      <c r="DG618" s="1281"/>
      <c r="DH618" s="1279">
        <f t="shared" si="30"/>
        <v>0</v>
      </c>
      <c r="DI618" s="1280"/>
      <c r="DJ618" s="1280"/>
      <c r="DK618" s="1280"/>
      <c r="DL618" s="1281"/>
      <c r="DM618" s="1279">
        <f t="shared" si="31"/>
        <v>0</v>
      </c>
      <c r="DN618" s="1280"/>
      <c r="DO618" s="1280"/>
      <c r="DP618" s="1280"/>
      <c r="DQ618" s="1281"/>
      <c r="DR618" s="1279">
        <f t="shared" si="32"/>
        <v>0</v>
      </c>
      <c r="DS618" s="1280"/>
      <c r="DT618" s="1280"/>
      <c r="DU618" s="1280"/>
      <c r="DV618" s="1281"/>
    </row>
    <row r="619" spans="1:126" ht="13.05" customHeight="1">
      <c r="B619" s="1574"/>
      <c r="C619" s="1466"/>
      <c r="D619" s="1466"/>
      <c r="E619" s="1466"/>
      <c r="F619" s="1466"/>
      <c r="G619" s="1466"/>
      <c r="H619" s="1466"/>
      <c r="I619" s="1466"/>
      <c r="J619" s="1466"/>
      <c r="K619" s="1466"/>
      <c r="L619" s="1466"/>
      <c r="M619" s="1411"/>
      <c r="N619" s="1411"/>
      <c r="O619" s="1411"/>
      <c r="P619" s="1411"/>
      <c r="Q619" s="1302"/>
      <c r="R619" s="1303"/>
      <c r="S619" s="1304"/>
      <c r="T619" s="1302"/>
      <c r="U619" s="1303"/>
      <c r="V619" s="1304"/>
      <c r="W619" s="1432"/>
      <c r="X619" s="1432"/>
      <c r="Y619" s="1433"/>
      <c r="Z619" s="1411"/>
      <c r="AA619" s="1411"/>
      <c r="AB619" s="1411"/>
      <c r="AC619" s="1421"/>
      <c r="AD619" s="1422"/>
      <c r="AE619" s="1423"/>
      <c r="AF619" s="1302"/>
      <c r="AG619" s="1303"/>
      <c r="AH619" s="1303"/>
      <c r="AI619" s="1303"/>
      <c r="AJ619" s="1304"/>
      <c r="AK619" s="1511"/>
      <c r="AL619" s="1512"/>
      <c r="AM619" s="1512"/>
      <c r="AN619" s="1513"/>
      <c r="AO619" s="1411"/>
      <c r="AP619" s="1411"/>
      <c r="AQ619" s="1411"/>
      <c r="AR619" s="1411"/>
      <c r="AS619" s="1411"/>
      <c r="AT619" s="41"/>
      <c r="AU619" s="41"/>
      <c r="AV619" s="41"/>
      <c r="AW619" s="41"/>
      <c r="AX619" s="41"/>
      <c r="AY619" s="41"/>
      <c r="AZ619" s="41"/>
      <c r="BE619" s="1273">
        <f t="shared" si="23"/>
        <v>0</v>
      </c>
      <c r="BF619" s="1275"/>
      <c r="BG619" s="1267">
        <f t="shared" si="24"/>
        <v>0</v>
      </c>
      <c r="BH619" s="1269"/>
      <c r="BI619" s="1273">
        <f t="shared" si="25"/>
        <v>0</v>
      </c>
      <c r="BJ619" s="1275"/>
      <c r="BK619" s="1267">
        <f t="shared" si="26"/>
        <v>0</v>
      </c>
      <c r="BL619" s="1269"/>
      <c r="BN619" s="1267">
        <f t="shared" si="9"/>
        <v>0</v>
      </c>
      <c r="BO619" s="1268"/>
      <c r="BP619" s="1268"/>
      <c r="BQ619" s="1268"/>
      <c r="BR619" s="1278"/>
      <c r="BS619" s="1267">
        <f t="shared" si="10"/>
        <v>0</v>
      </c>
      <c r="BT619" s="1268"/>
      <c r="BU619" s="1268"/>
      <c r="BV619" s="1268"/>
      <c r="BW619" s="1269"/>
      <c r="BX619" s="1267">
        <f t="shared" si="11"/>
        <v>0</v>
      </c>
      <c r="BY619" s="1268"/>
      <c r="BZ619" s="1268"/>
      <c r="CA619" s="1268"/>
      <c r="CB619" s="1269"/>
      <c r="CC619" s="1267">
        <f t="shared" si="12"/>
        <v>0</v>
      </c>
      <c r="CD619" s="1268"/>
      <c r="CE619" s="1268"/>
      <c r="CF619" s="1268"/>
      <c r="CG619" s="1269"/>
      <c r="CH619" s="1267">
        <f t="shared" si="13"/>
        <v>0</v>
      </c>
      <c r="CI619" s="1268"/>
      <c r="CJ619" s="1268"/>
      <c r="CK619" s="1268"/>
      <c r="CL619" s="1269"/>
      <c r="CM619" s="1276">
        <f t="shared" si="14"/>
        <v>0</v>
      </c>
      <c r="CN619" s="1277"/>
      <c r="CO619" s="1277"/>
      <c r="CP619" s="1277"/>
      <c r="CQ619" s="1278"/>
      <c r="CS619" s="1279">
        <f t="shared" si="27"/>
        <v>0</v>
      </c>
      <c r="CT619" s="1280"/>
      <c r="CU619" s="1280"/>
      <c r="CV619" s="1280"/>
      <c r="CW619" s="1281"/>
      <c r="CX619" s="1279">
        <f t="shared" si="28"/>
        <v>0</v>
      </c>
      <c r="CY619" s="1280"/>
      <c r="CZ619" s="1280"/>
      <c r="DA619" s="1280"/>
      <c r="DB619" s="1281"/>
      <c r="DC619" s="1279">
        <f t="shared" si="29"/>
        <v>0</v>
      </c>
      <c r="DD619" s="1280"/>
      <c r="DE619" s="1280"/>
      <c r="DF619" s="1280"/>
      <c r="DG619" s="1281"/>
      <c r="DH619" s="1279">
        <f t="shared" si="30"/>
        <v>0</v>
      </c>
      <c r="DI619" s="1280"/>
      <c r="DJ619" s="1280"/>
      <c r="DK619" s="1280"/>
      <c r="DL619" s="1281"/>
      <c r="DM619" s="1279">
        <f t="shared" si="31"/>
        <v>0</v>
      </c>
      <c r="DN619" s="1280"/>
      <c r="DO619" s="1280"/>
      <c r="DP619" s="1280"/>
      <c r="DQ619" s="1281"/>
      <c r="DR619" s="1279">
        <f t="shared" si="32"/>
        <v>0</v>
      </c>
      <c r="DS619" s="1280"/>
      <c r="DT619" s="1280"/>
      <c r="DU619" s="1280"/>
      <c r="DV619" s="1281"/>
    </row>
    <row r="620" spans="1:126" ht="13.05" customHeight="1">
      <c r="B620" s="1575"/>
      <c r="C620" s="1576"/>
      <c r="D620" s="1576"/>
      <c r="E620" s="1576"/>
      <c r="F620" s="1576"/>
      <c r="G620" s="1576"/>
      <c r="H620" s="1576"/>
      <c r="I620" s="1576"/>
      <c r="J620" s="1576"/>
      <c r="K620" s="1576"/>
      <c r="L620" s="1576"/>
      <c r="M620" s="1411"/>
      <c r="N620" s="1411"/>
      <c r="O620" s="1411"/>
      <c r="P620" s="1411"/>
      <c r="Q620" s="1305"/>
      <c r="R620" s="1306"/>
      <c r="S620" s="1307"/>
      <c r="T620" s="1305"/>
      <c r="U620" s="1306"/>
      <c r="V620" s="1307"/>
      <c r="W620" s="1434"/>
      <c r="X620" s="1434"/>
      <c r="Y620" s="1435"/>
      <c r="Z620" s="1411"/>
      <c r="AA620" s="1411"/>
      <c r="AB620" s="1411"/>
      <c r="AC620" s="1424"/>
      <c r="AD620" s="1425"/>
      <c r="AE620" s="1426"/>
      <c r="AF620" s="1305"/>
      <c r="AG620" s="1306"/>
      <c r="AH620" s="1306"/>
      <c r="AI620" s="1306"/>
      <c r="AJ620" s="1307"/>
      <c r="AK620" s="1514"/>
      <c r="AL620" s="1515"/>
      <c r="AM620" s="1515"/>
      <c r="AN620" s="1516"/>
      <c r="AO620" s="1411"/>
      <c r="AP620" s="1411"/>
      <c r="AQ620" s="1411"/>
      <c r="AR620" s="1411"/>
      <c r="AS620" s="1411"/>
      <c r="AT620" s="43"/>
      <c r="AU620" s="43"/>
      <c r="AV620" s="43"/>
      <c r="AW620" s="43"/>
      <c r="AX620" s="43"/>
      <c r="AY620" s="43"/>
      <c r="AZ620" s="43"/>
      <c r="BE620" s="1273">
        <f t="shared" si="23"/>
        <v>0</v>
      </c>
      <c r="BF620" s="1275"/>
      <c r="BG620" s="1267">
        <f t="shared" si="24"/>
        <v>0</v>
      </c>
      <c r="BH620" s="1269"/>
      <c r="BI620" s="1273">
        <f t="shared" si="25"/>
        <v>0</v>
      </c>
      <c r="BJ620" s="1275"/>
      <c r="BK620" s="1267">
        <f t="shared" si="26"/>
        <v>0</v>
      </c>
      <c r="BL620" s="1269"/>
      <c r="BN620" s="1267">
        <f t="shared" si="9"/>
        <v>0</v>
      </c>
      <c r="BO620" s="1268"/>
      <c r="BP620" s="1268"/>
      <c r="BQ620" s="1268"/>
      <c r="BR620" s="1278"/>
      <c r="BS620" s="1267">
        <f t="shared" si="10"/>
        <v>0</v>
      </c>
      <c r="BT620" s="1268"/>
      <c r="BU620" s="1268"/>
      <c r="BV620" s="1268"/>
      <c r="BW620" s="1269"/>
      <c r="BX620" s="1267">
        <f t="shared" si="11"/>
        <v>0</v>
      </c>
      <c r="BY620" s="1268"/>
      <c r="BZ620" s="1268"/>
      <c r="CA620" s="1268"/>
      <c r="CB620" s="1269"/>
      <c r="CC620" s="1267">
        <f t="shared" si="12"/>
        <v>0</v>
      </c>
      <c r="CD620" s="1268"/>
      <c r="CE620" s="1268"/>
      <c r="CF620" s="1268"/>
      <c r="CG620" s="1269"/>
      <c r="CH620" s="1267">
        <f t="shared" si="13"/>
        <v>0</v>
      </c>
      <c r="CI620" s="1268"/>
      <c r="CJ620" s="1268"/>
      <c r="CK620" s="1268"/>
      <c r="CL620" s="1269"/>
      <c r="CM620" s="1276">
        <f t="shared" si="14"/>
        <v>0</v>
      </c>
      <c r="CN620" s="1277"/>
      <c r="CO620" s="1277"/>
      <c r="CP620" s="1277"/>
      <c r="CQ620" s="1278"/>
      <c r="CS620" s="1279">
        <f t="shared" si="27"/>
        <v>0</v>
      </c>
      <c r="CT620" s="1280"/>
      <c r="CU620" s="1280"/>
      <c r="CV620" s="1280"/>
      <c r="CW620" s="1281"/>
      <c r="CX620" s="1279">
        <f t="shared" si="28"/>
        <v>0</v>
      </c>
      <c r="CY620" s="1280"/>
      <c r="CZ620" s="1280"/>
      <c r="DA620" s="1280"/>
      <c r="DB620" s="1281"/>
      <c r="DC620" s="1279">
        <f t="shared" si="29"/>
        <v>0</v>
      </c>
      <c r="DD620" s="1280"/>
      <c r="DE620" s="1280"/>
      <c r="DF620" s="1280"/>
      <c r="DG620" s="1281"/>
      <c r="DH620" s="1279">
        <f t="shared" si="30"/>
        <v>0</v>
      </c>
      <c r="DI620" s="1280"/>
      <c r="DJ620" s="1280"/>
      <c r="DK620" s="1280"/>
      <c r="DL620" s="1281"/>
      <c r="DM620" s="1279">
        <f t="shared" si="31"/>
        <v>0</v>
      </c>
      <c r="DN620" s="1280"/>
      <c r="DO620" s="1280"/>
      <c r="DP620" s="1280"/>
      <c r="DQ620" s="1281"/>
      <c r="DR620" s="1279">
        <f t="shared" si="32"/>
        <v>0</v>
      </c>
      <c r="DS620" s="1280"/>
      <c r="DT620" s="1280"/>
      <c r="DU620" s="1280"/>
      <c r="DV620" s="1281"/>
    </row>
    <row r="621" spans="1:126" ht="13.05" customHeight="1">
      <c r="B621" s="57" t="s">
        <v>899</v>
      </c>
      <c r="C621" s="1297" t="s">
        <v>2477</v>
      </c>
      <c r="D621" s="1297"/>
      <c r="E621" s="1297"/>
      <c r="F621" s="1297"/>
      <c r="G621" s="1297"/>
      <c r="H621" s="1297"/>
      <c r="I621" s="1297"/>
      <c r="J621" s="1297"/>
      <c r="K621" s="1297"/>
      <c r="L621" s="1297"/>
      <c r="M621" s="1372" t="s">
        <v>2177</v>
      </c>
      <c r="N621" s="1372"/>
      <c r="O621" s="1372"/>
      <c r="P621" s="1372"/>
      <c r="Q621" s="1373">
        <f>17*12</f>
        <v>204</v>
      </c>
      <c r="R621" s="1374"/>
      <c r="S621" s="1375"/>
      <c r="T621" s="1415">
        <f>12*35</f>
        <v>420</v>
      </c>
      <c r="U621" s="1416"/>
      <c r="V621" s="1417"/>
      <c r="W621" s="1427">
        <v>7.0000000000000007E-2</v>
      </c>
      <c r="X621" s="1428"/>
      <c r="Y621" s="1429"/>
      <c r="Z621" s="1412" t="s">
        <v>2195</v>
      </c>
      <c r="AA621" s="1413"/>
      <c r="AB621" s="1414"/>
      <c r="AC621" s="1328">
        <v>1</v>
      </c>
      <c r="AD621" s="1329"/>
      <c r="AE621" s="1330"/>
      <c r="AF621" s="1210">
        <v>377763</v>
      </c>
      <c r="AG621" s="1211"/>
      <c r="AH621" s="1211"/>
      <c r="AI621" s="1211"/>
      <c r="AJ621" s="1212"/>
      <c r="AK621" s="1369"/>
      <c r="AL621" s="1370"/>
      <c r="AM621" s="1370"/>
      <c r="AN621" s="1371"/>
      <c r="AO621" s="1213">
        <v>4927599</v>
      </c>
      <c r="AP621" s="1213"/>
      <c r="AQ621" s="1213"/>
      <c r="AR621" s="1213"/>
      <c r="AS621" s="1213"/>
      <c r="AT621" s="945" t="str">
        <f t="shared" ref="AT621:AT632" si="33">IF(AND(NOT(C620=""),C621="",NOT(C622="")),"!","")</f>
        <v/>
      </c>
      <c r="AU621" s="43"/>
      <c r="AV621" s="43"/>
      <c r="AW621" s="43"/>
      <c r="AX621" s="43"/>
      <c r="AY621" s="43"/>
      <c r="BA621" s="41" t="s">
        <v>1976</v>
      </c>
      <c r="BC621" s="43"/>
      <c r="BD621" s="43"/>
      <c r="BE621" s="1273">
        <f t="shared" si="23"/>
        <v>0</v>
      </c>
      <c r="BF621" s="1275"/>
      <c r="BG621" s="1267">
        <f t="shared" si="24"/>
        <v>0</v>
      </c>
      <c r="BH621" s="1269"/>
      <c r="BI621" s="1273">
        <f t="shared" si="25"/>
        <v>0</v>
      </c>
      <c r="BJ621" s="1275"/>
      <c r="BK621" s="1267">
        <f t="shared" si="26"/>
        <v>0</v>
      </c>
      <c r="BL621" s="1269"/>
      <c r="BN621" s="1267">
        <f t="shared" si="9"/>
        <v>0</v>
      </c>
      <c r="BO621" s="1268"/>
      <c r="BP621" s="1268"/>
      <c r="BQ621" s="1268"/>
      <c r="BR621" s="1278"/>
      <c r="BS621" s="1267">
        <f t="shared" si="10"/>
        <v>0</v>
      </c>
      <c r="BT621" s="1268"/>
      <c r="BU621" s="1268"/>
      <c r="BV621" s="1268"/>
      <c r="BW621" s="1269"/>
      <c r="BX621" s="1267">
        <f t="shared" si="11"/>
        <v>0</v>
      </c>
      <c r="BY621" s="1268"/>
      <c r="BZ621" s="1268"/>
      <c r="CA621" s="1268"/>
      <c r="CB621" s="1269"/>
      <c r="CC621" s="1267">
        <f t="shared" si="12"/>
        <v>0</v>
      </c>
      <c r="CD621" s="1268"/>
      <c r="CE621" s="1268"/>
      <c r="CF621" s="1268"/>
      <c r="CG621" s="1269"/>
      <c r="CH621" s="1267">
        <f t="shared" si="13"/>
        <v>0</v>
      </c>
      <c r="CI621" s="1268"/>
      <c r="CJ621" s="1268"/>
      <c r="CK621" s="1268"/>
      <c r="CL621" s="1269"/>
      <c r="CM621" s="1276">
        <f t="shared" si="14"/>
        <v>0</v>
      </c>
      <c r="CN621" s="1277"/>
      <c r="CO621" s="1277"/>
      <c r="CP621" s="1277"/>
      <c r="CQ621" s="1278"/>
      <c r="CS621" s="1279">
        <f t="shared" si="27"/>
        <v>0</v>
      </c>
      <c r="CT621" s="1280"/>
      <c r="CU621" s="1280"/>
      <c r="CV621" s="1280"/>
      <c r="CW621" s="1281"/>
      <c r="CX621" s="1279">
        <f t="shared" si="28"/>
        <v>0</v>
      </c>
      <c r="CY621" s="1280"/>
      <c r="CZ621" s="1280"/>
      <c r="DA621" s="1280"/>
      <c r="DB621" s="1281"/>
      <c r="DC621" s="1279">
        <f t="shared" si="29"/>
        <v>0</v>
      </c>
      <c r="DD621" s="1280"/>
      <c r="DE621" s="1280"/>
      <c r="DF621" s="1280"/>
      <c r="DG621" s="1281"/>
      <c r="DH621" s="1279">
        <f t="shared" si="30"/>
        <v>0</v>
      </c>
      <c r="DI621" s="1280"/>
      <c r="DJ621" s="1280"/>
      <c r="DK621" s="1280"/>
      <c r="DL621" s="1281"/>
      <c r="DM621" s="1279">
        <f t="shared" si="31"/>
        <v>0</v>
      </c>
      <c r="DN621" s="1280"/>
      <c r="DO621" s="1280"/>
      <c r="DP621" s="1280"/>
      <c r="DQ621" s="1281"/>
      <c r="DR621" s="1279">
        <f t="shared" si="32"/>
        <v>0</v>
      </c>
      <c r="DS621" s="1280"/>
      <c r="DT621" s="1280"/>
      <c r="DU621" s="1280"/>
      <c r="DV621" s="1281"/>
    </row>
    <row r="622" spans="1:126" ht="13.05" customHeight="1">
      <c r="B622" s="58" t="s">
        <v>900</v>
      </c>
      <c r="C622" s="1297" t="s">
        <v>2412</v>
      </c>
      <c r="D622" s="1297"/>
      <c r="E622" s="1297"/>
      <c r="F622" s="1297"/>
      <c r="G622" s="1297"/>
      <c r="H622" s="1297"/>
      <c r="I622" s="1297"/>
      <c r="J622" s="1297"/>
      <c r="K622" s="1297"/>
      <c r="L622" s="1297"/>
      <c r="M622" s="1372" t="s">
        <v>2179</v>
      </c>
      <c r="N622" s="1372"/>
      <c r="O622" s="1372"/>
      <c r="P622" s="1372"/>
      <c r="Q622" s="1373"/>
      <c r="R622" s="1374"/>
      <c r="S622" s="1375"/>
      <c r="T622" s="1415">
        <v>660</v>
      </c>
      <c r="U622" s="1416"/>
      <c r="V622" s="1417"/>
      <c r="W622" s="1427">
        <v>0.1477</v>
      </c>
      <c r="X622" s="1428"/>
      <c r="Y622" s="1429"/>
      <c r="Z622" s="1412" t="s">
        <v>787</v>
      </c>
      <c r="AA622" s="1413"/>
      <c r="AB622" s="1414"/>
      <c r="AC622" s="1328"/>
      <c r="AD622" s="1329"/>
      <c r="AE622" s="1330"/>
      <c r="AF622" s="1210"/>
      <c r="AG622" s="1211"/>
      <c r="AH622" s="1211"/>
      <c r="AI622" s="1211"/>
      <c r="AJ622" s="1212"/>
      <c r="AK622" s="1369"/>
      <c r="AL622" s="1370"/>
      <c r="AM622" s="1370"/>
      <c r="AN622" s="1371"/>
      <c r="AO622" s="1213">
        <v>2500000</v>
      </c>
      <c r="AP622" s="1213"/>
      <c r="AQ622" s="1213"/>
      <c r="AR622" s="1213"/>
      <c r="AS622" s="1213"/>
      <c r="AT622" s="945" t="str">
        <f t="shared" si="33"/>
        <v/>
      </c>
      <c r="AU622" s="43"/>
      <c r="AV622" s="43"/>
      <c r="AW622" s="43"/>
      <c r="AX622" s="43"/>
      <c r="AY622" s="43"/>
      <c r="BA622" s="41" t="s">
        <v>788</v>
      </c>
      <c r="BC622" s="43"/>
      <c r="BD622" s="43"/>
      <c r="BE622" s="1273">
        <f t="shared" si="23"/>
        <v>0</v>
      </c>
      <c r="BF622" s="1275"/>
      <c r="BG622" s="1267">
        <f t="shared" si="24"/>
        <v>0</v>
      </c>
      <c r="BH622" s="1269"/>
      <c r="BI622" s="1273">
        <f t="shared" si="25"/>
        <v>0</v>
      </c>
      <c r="BJ622" s="1275"/>
      <c r="BK622" s="1267">
        <f t="shared" si="26"/>
        <v>0</v>
      </c>
      <c r="BL622" s="1269"/>
      <c r="BN622" s="1267">
        <f t="shared" si="9"/>
        <v>0</v>
      </c>
      <c r="BO622" s="1268"/>
      <c r="BP622" s="1268"/>
      <c r="BQ622" s="1268"/>
      <c r="BR622" s="1278"/>
      <c r="BS622" s="1267">
        <f t="shared" si="10"/>
        <v>0</v>
      </c>
      <c r="BT622" s="1268"/>
      <c r="BU622" s="1268"/>
      <c r="BV622" s="1268"/>
      <c r="BW622" s="1269"/>
      <c r="BX622" s="1267">
        <f t="shared" si="11"/>
        <v>0</v>
      </c>
      <c r="BY622" s="1268"/>
      <c r="BZ622" s="1268"/>
      <c r="CA622" s="1268"/>
      <c r="CB622" s="1269"/>
      <c r="CC622" s="1267">
        <f t="shared" si="12"/>
        <v>0</v>
      </c>
      <c r="CD622" s="1268"/>
      <c r="CE622" s="1268"/>
      <c r="CF622" s="1268"/>
      <c r="CG622" s="1269"/>
      <c r="CH622" s="1267">
        <f t="shared" si="13"/>
        <v>0</v>
      </c>
      <c r="CI622" s="1268"/>
      <c r="CJ622" s="1268"/>
      <c r="CK622" s="1268"/>
      <c r="CL622" s="1269"/>
      <c r="CM622" s="1276">
        <f t="shared" si="14"/>
        <v>0</v>
      </c>
      <c r="CN622" s="1277"/>
      <c r="CO622" s="1277"/>
      <c r="CP622" s="1277"/>
      <c r="CQ622" s="1278"/>
      <c r="CS622" s="1279">
        <f t="shared" si="27"/>
        <v>0</v>
      </c>
      <c r="CT622" s="1280"/>
      <c r="CU622" s="1280"/>
      <c r="CV622" s="1280"/>
      <c r="CW622" s="1281"/>
      <c r="CX622" s="1279">
        <f t="shared" si="28"/>
        <v>0</v>
      </c>
      <c r="CY622" s="1280"/>
      <c r="CZ622" s="1280"/>
      <c r="DA622" s="1280"/>
      <c r="DB622" s="1281"/>
      <c r="DC622" s="1279">
        <f t="shared" si="29"/>
        <v>0</v>
      </c>
      <c r="DD622" s="1280"/>
      <c r="DE622" s="1280"/>
      <c r="DF622" s="1280"/>
      <c r="DG622" s="1281"/>
      <c r="DH622" s="1279">
        <f t="shared" si="30"/>
        <v>0</v>
      </c>
      <c r="DI622" s="1280"/>
      <c r="DJ622" s="1280"/>
      <c r="DK622" s="1280"/>
      <c r="DL622" s="1281"/>
      <c r="DM622" s="1279">
        <f t="shared" si="31"/>
        <v>0</v>
      </c>
      <c r="DN622" s="1280"/>
      <c r="DO622" s="1280"/>
      <c r="DP622" s="1280"/>
      <c r="DQ622" s="1281"/>
      <c r="DR622" s="1279">
        <f t="shared" si="32"/>
        <v>0</v>
      </c>
      <c r="DS622" s="1280"/>
      <c r="DT622" s="1280"/>
      <c r="DU622" s="1280"/>
      <c r="DV622" s="1281"/>
    </row>
    <row r="623" spans="1:126" ht="13.05" customHeight="1">
      <c r="B623" s="58" t="s">
        <v>906</v>
      </c>
      <c r="C623" s="1297" t="s">
        <v>2415</v>
      </c>
      <c r="D623" s="1297"/>
      <c r="E623" s="1297"/>
      <c r="F623" s="1297"/>
      <c r="G623" s="1297"/>
      <c r="H623" s="1297"/>
      <c r="I623" s="1297"/>
      <c r="J623" s="1297"/>
      <c r="K623" s="1297"/>
      <c r="L623" s="1297"/>
      <c r="M623" s="1372" t="s">
        <v>2179</v>
      </c>
      <c r="N623" s="1372"/>
      <c r="O623" s="1372"/>
      <c r="P623" s="1372"/>
      <c r="Q623" s="1373"/>
      <c r="R623" s="1374"/>
      <c r="S623" s="1375"/>
      <c r="T623" s="1415">
        <v>660</v>
      </c>
      <c r="U623" s="1416"/>
      <c r="V623" s="1417"/>
      <c r="W623" s="1427">
        <v>0.1678</v>
      </c>
      <c r="X623" s="1428"/>
      <c r="Y623" s="1429"/>
      <c r="Z623" s="1412" t="s">
        <v>787</v>
      </c>
      <c r="AA623" s="1413"/>
      <c r="AB623" s="1414"/>
      <c r="AC623" s="1328"/>
      <c r="AD623" s="1329"/>
      <c r="AE623" s="1330"/>
      <c r="AF623" s="1210"/>
      <c r="AG623" s="1211"/>
      <c r="AH623" s="1211"/>
      <c r="AI623" s="1211"/>
      <c r="AJ623" s="1212"/>
      <c r="AK623" s="1369"/>
      <c r="AL623" s="1370"/>
      <c r="AM623" s="1370"/>
      <c r="AN623" s="1371"/>
      <c r="AO623" s="1213">
        <v>2750000</v>
      </c>
      <c r="AP623" s="1213"/>
      <c r="AQ623" s="1213"/>
      <c r="AR623" s="1213"/>
      <c r="AS623" s="1213"/>
      <c r="AT623" s="945" t="str">
        <f t="shared" si="33"/>
        <v/>
      </c>
      <c r="AU623" s="43"/>
      <c r="AV623" s="43"/>
      <c r="AW623" s="43"/>
      <c r="AX623" s="43"/>
      <c r="AY623" s="43"/>
      <c r="AZ623" s="43"/>
      <c r="BA623" s="41" t="s">
        <v>787</v>
      </c>
      <c r="BB623" s="43"/>
      <c r="BC623" s="43"/>
      <c r="BD623" s="43"/>
      <c r="BE623" s="1273">
        <f t="shared" si="23"/>
        <v>0</v>
      </c>
      <c r="BF623" s="1275"/>
      <c r="BG623" s="1267">
        <f t="shared" si="24"/>
        <v>0</v>
      </c>
      <c r="BH623" s="1269"/>
      <c r="BI623" s="1273">
        <f t="shared" si="25"/>
        <v>0</v>
      </c>
      <c r="BJ623" s="1275"/>
      <c r="BK623" s="1267">
        <f t="shared" si="26"/>
        <v>0</v>
      </c>
      <c r="BL623" s="1269"/>
      <c r="BN623" s="1267">
        <f t="shared" si="9"/>
        <v>0</v>
      </c>
      <c r="BO623" s="1268"/>
      <c r="BP623" s="1268"/>
      <c r="BQ623" s="1268"/>
      <c r="BR623" s="1278"/>
      <c r="BS623" s="1267">
        <f t="shared" si="10"/>
        <v>0</v>
      </c>
      <c r="BT623" s="1268"/>
      <c r="BU623" s="1268"/>
      <c r="BV623" s="1268"/>
      <c r="BW623" s="1269"/>
      <c r="BX623" s="1267">
        <f t="shared" si="11"/>
        <v>0</v>
      </c>
      <c r="BY623" s="1268"/>
      <c r="BZ623" s="1268"/>
      <c r="CA623" s="1268"/>
      <c r="CB623" s="1269"/>
      <c r="CC623" s="1267">
        <f t="shared" si="12"/>
        <v>0</v>
      </c>
      <c r="CD623" s="1268"/>
      <c r="CE623" s="1268"/>
      <c r="CF623" s="1268"/>
      <c r="CG623" s="1269"/>
      <c r="CH623" s="1267">
        <f t="shared" si="13"/>
        <v>0</v>
      </c>
      <c r="CI623" s="1268"/>
      <c r="CJ623" s="1268"/>
      <c r="CK623" s="1268"/>
      <c r="CL623" s="1269"/>
      <c r="CM623" s="1276">
        <f t="shared" si="14"/>
        <v>0</v>
      </c>
      <c r="CN623" s="1277"/>
      <c r="CO623" s="1277"/>
      <c r="CP623" s="1277"/>
      <c r="CQ623" s="1278"/>
      <c r="CS623" s="1279">
        <f t="shared" si="27"/>
        <v>0</v>
      </c>
      <c r="CT623" s="1280"/>
      <c r="CU623" s="1280"/>
      <c r="CV623" s="1280"/>
      <c r="CW623" s="1281"/>
      <c r="CX623" s="1279">
        <f t="shared" si="28"/>
        <v>0</v>
      </c>
      <c r="CY623" s="1280"/>
      <c r="CZ623" s="1280"/>
      <c r="DA623" s="1280"/>
      <c r="DB623" s="1281"/>
      <c r="DC623" s="1279">
        <f t="shared" si="29"/>
        <v>0</v>
      </c>
      <c r="DD623" s="1280"/>
      <c r="DE623" s="1280"/>
      <c r="DF623" s="1280"/>
      <c r="DG623" s="1281"/>
      <c r="DH623" s="1279">
        <f t="shared" si="30"/>
        <v>0</v>
      </c>
      <c r="DI623" s="1280"/>
      <c r="DJ623" s="1280"/>
      <c r="DK623" s="1280"/>
      <c r="DL623" s="1281"/>
      <c r="DM623" s="1279">
        <f t="shared" si="31"/>
        <v>0</v>
      </c>
      <c r="DN623" s="1280"/>
      <c r="DO623" s="1280"/>
      <c r="DP623" s="1280"/>
      <c r="DQ623" s="1281"/>
      <c r="DR623" s="1279">
        <f t="shared" si="32"/>
        <v>0</v>
      </c>
      <c r="DS623" s="1280"/>
      <c r="DT623" s="1280"/>
      <c r="DU623" s="1280"/>
      <c r="DV623" s="1281"/>
    </row>
    <row r="624" spans="1:126" ht="13.05" customHeight="1">
      <c r="B624" s="58" t="s">
        <v>431</v>
      </c>
      <c r="C624" s="1297" t="s">
        <v>2421</v>
      </c>
      <c r="D624" s="1297"/>
      <c r="E624" s="1297"/>
      <c r="F624" s="1297"/>
      <c r="G624" s="1297"/>
      <c r="H624" s="1297"/>
      <c r="I624" s="1297"/>
      <c r="J624" s="1297"/>
      <c r="K624" s="1297"/>
      <c r="L624" s="1297"/>
      <c r="M624" s="1372" t="s">
        <v>2179</v>
      </c>
      <c r="N624" s="1372"/>
      <c r="O624" s="1372"/>
      <c r="P624" s="1372"/>
      <c r="Q624" s="1373"/>
      <c r="R624" s="1374"/>
      <c r="S624" s="1375"/>
      <c r="T624" s="1415">
        <v>660</v>
      </c>
      <c r="U624" s="1416"/>
      <c r="V624" s="1417"/>
      <c r="W624" s="1427"/>
      <c r="X624" s="1428"/>
      <c r="Y624" s="1429"/>
      <c r="Z624" s="1412" t="s">
        <v>787</v>
      </c>
      <c r="AA624" s="1413"/>
      <c r="AB624" s="1414"/>
      <c r="AC624" s="1328"/>
      <c r="AD624" s="1329"/>
      <c r="AE624" s="1330"/>
      <c r="AF624" s="1210"/>
      <c r="AG624" s="1211"/>
      <c r="AH624" s="1211"/>
      <c r="AI624" s="1211"/>
      <c r="AJ624" s="1212"/>
      <c r="AK624" s="1369"/>
      <c r="AL624" s="1370"/>
      <c r="AM624" s="1370"/>
      <c r="AN624" s="1371"/>
      <c r="AO624" s="1213">
        <v>2200000</v>
      </c>
      <c r="AP624" s="1213"/>
      <c r="AQ624" s="1213"/>
      <c r="AR624" s="1213"/>
      <c r="AS624" s="1213"/>
      <c r="AT624" s="945" t="str">
        <f>IF(AND(NOT(C623=""),C624="",NOT(C625="")),"!","")</f>
        <v/>
      </c>
      <c r="AU624" s="43"/>
      <c r="AV624" s="43"/>
      <c r="AW624" s="43"/>
      <c r="AX624" s="43"/>
      <c r="AY624" s="43"/>
      <c r="AZ624" s="43"/>
      <c r="BA624" s="41" t="s">
        <v>2195</v>
      </c>
      <c r="BE624" s="1273">
        <f t="shared" si="23"/>
        <v>0</v>
      </c>
      <c r="BF624" s="1275"/>
      <c r="BG624" s="1267">
        <f t="shared" si="24"/>
        <v>0</v>
      </c>
      <c r="BH624" s="1269"/>
      <c r="BI624" s="1273">
        <f t="shared" si="25"/>
        <v>0</v>
      </c>
      <c r="BJ624" s="1275"/>
      <c r="BK624" s="1267">
        <f t="shared" si="26"/>
        <v>0</v>
      </c>
      <c r="BL624" s="1269"/>
      <c r="BN624" s="1267">
        <f t="shared" si="9"/>
        <v>0</v>
      </c>
      <c r="BO624" s="1268"/>
      <c r="BP624" s="1268"/>
      <c r="BQ624" s="1268"/>
      <c r="BR624" s="1278"/>
      <c r="BS624" s="1267">
        <f t="shared" si="10"/>
        <v>0</v>
      </c>
      <c r="BT624" s="1268"/>
      <c r="BU624" s="1268"/>
      <c r="BV624" s="1268"/>
      <c r="BW624" s="1269"/>
      <c r="BX624" s="1267">
        <f t="shared" si="11"/>
        <v>0</v>
      </c>
      <c r="BY624" s="1268"/>
      <c r="BZ624" s="1268"/>
      <c r="CA624" s="1268"/>
      <c r="CB624" s="1269"/>
      <c r="CC624" s="1267">
        <f t="shared" si="12"/>
        <v>0</v>
      </c>
      <c r="CD624" s="1268"/>
      <c r="CE624" s="1268"/>
      <c r="CF624" s="1268"/>
      <c r="CG624" s="1269"/>
      <c r="CH624" s="1267">
        <f t="shared" si="13"/>
        <v>0</v>
      </c>
      <c r="CI624" s="1268"/>
      <c r="CJ624" s="1268"/>
      <c r="CK624" s="1268"/>
      <c r="CL624" s="1269"/>
      <c r="CM624" s="1276">
        <f t="shared" si="14"/>
        <v>0</v>
      </c>
      <c r="CN624" s="1277"/>
      <c r="CO624" s="1277"/>
      <c r="CP624" s="1277"/>
      <c r="CQ624" s="1278"/>
      <c r="CS624" s="1279">
        <f t="shared" si="27"/>
        <v>0</v>
      </c>
      <c r="CT624" s="1280"/>
      <c r="CU624" s="1280"/>
      <c r="CV624" s="1280"/>
      <c r="CW624" s="1281"/>
      <c r="CX624" s="1279">
        <f t="shared" si="28"/>
        <v>0</v>
      </c>
      <c r="CY624" s="1280"/>
      <c r="CZ624" s="1280"/>
      <c r="DA624" s="1280"/>
      <c r="DB624" s="1281"/>
      <c r="DC624" s="1279">
        <f t="shared" si="29"/>
        <v>0</v>
      </c>
      <c r="DD624" s="1280"/>
      <c r="DE624" s="1280"/>
      <c r="DF624" s="1280"/>
      <c r="DG624" s="1281"/>
      <c r="DH624" s="1279">
        <f t="shared" si="30"/>
        <v>0</v>
      </c>
      <c r="DI624" s="1280"/>
      <c r="DJ624" s="1280"/>
      <c r="DK624" s="1280"/>
      <c r="DL624" s="1281"/>
      <c r="DM624" s="1279">
        <f t="shared" si="31"/>
        <v>0</v>
      </c>
      <c r="DN624" s="1280"/>
      <c r="DO624" s="1280"/>
      <c r="DP624" s="1280"/>
      <c r="DQ624" s="1281"/>
      <c r="DR624" s="1279">
        <f t="shared" si="32"/>
        <v>0</v>
      </c>
      <c r="DS624" s="1280"/>
      <c r="DT624" s="1280"/>
      <c r="DU624" s="1280"/>
      <c r="DV624" s="1281"/>
    </row>
    <row r="625" spans="1:126" ht="13.05" customHeight="1">
      <c r="B625" s="58" t="s">
        <v>171</v>
      </c>
      <c r="C625" s="1569" t="s">
        <v>2423</v>
      </c>
      <c r="D625" s="1570"/>
      <c r="E625" s="1570"/>
      <c r="F625" s="1570"/>
      <c r="G625" s="1570"/>
      <c r="H625" s="1570"/>
      <c r="I625" s="1570"/>
      <c r="J625" s="1570"/>
      <c r="K625" s="1570"/>
      <c r="L625" s="1571"/>
      <c r="M625" s="1372" t="s">
        <v>2170</v>
      </c>
      <c r="N625" s="1372"/>
      <c r="O625" s="1372"/>
      <c r="P625" s="1372"/>
      <c r="Q625" s="1373"/>
      <c r="R625" s="1374"/>
      <c r="S625" s="1375"/>
      <c r="T625" s="1415"/>
      <c r="U625" s="1416"/>
      <c r="V625" s="1417"/>
      <c r="W625" s="1427"/>
      <c r="X625" s="1428"/>
      <c r="Y625" s="1429"/>
      <c r="Z625" s="1412" t="s">
        <v>788</v>
      </c>
      <c r="AA625" s="1413"/>
      <c r="AB625" s="1414"/>
      <c r="AC625" s="1328"/>
      <c r="AD625" s="1329"/>
      <c r="AE625" s="1330"/>
      <c r="AF625" s="1210"/>
      <c r="AG625" s="1211"/>
      <c r="AH625" s="1211"/>
      <c r="AI625" s="1211"/>
      <c r="AJ625" s="1212"/>
      <c r="AK625" s="1369"/>
      <c r="AL625" s="1370"/>
      <c r="AM625" s="1370"/>
      <c r="AN625" s="1371"/>
      <c r="AO625" s="1213">
        <v>810625</v>
      </c>
      <c r="AP625" s="1213"/>
      <c r="AQ625" s="1213"/>
      <c r="AR625" s="1213"/>
      <c r="AS625" s="1213"/>
      <c r="AT625" s="945" t="str">
        <f>IF(AND(NOT(C624=""),C625="",NOT(C626="")),"!","")</f>
        <v/>
      </c>
      <c r="AU625" s="43"/>
      <c r="AV625" s="43"/>
      <c r="AW625" s="43"/>
      <c r="AX625" s="43"/>
      <c r="AY625" s="43"/>
      <c r="AZ625" s="43"/>
      <c r="BA625" s="41" t="s">
        <v>499</v>
      </c>
      <c r="BE625" s="1273">
        <f t="shared" si="23"/>
        <v>0</v>
      </c>
      <c r="BF625" s="1275"/>
      <c r="BG625" s="1267">
        <f t="shared" si="24"/>
        <v>0</v>
      </c>
      <c r="BH625" s="1269"/>
      <c r="BI625" s="1273">
        <f t="shared" si="25"/>
        <v>0</v>
      </c>
      <c r="BJ625" s="1275"/>
      <c r="BK625" s="1267">
        <f t="shared" si="26"/>
        <v>0</v>
      </c>
      <c r="BL625" s="1269"/>
      <c r="BN625" s="1267">
        <f t="shared" si="9"/>
        <v>0</v>
      </c>
      <c r="BO625" s="1268"/>
      <c r="BP625" s="1268"/>
      <c r="BQ625" s="1268"/>
      <c r="BR625" s="1278"/>
      <c r="BS625" s="1267">
        <f t="shared" si="10"/>
        <v>0</v>
      </c>
      <c r="BT625" s="1268"/>
      <c r="BU625" s="1268"/>
      <c r="BV625" s="1268"/>
      <c r="BW625" s="1269"/>
      <c r="BX625" s="1267">
        <f t="shared" si="11"/>
        <v>0</v>
      </c>
      <c r="BY625" s="1268"/>
      <c r="BZ625" s="1268"/>
      <c r="CA625" s="1268"/>
      <c r="CB625" s="1269"/>
      <c r="CC625" s="1267">
        <f t="shared" si="12"/>
        <v>0</v>
      </c>
      <c r="CD625" s="1268"/>
      <c r="CE625" s="1268"/>
      <c r="CF625" s="1268"/>
      <c r="CG625" s="1269"/>
      <c r="CH625" s="1267">
        <f t="shared" si="13"/>
        <v>0</v>
      </c>
      <c r="CI625" s="1268"/>
      <c r="CJ625" s="1268"/>
      <c r="CK625" s="1268"/>
      <c r="CL625" s="1269"/>
      <c r="CM625" s="1276">
        <f t="shared" si="14"/>
        <v>0</v>
      </c>
      <c r="CN625" s="1277"/>
      <c r="CO625" s="1277"/>
      <c r="CP625" s="1277"/>
      <c r="CQ625" s="1278"/>
      <c r="CS625" s="1279">
        <f t="shared" si="27"/>
        <v>0</v>
      </c>
      <c r="CT625" s="1280"/>
      <c r="CU625" s="1280"/>
      <c r="CV625" s="1280"/>
      <c r="CW625" s="1281"/>
      <c r="CX625" s="1279">
        <f t="shared" si="28"/>
        <v>0</v>
      </c>
      <c r="CY625" s="1280"/>
      <c r="CZ625" s="1280"/>
      <c r="DA625" s="1280"/>
      <c r="DB625" s="1281"/>
      <c r="DC625" s="1279">
        <f t="shared" si="29"/>
        <v>0</v>
      </c>
      <c r="DD625" s="1280"/>
      <c r="DE625" s="1280"/>
      <c r="DF625" s="1280"/>
      <c r="DG625" s="1281"/>
      <c r="DH625" s="1279">
        <f t="shared" si="30"/>
        <v>0</v>
      </c>
      <c r="DI625" s="1280"/>
      <c r="DJ625" s="1280"/>
      <c r="DK625" s="1280"/>
      <c r="DL625" s="1281"/>
      <c r="DM625" s="1279">
        <f t="shared" si="31"/>
        <v>0</v>
      </c>
      <c r="DN625" s="1280"/>
      <c r="DO625" s="1280"/>
      <c r="DP625" s="1280"/>
      <c r="DQ625" s="1281"/>
      <c r="DR625" s="1279">
        <f t="shared" si="32"/>
        <v>0</v>
      </c>
      <c r="DS625" s="1280"/>
      <c r="DT625" s="1280"/>
      <c r="DU625" s="1280"/>
      <c r="DV625" s="1281"/>
    </row>
    <row r="626" spans="1:126" ht="13.05" customHeight="1">
      <c r="B626" s="58" t="s">
        <v>434</v>
      </c>
      <c r="C626" s="1297"/>
      <c r="D626" s="1297"/>
      <c r="E626" s="1297"/>
      <c r="F626" s="1297"/>
      <c r="G626" s="1297"/>
      <c r="H626" s="1297"/>
      <c r="I626" s="1297"/>
      <c r="J626" s="1297"/>
      <c r="K626" s="1297"/>
      <c r="L626" s="1297"/>
      <c r="M626" s="1372" t="s">
        <v>1976</v>
      </c>
      <c r="N626" s="1372"/>
      <c r="O626" s="1372"/>
      <c r="P626" s="1372"/>
      <c r="Q626" s="1373"/>
      <c r="R626" s="1374"/>
      <c r="S626" s="1375"/>
      <c r="T626" s="1415"/>
      <c r="U626" s="1416"/>
      <c r="V626" s="1417"/>
      <c r="W626" s="1427"/>
      <c r="X626" s="1428"/>
      <c r="Y626" s="1429"/>
      <c r="Z626" s="1412" t="s">
        <v>1976</v>
      </c>
      <c r="AA626" s="1413"/>
      <c r="AB626" s="1414"/>
      <c r="AC626" s="1328"/>
      <c r="AD626" s="1329"/>
      <c r="AE626" s="1330"/>
      <c r="AF626" s="1210"/>
      <c r="AG626" s="1211"/>
      <c r="AH626" s="1211"/>
      <c r="AI626" s="1211"/>
      <c r="AJ626" s="1212"/>
      <c r="AK626" s="1369"/>
      <c r="AL626" s="1370"/>
      <c r="AM626" s="1370"/>
      <c r="AN626" s="1371"/>
      <c r="AO626" s="1213"/>
      <c r="AP626" s="1213"/>
      <c r="AQ626" s="1213"/>
      <c r="AR626" s="1213"/>
      <c r="AS626" s="1213"/>
      <c r="AT626" s="945" t="str">
        <f>IF(AND(NOT(C625=""),C626="",NOT(C627="")),"!","")</f>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0</v>
      </c>
      <c r="BO626" s="1274"/>
      <c r="BP626" s="1274"/>
      <c r="BQ626" s="1274"/>
      <c r="BR626" s="1275"/>
      <c r="BS626" s="1273">
        <f t="shared" ref="BS626" si="34">SUM(BS591:BW625)</f>
        <v>12</v>
      </c>
      <c r="BT626" s="1274"/>
      <c r="BU626" s="1274"/>
      <c r="BV626" s="1274"/>
      <c r="BW626" s="1275"/>
      <c r="BX626" s="1273">
        <f t="shared" ref="BX626" si="35">SUM(BX591:CB625)</f>
        <v>23</v>
      </c>
      <c r="BY626" s="1274"/>
      <c r="BZ626" s="1274"/>
      <c r="CA626" s="1274"/>
      <c r="CB626" s="1275"/>
      <c r="CC626" s="1273">
        <f t="shared" ref="CC626" si="36">SUM(CC591:CG625)</f>
        <v>12</v>
      </c>
      <c r="CD626" s="1274"/>
      <c r="CE626" s="1274"/>
      <c r="CF626" s="1274"/>
      <c r="CG626" s="1275"/>
      <c r="CH626" s="1273">
        <f t="shared" ref="CH626" si="37">SUM(CH591:CL625)</f>
        <v>0</v>
      </c>
      <c r="CI626" s="1274"/>
      <c r="CJ626" s="1274"/>
      <c r="CK626" s="1274"/>
      <c r="CL626" s="1275"/>
      <c r="CM626" s="1273">
        <f t="shared" ref="CM626" si="38">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3.05" customHeight="1" thickBot="1">
      <c r="B627" s="58" t="s">
        <v>741</v>
      </c>
      <c r="C627" s="1297"/>
      <c r="D627" s="1297"/>
      <c r="E627" s="1297"/>
      <c r="F627" s="1297"/>
      <c r="G627" s="1297"/>
      <c r="H627" s="1297"/>
      <c r="I627" s="1297"/>
      <c r="J627" s="1297"/>
      <c r="K627" s="1297"/>
      <c r="L627" s="1297"/>
      <c r="M627" s="1372" t="s">
        <v>1976</v>
      </c>
      <c r="N627" s="1372"/>
      <c r="O627" s="1372"/>
      <c r="P627" s="1372"/>
      <c r="Q627" s="1373"/>
      <c r="R627" s="1374"/>
      <c r="S627" s="1375"/>
      <c r="T627" s="1415"/>
      <c r="U627" s="1416"/>
      <c r="V627" s="1417"/>
      <c r="W627" s="1427"/>
      <c r="X627" s="1428"/>
      <c r="Y627" s="1429"/>
      <c r="Z627" s="1412" t="s">
        <v>1976</v>
      </c>
      <c r="AA627" s="1413"/>
      <c r="AB627" s="1414"/>
      <c r="AC627" s="1328"/>
      <c r="AD627" s="1329"/>
      <c r="AE627" s="1330"/>
      <c r="AF627" s="1210"/>
      <c r="AG627" s="1211"/>
      <c r="AH627" s="1211"/>
      <c r="AI627" s="1211"/>
      <c r="AJ627" s="1212"/>
      <c r="AK627" s="1369"/>
      <c r="AL627" s="1370"/>
      <c r="AM627" s="1370"/>
      <c r="AN627" s="1371"/>
      <c r="AO627" s="1213"/>
      <c r="AP627" s="1213"/>
      <c r="AQ627" s="1213"/>
      <c r="AR627" s="1213"/>
      <c r="AS627" s="1213"/>
      <c r="AT627" s="945" t="str">
        <f>IF(AND(NOT(C626=""),C627="",NOT(C628="")),"!","")</f>
        <v/>
      </c>
      <c r="AU627" s="43"/>
      <c r="AV627" s="43"/>
      <c r="AW627" s="43"/>
      <c r="AX627" s="43"/>
      <c r="AY627" s="43"/>
      <c r="AZ627" s="43"/>
      <c r="BE627" s="41"/>
      <c r="BF627" s="41"/>
      <c r="BG627" s="1273">
        <f>SUM(BG592:BH626)</f>
        <v>12</v>
      </c>
      <c r="BH627" s="1275"/>
      <c r="BI627" s="41"/>
      <c r="BJ627" s="41"/>
      <c r="BK627" s="1273">
        <f>SUM(BK592:BL626)</f>
        <v>17</v>
      </c>
      <c r="BL627" s="1275"/>
      <c r="BN627" s="41" t="s">
        <v>1722</v>
      </c>
      <c r="BO627" s="41"/>
      <c r="BP627" s="41"/>
      <c r="BQ627" s="41"/>
      <c r="BR627" s="467">
        <f>BN626*1</f>
        <v>0</v>
      </c>
      <c r="BS627" s="41"/>
      <c r="BT627" s="41"/>
      <c r="BU627" s="41"/>
      <c r="BV627" s="41"/>
      <c r="BW627" s="467">
        <f>BS626*1</f>
        <v>12</v>
      </c>
      <c r="BX627" s="41"/>
      <c r="BY627" s="41"/>
      <c r="BZ627" s="41"/>
      <c r="CA627" s="41"/>
      <c r="CB627" s="467">
        <f>BX626*2</f>
        <v>46</v>
      </c>
      <c r="CC627" s="41"/>
      <c r="CD627" s="41"/>
      <c r="CE627" s="41"/>
      <c r="CF627" s="41"/>
      <c r="CG627" s="467">
        <f>CC626*3</f>
        <v>36</v>
      </c>
      <c r="CH627" s="41"/>
      <c r="CI627" s="41"/>
      <c r="CJ627" s="41"/>
      <c r="CK627" s="41"/>
      <c r="CL627" s="467">
        <f>CH626*4</f>
        <v>0</v>
      </c>
      <c r="CM627" s="41"/>
      <c r="CN627" s="41"/>
      <c r="CO627" s="41"/>
      <c r="CP627" s="41"/>
      <c r="CQ627" s="466">
        <f>CM626*5</f>
        <v>0</v>
      </c>
      <c r="CS627" s="1273">
        <f>SUM(CS592:CW626)</f>
        <v>0</v>
      </c>
      <c r="CT627" s="1274"/>
      <c r="CU627" s="1274"/>
      <c r="CV627" s="1274"/>
      <c r="CW627" s="1275"/>
      <c r="CX627" s="1273">
        <f>SUM(CX592:DB626)</f>
        <v>12</v>
      </c>
      <c r="CY627" s="1274"/>
      <c r="CZ627" s="1274"/>
      <c r="DA627" s="1274"/>
      <c r="DB627" s="1275"/>
      <c r="DC627" s="1273">
        <f>SUM(DC592:DG626)</f>
        <v>3</v>
      </c>
      <c r="DD627" s="1274"/>
      <c r="DE627" s="1274"/>
      <c r="DF627" s="1274"/>
      <c r="DG627" s="1275"/>
      <c r="DH627" s="1273">
        <f>SUM(DH592:DL626)</f>
        <v>2</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3.05" customHeight="1" thickBot="1">
      <c r="B628" s="58" t="s">
        <v>742</v>
      </c>
      <c r="C628" s="1297"/>
      <c r="D628" s="1297"/>
      <c r="E628" s="1297"/>
      <c r="F628" s="1297"/>
      <c r="G628" s="1297"/>
      <c r="H628" s="1297"/>
      <c r="I628" s="1297"/>
      <c r="J628" s="1297"/>
      <c r="K628" s="1297"/>
      <c r="L628" s="1297"/>
      <c r="M628" s="1372" t="s">
        <v>1976</v>
      </c>
      <c r="N628" s="1372"/>
      <c r="O628" s="1372"/>
      <c r="P628" s="1372"/>
      <c r="Q628" s="1373"/>
      <c r="R628" s="1374"/>
      <c r="S628" s="1375"/>
      <c r="T628" s="1415"/>
      <c r="U628" s="1416"/>
      <c r="V628" s="1417"/>
      <c r="W628" s="1427"/>
      <c r="X628" s="1428"/>
      <c r="Y628" s="1429"/>
      <c r="Z628" s="1412" t="s">
        <v>1976</v>
      </c>
      <c r="AA628" s="1413"/>
      <c r="AB628" s="1414"/>
      <c r="AC628" s="1328"/>
      <c r="AD628" s="1329"/>
      <c r="AE628" s="1330"/>
      <c r="AF628" s="1210"/>
      <c r="AG628" s="1211"/>
      <c r="AH628" s="1211"/>
      <c r="AI628" s="1211"/>
      <c r="AJ628" s="1212"/>
      <c r="AK628" s="1369"/>
      <c r="AL628" s="1370"/>
      <c r="AM628" s="1370"/>
      <c r="AN628" s="1371"/>
      <c r="AO628" s="1213"/>
      <c r="AP628" s="1213"/>
      <c r="AQ628" s="1213"/>
      <c r="AR628" s="1213"/>
      <c r="AS628" s="1213"/>
      <c r="AT628" s="945"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94</v>
      </c>
      <c r="CR628" s="41"/>
      <c r="CS628" s="41"/>
    </row>
    <row r="629" spans="1:126" ht="13.05" customHeight="1">
      <c r="B629" s="58" t="s">
        <v>545</v>
      </c>
      <c r="C629" s="1297"/>
      <c r="D629" s="1297"/>
      <c r="E629" s="1297"/>
      <c r="F629" s="1297"/>
      <c r="G629" s="1297"/>
      <c r="H629" s="1297"/>
      <c r="I629" s="1297"/>
      <c r="J629" s="1297"/>
      <c r="K629" s="1297"/>
      <c r="L629" s="1297"/>
      <c r="M629" s="1372" t="s">
        <v>1976</v>
      </c>
      <c r="N629" s="1372"/>
      <c r="O629" s="1372"/>
      <c r="P629" s="1372"/>
      <c r="Q629" s="1373"/>
      <c r="R629" s="1374"/>
      <c r="S629" s="1375"/>
      <c r="T629" s="1415"/>
      <c r="U629" s="1416"/>
      <c r="V629" s="1417"/>
      <c r="W629" s="1427"/>
      <c r="X629" s="1428"/>
      <c r="Y629" s="1429"/>
      <c r="Z629" s="1412" t="s">
        <v>1976</v>
      </c>
      <c r="AA629" s="1413"/>
      <c r="AB629" s="1414"/>
      <c r="AC629" s="1328"/>
      <c r="AD629" s="1329"/>
      <c r="AE629" s="1330"/>
      <c r="AF629" s="1210"/>
      <c r="AG629" s="1211"/>
      <c r="AH629" s="1211"/>
      <c r="AI629" s="1211"/>
      <c r="AJ629" s="1212"/>
      <c r="AK629" s="1369"/>
      <c r="AL629" s="1370"/>
      <c r="AM629" s="1370"/>
      <c r="AN629" s="1371"/>
      <c r="AO629" s="1213"/>
      <c r="AP629" s="1213"/>
      <c r="AQ629" s="1213"/>
      <c r="AR629" s="1213"/>
      <c r="AS629" s="1213"/>
      <c r="AT629" s="945" t="str">
        <f t="shared" si="33"/>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1</v>
      </c>
      <c r="BY629" s="1268"/>
      <c r="BZ629" s="1268"/>
      <c r="CA629" s="1268"/>
      <c r="CB629" s="1269"/>
      <c r="CC629" s="1267">
        <f>IF(J752="3 Bedrooms",O752,0)</f>
        <v>0</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3.05" customHeight="1">
      <c r="B630" s="58" t="s">
        <v>174</v>
      </c>
      <c r="C630" s="1297"/>
      <c r="D630" s="1297"/>
      <c r="E630" s="1297"/>
      <c r="F630" s="1297"/>
      <c r="G630" s="1297"/>
      <c r="H630" s="1297"/>
      <c r="I630" s="1297"/>
      <c r="J630" s="1297"/>
      <c r="K630" s="1297"/>
      <c r="L630" s="1297"/>
      <c r="M630" s="1372" t="s">
        <v>1976</v>
      </c>
      <c r="N630" s="1372"/>
      <c r="O630" s="1372"/>
      <c r="P630" s="1372"/>
      <c r="Q630" s="1373"/>
      <c r="R630" s="1374"/>
      <c r="S630" s="1375"/>
      <c r="T630" s="1415"/>
      <c r="U630" s="1416"/>
      <c r="V630" s="1417"/>
      <c r="W630" s="1427"/>
      <c r="X630" s="1428"/>
      <c r="Y630" s="1429"/>
      <c r="Z630" s="1412" t="s">
        <v>1976</v>
      </c>
      <c r="AA630" s="1413"/>
      <c r="AB630" s="1414"/>
      <c r="AC630" s="1328"/>
      <c r="AD630" s="1329"/>
      <c r="AE630" s="1330"/>
      <c r="AF630" s="1210"/>
      <c r="AG630" s="1211"/>
      <c r="AH630" s="1211"/>
      <c r="AI630" s="1211"/>
      <c r="AJ630" s="1212"/>
      <c r="AK630" s="1369"/>
      <c r="AL630" s="1370"/>
      <c r="AM630" s="1370"/>
      <c r="AN630" s="1371"/>
      <c r="AO630" s="1213"/>
      <c r="AP630" s="1213"/>
      <c r="AQ630" s="1213"/>
      <c r="AR630" s="1213"/>
      <c r="AS630" s="1213"/>
      <c r="AT630" s="945" t="str">
        <f t="shared" si="33"/>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3.05" customHeight="1">
      <c r="B631" s="58" t="s">
        <v>32</v>
      </c>
      <c r="C631" s="1297"/>
      <c r="D631" s="1297"/>
      <c r="E631" s="1297"/>
      <c r="F631" s="1297"/>
      <c r="G631" s="1297"/>
      <c r="H631" s="1297"/>
      <c r="I631" s="1297"/>
      <c r="J631" s="1297"/>
      <c r="K631" s="1297"/>
      <c r="L631" s="1297"/>
      <c r="M631" s="1372" t="s">
        <v>1976</v>
      </c>
      <c r="N631" s="1372"/>
      <c r="O631" s="1372"/>
      <c r="P631" s="1372"/>
      <c r="Q631" s="1373"/>
      <c r="R631" s="1374"/>
      <c r="S631" s="1375"/>
      <c r="T631" s="1415"/>
      <c r="U631" s="1416"/>
      <c r="V631" s="1417"/>
      <c r="W631" s="1427"/>
      <c r="X631" s="1428"/>
      <c r="Y631" s="1429"/>
      <c r="Z631" s="1412" t="s">
        <v>1976</v>
      </c>
      <c r="AA631" s="1413"/>
      <c r="AB631" s="1414"/>
      <c r="AC631" s="1328"/>
      <c r="AD631" s="1329"/>
      <c r="AE631" s="1330"/>
      <c r="AF631" s="1210"/>
      <c r="AG631" s="1211"/>
      <c r="AH631" s="1211"/>
      <c r="AI631" s="1211"/>
      <c r="AJ631" s="1212"/>
      <c r="AK631" s="1369"/>
      <c r="AL631" s="1370"/>
      <c r="AM631" s="1370"/>
      <c r="AN631" s="1371"/>
      <c r="AO631" s="1213"/>
      <c r="AP631" s="1213"/>
      <c r="AQ631" s="1213"/>
      <c r="AR631" s="1213"/>
      <c r="AS631" s="1213"/>
      <c r="AT631" s="945" t="str">
        <f t="shared" si="33"/>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3.05" customHeight="1">
      <c r="B632" s="58" t="s">
        <v>33</v>
      </c>
      <c r="C632" s="1297"/>
      <c r="D632" s="1297"/>
      <c r="E632" s="1297"/>
      <c r="F632" s="1297"/>
      <c r="G632" s="1297"/>
      <c r="H632" s="1297"/>
      <c r="I632" s="1297"/>
      <c r="J632" s="1297"/>
      <c r="K632" s="1297"/>
      <c r="L632" s="1297"/>
      <c r="M632" s="1372" t="s">
        <v>1976</v>
      </c>
      <c r="N632" s="1372"/>
      <c r="O632" s="1372"/>
      <c r="P632" s="1372"/>
      <c r="Q632" s="1373"/>
      <c r="R632" s="1374"/>
      <c r="S632" s="1375"/>
      <c r="T632" s="1415"/>
      <c r="U632" s="1416"/>
      <c r="V632" s="1417"/>
      <c r="W632" s="1427"/>
      <c r="X632" s="1428"/>
      <c r="Y632" s="1429"/>
      <c r="Z632" s="1412" t="s">
        <v>1976</v>
      </c>
      <c r="AA632" s="1413"/>
      <c r="AB632" s="1414"/>
      <c r="AC632" s="1328"/>
      <c r="AD632" s="1329"/>
      <c r="AE632" s="1330"/>
      <c r="AF632" s="1210"/>
      <c r="AG632" s="1211"/>
      <c r="AH632" s="1211"/>
      <c r="AI632" s="1211"/>
      <c r="AJ632" s="1212"/>
      <c r="AK632" s="1369"/>
      <c r="AL632" s="1370"/>
      <c r="AM632" s="1370"/>
      <c r="AN632" s="1371"/>
      <c r="AO632" s="1213"/>
      <c r="AP632" s="1213"/>
      <c r="AQ632" s="1213"/>
      <c r="AR632" s="1213"/>
      <c r="AS632" s="1213"/>
      <c r="AT632" s="945" t="str">
        <f t="shared" si="33"/>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3.05" customHeight="1">
      <c r="B633" s="1184" t="s">
        <v>358</v>
      </c>
      <c r="C633" s="1185"/>
      <c r="D633" s="1185"/>
      <c r="E633" s="1185"/>
      <c r="F633" s="1185"/>
      <c r="G633" s="1185"/>
      <c r="H633" s="1185"/>
      <c r="I633" s="1185"/>
      <c r="J633" s="1185"/>
      <c r="K633" s="1185"/>
      <c r="L633" s="1185"/>
      <c r="M633" s="1185"/>
      <c r="N633" s="1185"/>
      <c r="O633" s="1185"/>
      <c r="P633" s="1185"/>
      <c r="Q633" s="1185"/>
      <c r="R633" s="1185"/>
      <c r="S633" s="1185"/>
      <c r="T633" s="1185"/>
      <c r="U633" s="1185"/>
      <c r="V633" s="1185"/>
      <c r="W633" s="1185"/>
      <c r="X633" s="1185"/>
      <c r="Y633" s="1185"/>
      <c r="Z633" s="1185"/>
      <c r="AA633" s="1185"/>
      <c r="AB633" s="1185"/>
      <c r="AC633" s="1185"/>
      <c r="AD633" s="1185"/>
      <c r="AE633" s="1185"/>
      <c r="AF633" s="1185"/>
      <c r="AG633" s="1185"/>
      <c r="AH633" s="1185"/>
      <c r="AI633" s="1185"/>
      <c r="AJ633" s="1185"/>
      <c r="AK633" s="1185"/>
      <c r="AL633" s="1185"/>
      <c r="AM633" s="1185"/>
      <c r="AN633" s="1186"/>
      <c r="AO633" s="1195">
        <f>SUM(AO621:AS632)</f>
        <v>13188224</v>
      </c>
      <c r="AP633" s="1196"/>
      <c r="AQ633" s="1196"/>
      <c r="AR633" s="1196"/>
      <c r="AS633" s="1197"/>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1</v>
      </c>
      <c r="BY633" s="1271"/>
      <c r="BZ633" s="1271"/>
      <c r="CA633" s="1271"/>
      <c r="CB633" s="1272"/>
      <c r="CC633" s="1270">
        <f>SUM(CC629:CG632)</f>
        <v>0</v>
      </c>
      <c r="CD633" s="1271"/>
      <c r="CE633" s="1271"/>
      <c r="CF633" s="1271"/>
      <c r="CG633" s="1272"/>
      <c r="CH633" s="1270">
        <f>SUM(CH629:CL632)</f>
        <v>0</v>
      </c>
      <c r="CI633" s="1271"/>
      <c r="CJ633" s="1271"/>
      <c r="CK633" s="1271"/>
      <c r="CL633" s="1272"/>
      <c r="CM633" s="1270">
        <f>SUM(CM629:CQ632)</f>
        <v>0</v>
      </c>
      <c r="CN633" s="1271"/>
      <c r="CO633" s="1271"/>
      <c r="CP633" s="1271"/>
      <c r="CQ633" s="1272"/>
      <c r="CS633" s="467">
        <f>BN633+BS633+BX633+CC633+CH633+CM633</f>
        <v>1</v>
      </c>
      <c r="CT633" s="63" t="s">
        <v>1980</v>
      </c>
      <c r="CU633" s="41"/>
    </row>
    <row r="634" spans="1:126" ht="13.05" customHeight="1">
      <c r="B634" s="1184" t="s">
        <v>359</v>
      </c>
      <c r="C634" s="1185"/>
      <c r="D634" s="1185"/>
      <c r="E634" s="1185"/>
      <c r="F634" s="1185"/>
      <c r="G634" s="1185"/>
      <c r="H634" s="1185"/>
      <c r="I634" s="1185"/>
      <c r="J634" s="1185"/>
      <c r="K634" s="1185"/>
      <c r="L634" s="1185"/>
      <c r="M634" s="1185"/>
      <c r="N634" s="1185"/>
      <c r="O634" s="1185"/>
      <c r="P634" s="1185"/>
      <c r="Q634" s="1185"/>
      <c r="R634" s="1185"/>
      <c r="S634" s="1185"/>
      <c r="T634" s="1185"/>
      <c r="U634" s="1185"/>
      <c r="V634" s="1185"/>
      <c r="W634" s="1185"/>
      <c r="X634" s="1185"/>
      <c r="Y634" s="1185"/>
      <c r="Z634" s="1185"/>
      <c r="AA634" s="1185"/>
      <c r="AB634" s="1185"/>
      <c r="AC634" s="1185"/>
      <c r="AD634" s="1185"/>
      <c r="AE634" s="1185"/>
      <c r="AF634" s="1185"/>
      <c r="AG634" s="1185"/>
      <c r="AH634" s="1185"/>
      <c r="AI634" s="1185"/>
      <c r="AJ634" s="1185"/>
      <c r="AK634" s="1185"/>
      <c r="AL634" s="1185"/>
      <c r="AM634" s="1185"/>
      <c r="AN634" s="1186"/>
      <c r="AO634" s="1201">
        <v>21747825</v>
      </c>
      <c r="AP634" s="1202"/>
      <c r="AQ634" s="1202"/>
      <c r="AR634" s="1202"/>
      <c r="AS634" s="1203"/>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42" t="s">
        <v>939</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5">
        <f>AO633+AO634</f>
        <v>34936049</v>
      </c>
      <c r="AP635" s="1196"/>
      <c r="AQ635" s="1196"/>
      <c r="AR635" s="1196"/>
      <c r="AS635" s="1197"/>
      <c r="AT635" s="43"/>
      <c r="AU635" s="43"/>
      <c r="AV635" s="43"/>
      <c r="AW635" s="43"/>
      <c r="AX635" s="43"/>
      <c r="AY635" s="43"/>
      <c r="AZ635" s="43"/>
      <c r="BN635" s="1267">
        <f t="shared" ref="BN635:BN644" si="39">IF(J766="SRO/Studio",O766,0)</f>
        <v>0</v>
      </c>
      <c r="BO635" s="1268"/>
      <c r="BP635" s="1268"/>
      <c r="BQ635" s="1268"/>
      <c r="BR635" s="1269"/>
      <c r="BS635" s="1267">
        <f t="shared" ref="BS635:BS644" si="40">IF(J766="1 Bedroom",O766,0)</f>
        <v>0</v>
      </c>
      <c r="BT635" s="1268"/>
      <c r="BU635" s="1268"/>
      <c r="BV635" s="1268"/>
      <c r="BW635" s="1269"/>
      <c r="BX635" s="1267">
        <f t="shared" ref="BX635:BX644" si="41">IF(J766="2 Bedrooms",O766,0)</f>
        <v>0</v>
      </c>
      <c r="BY635" s="1268"/>
      <c r="BZ635" s="1268"/>
      <c r="CA635" s="1268"/>
      <c r="CB635" s="1269"/>
      <c r="CC635" s="1267">
        <f t="shared" ref="CC635:CC644" si="42">IF(J766="3 Bedrooms",O766,0)</f>
        <v>0</v>
      </c>
      <c r="CD635" s="1268"/>
      <c r="CE635" s="1268"/>
      <c r="CF635" s="1268"/>
      <c r="CG635" s="1269"/>
      <c r="CH635" s="1267">
        <f t="shared" ref="CH635:CH644" si="43">IF(J766="4 Bedrooms",O766,0)</f>
        <v>0</v>
      </c>
      <c r="CI635" s="1268"/>
      <c r="CJ635" s="1268"/>
      <c r="CK635" s="1268"/>
      <c r="CL635" s="1269"/>
      <c r="CM635" s="1267">
        <f t="shared" ref="CM635:CM644" si="44">IF(J766="5 Bedrooms",O766,0)</f>
        <v>0</v>
      </c>
      <c r="CN635" s="1268"/>
      <c r="CO635" s="1268"/>
      <c r="CP635" s="1268"/>
      <c r="CQ635" s="1269"/>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39"/>
        <v>0</v>
      </c>
      <c r="BO636" s="1268"/>
      <c r="BP636" s="1268"/>
      <c r="BQ636" s="1268"/>
      <c r="BR636" s="1269"/>
      <c r="BS636" s="1267">
        <f t="shared" si="40"/>
        <v>0</v>
      </c>
      <c r="BT636" s="1268"/>
      <c r="BU636" s="1268"/>
      <c r="BV636" s="1268"/>
      <c r="BW636" s="1269"/>
      <c r="BX636" s="1267">
        <f t="shared" si="41"/>
        <v>0</v>
      </c>
      <c r="BY636" s="1268"/>
      <c r="BZ636" s="1268"/>
      <c r="CA636" s="1268"/>
      <c r="CB636" s="1269"/>
      <c r="CC636" s="1267">
        <f t="shared" si="42"/>
        <v>0</v>
      </c>
      <c r="CD636" s="1268"/>
      <c r="CE636" s="1268"/>
      <c r="CF636" s="1268"/>
      <c r="CG636" s="1269"/>
      <c r="CH636" s="1267">
        <f t="shared" si="43"/>
        <v>0</v>
      </c>
      <c r="CI636" s="1268"/>
      <c r="CJ636" s="1268"/>
      <c r="CK636" s="1268"/>
      <c r="CL636" s="1269"/>
      <c r="CM636" s="1267">
        <f t="shared" si="44"/>
        <v>0</v>
      </c>
      <c r="CN636" s="1268"/>
      <c r="CO636" s="1268"/>
      <c r="CP636" s="1268"/>
      <c r="CQ636" s="1269"/>
      <c r="CR636" s="41"/>
      <c r="CS636" s="41"/>
    </row>
    <row r="637" spans="1:126" ht="13.05" customHeight="1">
      <c r="A637" s="61" t="s">
        <v>899</v>
      </c>
      <c r="B637" t="s">
        <v>82</v>
      </c>
      <c r="G637" s="1262" t="str">
        <f>C621</f>
        <v xml:space="preserve">CitibankPermanent Loan </v>
      </c>
      <c r="H637" s="1262"/>
      <c r="I637" s="1262"/>
      <c r="J637" s="1262"/>
      <c r="K637" s="1262"/>
      <c r="L637" s="1262"/>
      <c r="M637" s="1262"/>
      <c r="N637" s="1262"/>
      <c r="O637" s="1262"/>
      <c r="P637" s="1262"/>
      <c r="Q637" s="1262"/>
      <c r="R637" s="1262"/>
      <c r="S637" s="12"/>
      <c r="T637" s="61" t="s">
        <v>900</v>
      </c>
      <c r="U637" t="s">
        <v>82</v>
      </c>
      <c r="Z637" s="1262" t="str">
        <f>C622</f>
        <v xml:space="preserve">San Diego Housing Commission </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7">
        <f t="shared" si="39"/>
        <v>0</v>
      </c>
      <c r="BO637" s="1268"/>
      <c r="BP637" s="1268"/>
      <c r="BQ637" s="1268"/>
      <c r="BR637" s="1269"/>
      <c r="BS637" s="1267">
        <f t="shared" si="40"/>
        <v>0</v>
      </c>
      <c r="BT637" s="1268"/>
      <c r="BU637" s="1268"/>
      <c r="BV637" s="1268"/>
      <c r="BW637" s="1269"/>
      <c r="BX637" s="1267">
        <f t="shared" si="41"/>
        <v>0</v>
      </c>
      <c r="BY637" s="1268"/>
      <c r="BZ637" s="1268"/>
      <c r="CA637" s="1268"/>
      <c r="CB637" s="1269"/>
      <c r="CC637" s="1267">
        <f t="shared" si="42"/>
        <v>0</v>
      </c>
      <c r="CD637" s="1268"/>
      <c r="CE637" s="1268"/>
      <c r="CF637" s="1268"/>
      <c r="CG637" s="1269"/>
      <c r="CH637" s="1267">
        <f t="shared" si="43"/>
        <v>0</v>
      </c>
      <c r="CI637" s="1268"/>
      <c r="CJ637" s="1268"/>
      <c r="CK637" s="1268"/>
      <c r="CL637" s="1269"/>
      <c r="CM637" s="1267">
        <f t="shared" si="44"/>
        <v>0</v>
      </c>
      <c r="CN637" s="1268"/>
      <c r="CO637" s="1268"/>
      <c r="CP637" s="1268"/>
      <c r="CQ637" s="1269"/>
      <c r="CR637" s="41"/>
      <c r="CS637" s="41"/>
    </row>
    <row r="638" spans="1:126" ht="13.05" customHeight="1">
      <c r="A638" s="4"/>
      <c r="B638" t="s">
        <v>372</v>
      </c>
      <c r="G638" s="1109" t="s">
        <v>2432</v>
      </c>
      <c r="H638" s="1109"/>
      <c r="I638" s="1109"/>
      <c r="J638" s="1109"/>
      <c r="K638" s="1109"/>
      <c r="L638" s="1109"/>
      <c r="M638" s="1109"/>
      <c r="N638" s="1109"/>
      <c r="O638" s="1109"/>
      <c r="P638" s="1109"/>
      <c r="Q638" s="1109"/>
      <c r="R638" s="1109"/>
      <c r="S638" s="12"/>
      <c r="T638" s="4"/>
      <c r="U638" t="s">
        <v>372</v>
      </c>
      <c r="Z638" s="1109" t="s">
        <v>2325</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67">
        <f t="shared" si="39"/>
        <v>0</v>
      </c>
      <c r="BO638" s="1268"/>
      <c r="BP638" s="1268"/>
      <c r="BQ638" s="1268"/>
      <c r="BR638" s="1269"/>
      <c r="BS638" s="1267">
        <f t="shared" si="40"/>
        <v>0</v>
      </c>
      <c r="BT638" s="1268"/>
      <c r="BU638" s="1268"/>
      <c r="BV638" s="1268"/>
      <c r="BW638" s="1269"/>
      <c r="BX638" s="1267">
        <f t="shared" si="41"/>
        <v>0</v>
      </c>
      <c r="BY638" s="1268"/>
      <c r="BZ638" s="1268"/>
      <c r="CA638" s="1268"/>
      <c r="CB638" s="1269"/>
      <c r="CC638" s="1267">
        <f t="shared" si="42"/>
        <v>0</v>
      </c>
      <c r="CD638" s="1268"/>
      <c r="CE638" s="1268"/>
      <c r="CF638" s="1268"/>
      <c r="CG638" s="1269"/>
      <c r="CH638" s="1267">
        <f t="shared" si="43"/>
        <v>0</v>
      </c>
      <c r="CI638" s="1268"/>
      <c r="CJ638" s="1268"/>
      <c r="CK638" s="1268"/>
      <c r="CL638" s="1269"/>
      <c r="CM638" s="1267">
        <f t="shared" si="44"/>
        <v>0</v>
      </c>
      <c r="CN638" s="1268"/>
      <c r="CO638" s="1268"/>
      <c r="CP638" s="1268"/>
      <c r="CQ638" s="1269"/>
      <c r="CR638" s="41"/>
      <c r="CS638" s="41"/>
    </row>
    <row r="639" spans="1:126" ht="13.05" customHeight="1">
      <c r="A639" s="4"/>
      <c r="B639" t="s">
        <v>430</v>
      </c>
      <c r="G639" s="1109" t="s">
        <v>2433</v>
      </c>
      <c r="H639" s="1109"/>
      <c r="I639" s="1109"/>
      <c r="J639" s="1109"/>
      <c r="K639" s="1109"/>
      <c r="L639" s="1109"/>
      <c r="M639" s="1109"/>
      <c r="N639" s="1109"/>
      <c r="O639" s="1109"/>
      <c r="P639" s="1109"/>
      <c r="Q639" s="1109"/>
      <c r="R639" s="1109"/>
      <c r="T639" s="4"/>
      <c r="U639" t="s">
        <v>430</v>
      </c>
      <c r="Z639" s="1260" t="s">
        <v>2436</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7">
        <f t="shared" si="39"/>
        <v>0</v>
      </c>
      <c r="BO639" s="1268"/>
      <c r="BP639" s="1268"/>
      <c r="BQ639" s="1268"/>
      <c r="BR639" s="1269"/>
      <c r="BS639" s="1267">
        <f t="shared" si="40"/>
        <v>0</v>
      </c>
      <c r="BT639" s="1268"/>
      <c r="BU639" s="1268"/>
      <c r="BV639" s="1268"/>
      <c r="BW639" s="1269"/>
      <c r="BX639" s="1267">
        <f t="shared" si="41"/>
        <v>0</v>
      </c>
      <c r="BY639" s="1268"/>
      <c r="BZ639" s="1268"/>
      <c r="CA639" s="1268"/>
      <c r="CB639" s="1269"/>
      <c r="CC639" s="1267">
        <f t="shared" si="42"/>
        <v>0</v>
      </c>
      <c r="CD639" s="1268"/>
      <c r="CE639" s="1268"/>
      <c r="CF639" s="1268"/>
      <c r="CG639" s="1269"/>
      <c r="CH639" s="1267">
        <f t="shared" si="43"/>
        <v>0</v>
      </c>
      <c r="CI639" s="1268"/>
      <c r="CJ639" s="1268"/>
      <c r="CK639" s="1268"/>
      <c r="CL639" s="1269"/>
      <c r="CM639" s="1267">
        <f t="shared" si="44"/>
        <v>0</v>
      </c>
      <c r="CN639" s="1268"/>
      <c r="CO639" s="1268"/>
      <c r="CP639" s="1268"/>
      <c r="CQ639" s="1269"/>
      <c r="CR639" s="41"/>
      <c r="CS639" s="41"/>
    </row>
    <row r="640" spans="1:126" ht="13.05" customHeight="1">
      <c r="A640" s="4"/>
      <c r="B640" t="s">
        <v>832</v>
      </c>
      <c r="G640" s="1109" t="s">
        <v>2434</v>
      </c>
      <c r="H640" s="1109"/>
      <c r="I640" s="1109"/>
      <c r="J640" s="1109"/>
      <c r="K640" s="1109"/>
      <c r="L640" s="1109"/>
      <c r="M640" s="1109"/>
      <c r="N640" s="1109"/>
      <c r="O640" s="1109"/>
      <c r="P640" s="1109"/>
      <c r="Q640" s="1109"/>
      <c r="R640" s="1109"/>
      <c r="S640" s="12"/>
      <c r="T640" s="4"/>
      <c r="U640" t="s">
        <v>832</v>
      </c>
      <c r="Z640" s="1260" t="s">
        <v>2437</v>
      </c>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7">
        <f t="shared" si="39"/>
        <v>0</v>
      </c>
      <c r="BO640" s="1268"/>
      <c r="BP640" s="1268"/>
      <c r="BQ640" s="1268"/>
      <c r="BR640" s="1269"/>
      <c r="BS640" s="1267">
        <f t="shared" si="40"/>
        <v>0</v>
      </c>
      <c r="BT640" s="1268"/>
      <c r="BU640" s="1268"/>
      <c r="BV640" s="1268"/>
      <c r="BW640" s="1269"/>
      <c r="BX640" s="1267">
        <f t="shared" si="41"/>
        <v>0</v>
      </c>
      <c r="BY640" s="1268"/>
      <c r="BZ640" s="1268"/>
      <c r="CA640" s="1268"/>
      <c r="CB640" s="1269"/>
      <c r="CC640" s="1267">
        <f t="shared" si="42"/>
        <v>0</v>
      </c>
      <c r="CD640" s="1268"/>
      <c r="CE640" s="1268"/>
      <c r="CF640" s="1268"/>
      <c r="CG640" s="1269"/>
      <c r="CH640" s="1267">
        <f t="shared" si="43"/>
        <v>0</v>
      </c>
      <c r="CI640" s="1268"/>
      <c r="CJ640" s="1268"/>
      <c r="CK640" s="1268"/>
      <c r="CL640" s="1269"/>
      <c r="CM640" s="1267">
        <f t="shared" si="44"/>
        <v>0</v>
      </c>
      <c r="CN640" s="1268"/>
      <c r="CO640" s="1268"/>
      <c r="CP640" s="1268"/>
      <c r="CQ640" s="1269"/>
      <c r="CR640" s="41"/>
      <c r="CS640" s="41"/>
    </row>
    <row r="641" spans="1:97" ht="13.05" customHeight="1">
      <c r="A641" s="4"/>
      <c r="B641" t="s">
        <v>649</v>
      </c>
      <c r="G641" s="1266">
        <v>2122391914</v>
      </c>
      <c r="H641" s="1266"/>
      <c r="I641" s="1266"/>
      <c r="J641" s="1266"/>
      <c r="K641" s="1266"/>
      <c r="L641" s="1266"/>
      <c r="O641" s="42" t="s">
        <v>817</v>
      </c>
      <c r="P641" s="1261"/>
      <c r="Q641" s="1261"/>
      <c r="R641" s="1261"/>
      <c r="S641" s="14"/>
      <c r="T641" s="4"/>
      <c r="U641" t="s">
        <v>649</v>
      </c>
      <c r="Z641" s="1266" t="s">
        <v>2438</v>
      </c>
      <c r="AA641" s="1266"/>
      <c r="AB641" s="1266"/>
      <c r="AC641" s="1266"/>
      <c r="AD641" s="1266"/>
      <c r="AE641" s="1266"/>
      <c r="AH641" s="42" t="s">
        <v>817</v>
      </c>
      <c r="AI641" s="1261"/>
      <c r="AJ641" s="1261"/>
      <c r="AK641" s="1261"/>
      <c r="AM641" s="43"/>
      <c r="AN641" s="43"/>
      <c r="AO641" s="43"/>
      <c r="AP641" s="43"/>
      <c r="AQ641" s="43"/>
      <c r="AR641" s="43"/>
      <c r="AS641" s="43"/>
      <c r="AT641" s="43"/>
      <c r="AU641" s="43"/>
      <c r="AV641" s="43"/>
      <c r="AW641" s="43"/>
      <c r="AX641" s="43"/>
      <c r="AY641" s="43"/>
      <c r="AZ641" s="43"/>
      <c r="BN641" s="1267">
        <f t="shared" si="39"/>
        <v>0</v>
      </c>
      <c r="BO641" s="1268"/>
      <c r="BP641" s="1268"/>
      <c r="BQ641" s="1268"/>
      <c r="BR641" s="1269"/>
      <c r="BS641" s="1267">
        <f t="shared" si="40"/>
        <v>0</v>
      </c>
      <c r="BT641" s="1268"/>
      <c r="BU641" s="1268"/>
      <c r="BV641" s="1268"/>
      <c r="BW641" s="1269"/>
      <c r="BX641" s="1267">
        <f t="shared" si="41"/>
        <v>0</v>
      </c>
      <c r="BY641" s="1268"/>
      <c r="BZ641" s="1268"/>
      <c r="CA641" s="1268"/>
      <c r="CB641" s="1269"/>
      <c r="CC641" s="1267">
        <f t="shared" si="42"/>
        <v>0</v>
      </c>
      <c r="CD641" s="1268"/>
      <c r="CE641" s="1268"/>
      <c r="CF641" s="1268"/>
      <c r="CG641" s="1269"/>
      <c r="CH641" s="1267">
        <f t="shared" si="43"/>
        <v>0</v>
      </c>
      <c r="CI641" s="1268"/>
      <c r="CJ641" s="1268"/>
      <c r="CK641" s="1268"/>
      <c r="CL641" s="1269"/>
      <c r="CM641" s="1267">
        <f t="shared" si="44"/>
        <v>0</v>
      </c>
      <c r="CN641" s="1268"/>
      <c r="CO641" s="1268"/>
      <c r="CP641" s="1268"/>
      <c r="CQ641" s="1269"/>
      <c r="CR641" s="41"/>
      <c r="CS641" s="41"/>
    </row>
    <row r="642" spans="1:97" ht="13.05" customHeight="1">
      <c r="A642" s="4"/>
      <c r="B642" t="s">
        <v>833</v>
      </c>
      <c r="H642" s="1109" t="str">
        <f>M621</f>
        <v>Loan, Conventional</v>
      </c>
      <c r="I642" s="1109"/>
      <c r="J642" s="1109"/>
      <c r="K642" s="1109"/>
      <c r="L642" s="1109"/>
      <c r="M642" s="1109"/>
      <c r="N642" s="1109"/>
      <c r="O642" s="1109"/>
      <c r="P642" s="1109"/>
      <c r="Q642" s="1109"/>
      <c r="R642" s="1109"/>
      <c r="S642" s="12"/>
      <c r="T642" s="4"/>
      <c r="U642" t="s">
        <v>833</v>
      </c>
      <c r="AA642" s="1109" t="str">
        <f>M622</f>
        <v>Loan, Residual Receipts</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67">
        <f t="shared" si="39"/>
        <v>0</v>
      </c>
      <c r="BO642" s="1268"/>
      <c r="BP642" s="1268"/>
      <c r="BQ642" s="1268"/>
      <c r="BR642" s="1269"/>
      <c r="BS642" s="1267">
        <f t="shared" si="40"/>
        <v>0</v>
      </c>
      <c r="BT642" s="1268"/>
      <c r="BU642" s="1268"/>
      <c r="BV642" s="1268"/>
      <c r="BW642" s="1269"/>
      <c r="BX642" s="1267">
        <f t="shared" si="41"/>
        <v>0</v>
      </c>
      <c r="BY642" s="1268"/>
      <c r="BZ642" s="1268"/>
      <c r="CA642" s="1268"/>
      <c r="CB642" s="1269"/>
      <c r="CC642" s="1267">
        <f t="shared" si="42"/>
        <v>0</v>
      </c>
      <c r="CD642" s="1268"/>
      <c r="CE642" s="1268"/>
      <c r="CF642" s="1268"/>
      <c r="CG642" s="1269"/>
      <c r="CH642" s="1267">
        <f t="shared" si="43"/>
        <v>0</v>
      </c>
      <c r="CI642" s="1268"/>
      <c r="CJ642" s="1268"/>
      <c r="CK642" s="1268"/>
      <c r="CL642" s="1269"/>
      <c r="CM642" s="1267">
        <f t="shared" si="44"/>
        <v>0</v>
      </c>
      <c r="CN642" s="1268"/>
      <c r="CO642" s="1268"/>
      <c r="CP642" s="1268"/>
      <c r="CQ642" s="1269"/>
      <c r="CR642" s="41"/>
      <c r="CS642" s="41"/>
    </row>
    <row r="643" spans="1:97" ht="13.05" customHeight="1">
      <c r="A643" s="5"/>
      <c r="B643" t="s">
        <v>835</v>
      </c>
      <c r="N643" s="1100" t="s">
        <v>108</v>
      </c>
      <c r="O643" s="1100"/>
      <c r="T643" s="4"/>
      <c r="U643" t="s">
        <v>835</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67">
        <f t="shared" si="39"/>
        <v>0</v>
      </c>
      <c r="BO643" s="1268"/>
      <c r="BP643" s="1268"/>
      <c r="BQ643" s="1268"/>
      <c r="BR643" s="1269"/>
      <c r="BS643" s="1267">
        <f t="shared" si="40"/>
        <v>0</v>
      </c>
      <c r="BT643" s="1268"/>
      <c r="BU643" s="1268"/>
      <c r="BV643" s="1268"/>
      <c r="BW643" s="1269"/>
      <c r="BX643" s="1267">
        <f t="shared" si="41"/>
        <v>0</v>
      </c>
      <c r="BY643" s="1268"/>
      <c r="BZ643" s="1268"/>
      <c r="CA643" s="1268"/>
      <c r="CB643" s="1269"/>
      <c r="CC643" s="1267">
        <f t="shared" si="42"/>
        <v>0</v>
      </c>
      <c r="CD643" s="1268"/>
      <c r="CE643" s="1268"/>
      <c r="CF643" s="1268"/>
      <c r="CG643" s="1269"/>
      <c r="CH643" s="1267">
        <f t="shared" si="43"/>
        <v>0</v>
      </c>
      <c r="CI643" s="1268"/>
      <c r="CJ643" s="1268"/>
      <c r="CK643" s="1268"/>
      <c r="CL643" s="1269"/>
      <c r="CM643" s="1267">
        <f t="shared" si="44"/>
        <v>0</v>
      </c>
      <c r="CN643" s="1268"/>
      <c r="CO643" s="1268"/>
      <c r="CP643" s="1268"/>
      <c r="CQ643" s="1269"/>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39"/>
        <v>0</v>
      </c>
      <c r="BO644" s="1268"/>
      <c r="BP644" s="1268"/>
      <c r="BQ644" s="1268"/>
      <c r="BR644" s="1269"/>
      <c r="BS644" s="1267">
        <f t="shared" si="40"/>
        <v>0</v>
      </c>
      <c r="BT644" s="1268"/>
      <c r="BU644" s="1268"/>
      <c r="BV644" s="1268"/>
      <c r="BW644" s="1269"/>
      <c r="BX644" s="1267">
        <f t="shared" si="41"/>
        <v>0</v>
      </c>
      <c r="BY644" s="1268"/>
      <c r="BZ644" s="1268"/>
      <c r="CA644" s="1268"/>
      <c r="CB644" s="1269"/>
      <c r="CC644" s="1267">
        <f t="shared" si="42"/>
        <v>0</v>
      </c>
      <c r="CD644" s="1268"/>
      <c r="CE644" s="1268"/>
      <c r="CF644" s="1268"/>
      <c r="CG644" s="1269"/>
      <c r="CH644" s="1267">
        <f t="shared" si="43"/>
        <v>0</v>
      </c>
      <c r="CI644" s="1268"/>
      <c r="CJ644" s="1268"/>
      <c r="CK644" s="1268"/>
      <c r="CL644" s="1269"/>
      <c r="CM644" s="1267">
        <f t="shared" si="44"/>
        <v>0</v>
      </c>
      <c r="CN644" s="1268"/>
      <c r="CO644" s="1268"/>
      <c r="CP644" s="1268"/>
      <c r="CQ644" s="1269"/>
      <c r="CR644" s="41"/>
      <c r="CS644" s="41"/>
    </row>
    <row r="645" spans="1:97" ht="13.05" customHeight="1">
      <c r="A645" s="61" t="s">
        <v>906</v>
      </c>
      <c r="B645" t="s">
        <v>82</v>
      </c>
      <c r="G645" s="1262" t="str">
        <f>C623</f>
        <v>City of San Diego CDBG</v>
      </c>
      <c r="H645" s="1262"/>
      <c r="I645" s="1262"/>
      <c r="J645" s="1262"/>
      <c r="K645" s="1262"/>
      <c r="L645" s="1262"/>
      <c r="M645" s="1262"/>
      <c r="N645" s="1262"/>
      <c r="O645" s="1262"/>
      <c r="P645" s="1262"/>
      <c r="Q645" s="1262"/>
      <c r="R645" s="1262"/>
      <c r="T645" s="61" t="s">
        <v>431</v>
      </c>
      <c r="U645" t="s">
        <v>82</v>
      </c>
      <c r="Z645" s="1262" t="str">
        <f>C624</f>
        <v>County of San Diego ARPA</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3.05" customHeight="1" thickBot="1">
      <c r="A646" s="4"/>
      <c r="B646" t="s">
        <v>372</v>
      </c>
      <c r="G646" s="1109" t="s">
        <v>2440</v>
      </c>
      <c r="H646" s="1109"/>
      <c r="I646" s="1109"/>
      <c r="J646" s="1109"/>
      <c r="K646" s="1109"/>
      <c r="L646" s="1109"/>
      <c r="M646" s="1109"/>
      <c r="N646" s="1109"/>
      <c r="O646" s="1109"/>
      <c r="P646" s="1109"/>
      <c r="Q646" s="1109"/>
      <c r="R646" s="1109"/>
      <c r="T646" s="4"/>
      <c r="U646" t="s">
        <v>372</v>
      </c>
      <c r="Z646" s="1109" t="s">
        <v>2440</v>
      </c>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05" customHeight="1" thickBot="1">
      <c r="A647" s="4"/>
      <c r="B647" t="s">
        <v>430</v>
      </c>
      <c r="G647" s="1260" t="s">
        <v>2441</v>
      </c>
      <c r="H647" s="1260"/>
      <c r="I647" s="1260"/>
      <c r="J647" s="1260"/>
      <c r="K647" s="1260"/>
      <c r="L647" s="1260"/>
      <c r="M647" s="1260"/>
      <c r="N647" s="1260"/>
      <c r="O647" s="1260"/>
      <c r="P647" s="1260"/>
      <c r="Q647" s="1260"/>
      <c r="R647" s="1260"/>
      <c r="T647" s="4"/>
      <c r="U647" t="s">
        <v>430</v>
      </c>
      <c r="Z647" s="1260" t="s">
        <v>2441</v>
      </c>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3.05" customHeight="1" thickBot="1">
      <c r="A648" s="4"/>
      <c r="B648" t="s">
        <v>832</v>
      </c>
      <c r="G648" s="1260" t="s">
        <v>2442</v>
      </c>
      <c r="H648" s="1260"/>
      <c r="I648" s="1260"/>
      <c r="J648" s="1260"/>
      <c r="K648" s="1260"/>
      <c r="L648" s="1260"/>
      <c r="M648" s="1260"/>
      <c r="N648" s="1260"/>
      <c r="O648" s="1260"/>
      <c r="P648" s="1260"/>
      <c r="Q648" s="1260"/>
      <c r="R648" s="1260"/>
      <c r="T648" s="4"/>
      <c r="U648" t="s">
        <v>832</v>
      </c>
      <c r="Z648" s="1260" t="s">
        <v>2442</v>
      </c>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649</v>
      </c>
      <c r="G649" s="1266" t="s">
        <v>2443</v>
      </c>
      <c r="H649" s="1266"/>
      <c r="I649" s="1266"/>
      <c r="J649" s="1266"/>
      <c r="K649" s="1266"/>
      <c r="L649" s="1266"/>
      <c r="O649" s="42" t="s">
        <v>817</v>
      </c>
      <c r="P649" s="1261"/>
      <c r="Q649" s="1261"/>
      <c r="R649" s="1261"/>
      <c r="T649" s="4"/>
      <c r="U649" t="s">
        <v>649</v>
      </c>
      <c r="Z649" s="1266" t="s">
        <v>2443</v>
      </c>
      <c r="AA649" s="1266"/>
      <c r="AB649" s="1266"/>
      <c r="AC649" s="1266"/>
      <c r="AD649" s="1266"/>
      <c r="AE649" s="1266"/>
      <c r="AH649" s="42" t="s">
        <v>817</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94</v>
      </c>
      <c r="CR649" s="41"/>
      <c r="CS649" s="41"/>
    </row>
    <row r="650" spans="1:97" ht="13.05" customHeight="1">
      <c r="A650" s="4"/>
      <c r="B650" t="s">
        <v>833</v>
      </c>
      <c r="H650" s="1109" t="str">
        <f>M623</f>
        <v>Loan, Residual Receipts</v>
      </c>
      <c r="I650" s="1109"/>
      <c r="J650" s="1109"/>
      <c r="K650" s="1109"/>
      <c r="L650" s="1109"/>
      <c r="M650" s="1109"/>
      <c r="N650" s="1109"/>
      <c r="O650" s="1109"/>
      <c r="P650" s="1109"/>
      <c r="Q650" s="1109"/>
      <c r="R650" s="1109"/>
      <c r="T650" s="4"/>
      <c r="U650" t="s">
        <v>833</v>
      </c>
      <c r="AA650" s="1109" t="str">
        <f>M624</f>
        <v>Loan, Residual Receipts</v>
      </c>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835</v>
      </c>
      <c r="N651" s="1100" t="s">
        <v>108</v>
      </c>
      <c r="O651" s="1100"/>
      <c r="T651" s="4"/>
      <c r="U651" t="s">
        <v>835</v>
      </c>
      <c r="AG651" s="1100" t="s">
        <v>108</v>
      </c>
      <c r="AH651" s="1100"/>
      <c r="AM651" s="41"/>
      <c r="AN651" s="41"/>
      <c r="AO651" s="41"/>
      <c r="AP651" s="41"/>
      <c r="AQ651" s="41"/>
      <c r="AR651" s="41"/>
      <c r="AS651" s="41"/>
      <c r="AT651" s="41"/>
      <c r="AU651" s="41"/>
      <c r="AV651" s="41"/>
      <c r="AW651" s="41"/>
      <c r="AX651" s="41"/>
      <c r="AY651" s="41"/>
      <c r="AZ651" s="41"/>
      <c r="BA651" s="41"/>
      <c r="BB651" s="41"/>
      <c r="BC651" s="41"/>
      <c r="BD651" s="41"/>
      <c r="BN651" s="1270">
        <f>BN626+BN633+BN645</f>
        <v>0</v>
      </c>
      <c r="BO651" s="1271"/>
      <c r="BP651" s="1271"/>
      <c r="BQ651" s="1271"/>
      <c r="BR651" s="1272"/>
      <c r="BS651" s="1270">
        <f>BS626+BS633+BS645</f>
        <v>12</v>
      </c>
      <c r="BT651" s="1271"/>
      <c r="BU651" s="1271"/>
      <c r="BV651" s="1271"/>
      <c r="BW651" s="1272"/>
      <c r="BX651" s="1270">
        <f>BX626+BX633+BX645</f>
        <v>24</v>
      </c>
      <c r="BY651" s="1271"/>
      <c r="BZ651" s="1271"/>
      <c r="CA651" s="1271"/>
      <c r="CB651" s="1272"/>
      <c r="CC651" s="1270">
        <f>CC626+CC633+CC645</f>
        <v>12</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171</v>
      </c>
      <c r="B653" t="s">
        <v>82</v>
      </c>
      <c r="G653" s="1262" t="str">
        <f>C625</f>
        <v>Deferred Developer Fee</v>
      </c>
      <c r="H653" s="1262"/>
      <c r="I653" s="1262"/>
      <c r="J653" s="1262"/>
      <c r="K653" s="1262"/>
      <c r="L653" s="1262"/>
      <c r="M653" s="1262"/>
      <c r="N653" s="1262"/>
      <c r="O653" s="1262"/>
      <c r="P653" s="1262"/>
      <c r="Q653" s="1262"/>
      <c r="R653" s="1262"/>
      <c r="T653" s="61" t="s">
        <v>434</v>
      </c>
      <c r="U653" t="s">
        <v>82</v>
      </c>
      <c r="Z653" s="1262">
        <f>C626</f>
        <v>0</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372</v>
      </c>
      <c r="G654" s="1109" t="s">
        <v>2447</v>
      </c>
      <c r="H654" s="1109"/>
      <c r="I654" s="1109"/>
      <c r="J654" s="1109"/>
      <c r="K654" s="1109"/>
      <c r="L654" s="1109"/>
      <c r="M654" s="1109"/>
      <c r="N654" s="1109"/>
      <c r="O654" s="1109"/>
      <c r="P654" s="1109"/>
      <c r="Q654" s="1109"/>
      <c r="R654" s="1109"/>
      <c r="T654" s="4"/>
      <c r="U654" t="s">
        <v>372</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430</v>
      </c>
      <c r="G655" s="1109" t="s">
        <v>2445</v>
      </c>
      <c r="H655" s="1109"/>
      <c r="I655" s="1109"/>
      <c r="J655" s="1109"/>
      <c r="K655" s="1109"/>
      <c r="L655" s="1109"/>
      <c r="M655" s="1109"/>
      <c r="N655" s="1109"/>
      <c r="O655" s="1109"/>
      <c r="P655" s="1109"/>
      <c r="Q655" s="1109"/>
      <c r="R655" s="1109"/>
      <c r="T655" s="4"/>
      <c r="U655" t="s">
        <v>430</v>
      </c>
      <c r="Z655" s="1260"/>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832</v>
      </c>
      <c r="G656" s="1109" t="s">
        <v>2398</v>
      </c>
      <c r="H656" s="1109"/>
      <c r="I656" s="1109"/>
      <c r="J656" s="1109"/>
      <c r="K656" s="1109"/>
      <c r="L656" s="1109"/>
      <c r="M656" s="1109"/>
      <c r="N656" s="1109"/>
      <c r="O656" s="1109"/>
      <c r="P656" s="1109"/>
      <c r="Q656" s="1109"/>
      <c r="R656" s="1109"/>
      <c r="T656" s="4"/>
      <c r="U656" t="s">
        <v>832</v>
      </c>
      <c r="Z656" s="1260"/>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649</v>
      </c>
      <c r="G657" s="1266" t="s">
        <v>2349</v>
      </c>
      <c r="H657" s="1266"/>
      <c r="I657" s="1266"/>
      <c r="J657" s="1266"/>
      <c r="K657" s="1266"/>
      <c r="L657" s="1266"/>
      <c r="O657" s="42" t="s">
        <v>817</v>
      </c>
      <c r="P657" s="1261"/>
      <c r="Q657" s="1261"/>
      <c r="R657" s="1261"/>
      <c r="T657" s="4"/>
      <c r="U657" t="s">
        <v>649</v>
      </c>
      <c r="Z657" s="1266"/>
      <c r="AA657" s="1266"/>
      <c r="AB657" s="1266"/>
      <c r="AC657" s="1266"/>
      <c r="AD657" s="1266"/>
      <c r="AE657" s="1266"/>
      <c r="AH657" s="42" t="s">
        <v>817</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833</v>
      </c>
      <c r="H658" s="1109" t="str">
        <f>M625</f>
        <v>Developer Fee, Deferral</v>
      </c>
      <c r="I658" s="1109"/>
      <c r="J658" s="1109"/>
      <c r="K658" s="1109"/>
      <c r="L658" s="1109"/>
      <c r="M658" s="1109"/>
      <c r="N658" s="1109"/>
      <c r="O658" s="1109"/>
      <c r="P658" s="1109"/>
      <c r="Q658" s="1109"/>
      <c r="R658" s="1109"/>
      <c r="T658" s="4"/>
      <c r="U658" t="s">
        <v>833</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835</v>
      </c>
      <c r="N659" s="1100" t="s">
        <v>108</v>
      </c>
      <c r="O659" s="1100"/>
      <c r="T659" s="4"/>
      <c r="U659" t="s">
        <v>835</v>
      </c>
      <c r="AG659" s="1100" t="s">
        <v>482</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741</v>
      </c>
      <c r="B661" t="s">
        <v>82</v>
      </c>
      <c r="G661" s="1262">
        <f>C627</f>
        <v>0</v>
      </c>
      <c r="H661" s="1262"/>
      <c r="I661" s="1262"/>
      <c r="J661" s="1262"/>
      <c r="K661" s="1262"/>
      <c r="L661" s="1262"/>
      <c r="M661" s="1262"/>
      <c r="N661" s="1262"/>
      <c r="O661" s="1262"/>
      <c r="P661" s="1262"/>
      <c r="Q661" s="1262"/>
      <c r="R661" s="1262"/>
      <c r="T661" s="61" t="s">
        <v>742</v>
      </c>
      <c r="U661" t="s">
        <v>82</v>
      </c>
      <c r="Z661" s="1262">
        <f>C628</f>
        <v>0</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G662" s="1109"/>
      <c r="H662" s="1109"/>
      <c r="I662" s="1109"/>
      <c r="J662" s="1109"/>
      <c r="K662" s="1109"/>
      <c r="L662" s="1109"/>
      <c r="M662" s="1109"/>
      <c r="N662" s="1109"/>
      <c r="O662" s="1109"/>
      <c r="P662" s="1109"/>
      <c r="Q662" s="1109"/>
      <c r="R662" s="1109"/>
      <c r="T662" s="4"/>
      <c r="U662" t="s">
        <v>372</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430</v>
      </c>
      <c r="G663" s="1109"/>
      <c r="H663" s="1109"/>
      <c r="I663" s="1109"/>
      <c r="J663" s="1109"/>
      <c r="K663" s="1109"/>
      <c r="L663" s="1109"/>
      <c r="M663" s="1109"/>
      <c r="N663" s="1109"/>
      <c r="O663" s="1109"/>
      <c r="P663" s="1109"/>
      <c r="Q663" s="1109"/>
      <c r="R663" s="1109"/>
      <c r="T663" s="4"/>
      <c r="U663" t="s">
        <v>430</v>
      </c>
      <c r="Z663" s="1260"/>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832</v>
      </c>
      <c r="G664" s="1109"/>
      <c r="H664" s="1109"/>
      <c r="I664" s="1109"/>
      <c r="J664" s="1109"/>
      <c r="K664" s="1109"/>
      <c r="L664" s="1109"/>
      <c r="M664" s="1109"/>
      <c r="N664" s="1109"/>
      <c r="O664" s="1109"/>
      <c r="P664" s="1109"/>
      <c r="Q664" s="1109"/>
      <c r="R664" s="1109"/>
      <c r="T664" s="4"/>
      <c r="U664" t="s">
        <v>832</v>
      </c>
      <c r="Z664" s="1260"/>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649</v>
      </c>
      <c r="G665" s="1266"/>
      <c r="H665" s="1266"/>
      <c r="I665" s="1266"/>
      <c r="J665" s="1266"/>
      <c r="K665" s="1266"/>
      <c r="L665" s="1266"/>
      <c r="O665" s="42" t="s">
        <v>817</v>
      </c>
      <c r="P665" s="1261"/>
      <c r="Q665" s="1261"/>
      <c r="R665" s="1261"/>
      <c r="T665" s="4"/>
      <c r="U665" t="s">
        <v>649</v>
      </c>
      <c r="Z665" s="1266"/>
      <c r="AA665" s="1266"/>
      <c r="AB665" s="1266"/>
      <c r="AC665" s="1266"/>
      <c r="AD665" s="1266"/>
      <c r="AE665" s="1266"/>
      <c r="AH665" s="42" t="s">
        <v>817</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833</v>
      </c>
      <c r="H666" s="1109"/>
      <c r="I666" s="1109"/>
      <c r="J666" s="1109"/>
      <c r="K666" s="1109"/>
      <c r="L666" s="1109"/>
      <c r="M666" s="1109"/>
      <c r="N666" s="1109"/>
      <c r="O666" s="1109"/>
      <c r="P666" s="1109"/>
      <c r="Q666" s="1109"/>
      <c r="R666" s="1109"/>
      <c r="T666" s="4"/>
      <c r="U666" t="s">
        <v>833</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835</v>
      </c>
      <c r="N667" s="1100" t="s">
        <v>482</v>
      </c>
      <c r="O667" s="1100"/>
      <c r="T667" s="4"/>
      <c r="U667" t="s">
        <v>835</v>
      </c>
      <c r="AG667" s="1100" t="s">
        <v>482</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545</v>
      </c>
      <c r="B669" t="s">
        <v>82</v>
      </c>
      <c r="G669" s="1262">
        <f>C629</f>
        <v>0</v>
      </c>
      <c r="H669" s="1262"/>
      <c r="I669" s="1262"/>
      <c r="J669" s="1262"/>
      <c r="K669" s="1262"/>
      <c r="L669" s="1262"/>
      <c r="M669" s="1262"/>
      <c r="N669" s="1262"/>
      <c r="O669" s="1262"/>
      <c r="P669" s="1262"/>
      <c r="Q669" s="1262"/>
      <c r="R669" s="1262"/>
      <c r="T669" s="61" t="s">
        <v>174</v>
      </c>
      <c r="U669" t="s">
        <v>82</v>
      </c>
      <c r="Z669" s="1262">
        <f>C630</f>
        <v>0</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G670" s="1109"/>
      <c r="H670" s="1109"/>
      <c r="I670" s="1109"/>
      <c r="J670" s="1109"/>
      <c r="K670" s="1109"/>
      <c r="L670" s="1109"/>
      <c r="M670" s="1109"/>
      <c r="N670" s="1109"/>
      <c r="O670" s="1109"/>
      <c r="P670" s="1109"/>
      <c r="Q670" s="1109"/>
      <c r="R670" s="1109"/>
      <c r="T670" s="4"/>
      <c r="U670" t="s">
        <v>372</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430</v>
      </c>
      <c r="G671" s="1109"/>
      <c r="H671" s="1109"/>
      <c r="I671" s="1109"/>
      <c r="J671" s="1109"/>
      <c r="K671" s="1109"/>
      <c r="L671" s="1109"/>
      <c r="M671" s="1109"/>
      <c r="N671" s="1109"/>
      <c r="O671" s="1109"/>
      <c r="P671" s="1109"/>
      <c r="Q671" s="1109"/>
      <c r="R671" s="1109"/>
      <c r="T671" s="4"/>
      <c r="U671" t="s">
        <v>430</v>
      </c>
      <c r="Z671" s="1260"/>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832</v>
      </c>
      <c r="G672" s="1109"/>
      <c r="H672" s="1109"/>
      <c r="I672" s="1109"/>
      <c r="J672" s="1109"/>
      <c r="K672" s="1109"/>
      <c r="L672" s="1109"/>
      <c r="M672" s="1109"/>
      <c r="N672" s="1109"/>
      <c r="O672" s="1109"/>
      <c r="P672" s="1109"/>
      <c r="Q672" s="1109"/>
      <c r="R672" s="1109"/>
      <c r="T672" s="4"/>
      <c r="U672" t="s">
        <v>832</v>
      </c>
      <c r="Z672" s="1260"/>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649</v>
      </c>
      <c r="G673" s="1266"/>
      <c r="H673" s="1266"/>
      <c r="I673" s="1266"/>
      <c r="J673" s="1266"/>
      <c r="K673" s="1266"/>
      <c r="L673" s="1266"/>
      <c r="O673" s="42" t="s">
        <v>817</v>
      </c>
      <c r="P673" s="1261"/>
      <c r="Q673" s="1261"/>
      <c r="R673" s="1261"/>
      <c r="T673" s="4"/>
      <c r="U673" t="s">
        <v>649</v>
      </c>
      <c r="Z673" s="1266"/>
      <c r="AA673" s="1266"/>
      <c r="AB673" s="1266"/>
      <c r="AC673" s="1266"/>
      <c r="AD673" s="1266"/>
      <c r="AE673" s="1266"/>
      <c r="AH673" s="42" t="s">
        <v>817</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833</v>
      </c>
      <c r="H674" s="1109"/>
      <c r="I674" s="1109"/>
      <c r="J674" s="1109"/>
      <c r="K674" s="1109"/>
      <c r="L674" s="1109"/>
      <c r="M674" s="1109"/>
      <c r="N674" s="1109"/>
      <c r="O674" s="1109"/>
      <c r="P674" s="1109"/>
      <c r="Q674" s="1109"/>
      <c r="R674" s="1109"/>
      <c r="T674" s="4"/>
      <c r="U674" t="s">
        <v>833</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835</v>
      </c>
      <c r="N675" s="1100" t="s">
        <v>482</v>
      </c>
      <c r="O675" s="1100"/>
      <c r="T675" s="4"/>
      <c r="U675" t="s">
        <v>835</v>
      </c>
      <c r="AG675" s="1100" t="s">
        <v>482</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82</v>
      </c>
      <c r="G677" s="1262">
        <f>C631</f>
        <v>0</v>
      </c>
      <c r="H677" s="1262"/>
      <c r="I677" s="1262"/>
      <c r="J677" s="1262"/>
      <c r="K677" s="1262"/>
      <c r="L677" s="1262"/>
      <c r="M677" s="1262"/>
      <c r="N677" s="1262"/>
      <c r="O677" s="1262"/>
      <c r="P677" s="1262"/>
      <c r="Q677" s="1262"/>
      <c r="R677" s="1262"/>
      <c r="T677" s="61" t="s">
        <v>33</v>
      </c>
      <c r="U677" t="s">
        <v>82</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372</v>
      </c>
      <c r="G678" s="1109"/>
      <c r="H678" s="1109"/>
      <c r="I678" s="1109"/>
      <c r="J678" s="1109"/>
      <c r="K678" s="1109"/>
      <c r="L678" s="1109"/>
      <c r="M678" s="1109"/>
      <c r="N678" s="1109"/>
      <c r="O678" s="1109"/>
      <c r="P678" s="1109"/>
      <c r="Q678" s="1109"/>
      <c r="R678" s="1109"/>
      <c r="T678" s="4"/>
      <c r="U678" t="s">
        <v>372</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430</v>
      </c>
      <c r="G679" s="1109"/>
      <c r="H679" s="1109"/>
      <c r="I679" s="1109"/>
      <c r="J679" s="1109"/>
      <c r="K679" s="1109"/>
      <c r="L679" s="1109"/>
      <c r="M679" s="1109"/>
      <c r="N679" s="1109"/>
      <c r="O679" s="1109"/>
      <c r="P679" s="1109"/>
      <c r="Q679" s="1109"/>
      <c r="R679" s="1109"/>
      <c r="U679" t="s">
        <v>430</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832</v>
      </c>
      <c r="G680" s="1109"/>
      <c r="H680" s="1109"/>
      <c r="I680" s="1109"/>
      <c r="J680" s="1109"/>
      <c r="K680" s="1109"/>
      <c r="L680" s="1109"/>
      <c r="M680" s="1109"/>
      <c r="N680" s="1109"/>
      <c r="O680" s="1109"/>
      <c r="P680" s="1109"/>
      <c r="Q680" s="1109"/>
      <c r="R680" s="1109"/>
      <c r="U680" t="s">
        <v>832</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649</v>
      </c>
      <c r="G681" s="1266"/>
      <c r="H681" s="1266"/>
      <c r="I681" s="1266"/>
      <c r="J681" s="1266"/>
      <c r="K681" s="1266"/>
      <c r="L681" s="1266"/>
      <c r="O681" s="42" t="s">
        <v>817</v>
      </c>
      <c r="P681" s="1261"/>
      <c r="Q681" s="1261"/>
      <c r="R681" s="1261"/>
      <c r="U681" t="s">
        <v>649</v>
      </c>
      <c r="Z681" s="1266"/>
      <c r="AA681" s="1266"/>
      <c r="AB681" s="1266"/>
      <c r="AC681" s="1266"/>
      <c r="AD681" s="1266"/>
      <c r="AE681" s="1266"/>
      <c r="AH681" s="42" t="s">
        <v>817</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833</v>
      </c>
      <c r="H682" s="1109"/>
      <c r="I682" s="1109"/>
      <c r="J682" s="1109"/>
      <c r="K682" s="1109"/>
      <c r="L682" s="1109"/>
      <c r="M682" s="1109"/>
      <c r="N682" s="1109"/>
      <c r="O682" s="1109"/>
      <c r="P682" s="1109"/>
      <c r="Q682" s="1109"/>
      <c r="R682" s="1109"/>
      <c r="U682" t="s">
        <v>833</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835</v>
      </c>
      <c r="N683" s="1100" t="s">
        <v>482</v>
      </c>
      <c r="O683" s="1100"/>
      <c r="U683" t="s">
        <v>835</v>
      </c>
      <c r="AG683" s="1100" t="s">
        <v>482</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8"/>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41" t="s">
        <v>54</v>
      </c>
      <c r="C691" s="1242"/>
      <c r="D691" s="1242"/>
      <c r="E691" s="1242"/>
      <c r="F691" s="1243"/>
      <c r="G691" s="1241" t="s">
        <v>256</v>
      </c>
      <c r="H691" s="1242"/>
      <c r="I691" s="1242"/>
      <c r="J691" s="1243"/>
      <c r="K691" s="1232" t="s">
        <v>1992</v>
      </c>
      <c r="L691" s="1233"/>
      <c r="M691" s="1233"/>
      <c r="N691" s="1234"/>
      <c r="O691" s="1241" t="s">
        <v>588</v>
      </c>
      <c r="P691" s="1242"/>
      <c r="Q691" s="1242"/>
      <c r="R691" s="1242"/>
      <c r="S691" s="1243"/>
      <c r="T691" s="1241" t="s">
        <v>257</v>
      </c>
      <c r="U691" s="1242"/>
      <c r="V691" s="1242"/>
      <c r="W691" s="1242"/>
      <c r="X691" s="1243"/>
      <c r="Y691" s="1241" t="s">
        <v>258</v>
      </c>
      <c r="Z691" s="1242"/>
      <c r="AA691" s="1242"/>
      <c r="AB691" s="1243"/>
      <c r="AC691" s="1241" t="s">
        <v>259</v>
      </c>
      <c r="AD691" s="1242"/>
      <c r="AE691" s="1242"/>
      <c r="AF691" s="1242"/>
      <c r="AG691" s="1243"/>
      <c r="AH691" s="1241" t="s">
        <v>1993</v>
      </c>
      <c r="AI691" s="1242"/>
      <c r="AJ691" s="1242"/>
      <c r="AK691" s="1242"/>
      <c r="AL691" s="1243"/>
      <c r="AM691" s="1241" t="s">
        <v>1994</v>
      </c>
      <c r="AN691" s="1242"/>
      <c r="AO691" s="124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1134</v>
      </c>
      <c r="AZ693" s="43"/>
      <c r="BA693" s="43"/>
      <c r="BB693" s="41"/>
      <c r="BC693" s="41"/>
      <c r="BD693" s="41"/>
      <c r="BE693" s="845" t="s">
        <v>1995</v>
      </c>
      <c r="BF693" s="846"/>
      <c r="BG693" s="846"/>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2312</v>
      </c>
      <c r="AX694" s="43"/>
      <c r="AY694" s="450" t="s">
        <v>1135</v>
      </c>
      <c r="AZ694" s="464" t="s">
        <v>1136</v>
      </c>
      <c r="BA694" s="463" t="s">
        <v>1137</v>
      </c>
      <c r="BB694" s="41"/>
      <c r="BC694" s="41"/>
      <c r="BD694" s="41"/>
      <c r="BE694" s="847" t="s">
        <v>1135</v>
      </c>
      <c r="BF694" s="848" t="s">
        <v>1136</v>
      </c>
      <c r="BG694" s="849"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33" t="s">
        <v>442</v>
      </c>
      <c r="C695" s="1334"/>
      <c r="D695" s="1334"/>
      <c r="E695" s="1334"/>
      <c r="F695" s="1335"/>
      <c r="G695" s="1263">
        <v>12</v>
      </c>
      <c r="H695" s="1264"/>
      <c r="I695" s="1264"/>
      <c r="J695" s="1265"/>
      <c r="K695" s="1250">
        <v>652</v>
      </c>
      <c r="L695" s="1251"/>
      <c r="M695" s="1251"/>
      <c r="N695" s="1252"/>
      <c r="O695" s="1253">
        <v>768</v>
      </c>
      <c r="P695" s="1254"/>
      <c r="Q695" s="1254"/>
      <c r="R695" s="1254"/>
      <c r="S695" s="1255"/>
      <c r="T695" s="1226">
        <f t="shared" ref="T695:T729" si="45">G695*O695</f>
        <v>9216</v>
      </c>
      <c r="U695" s="1227"/>
      <c r="V695" s="1227"/>
      <c r="W695" s="1227"/>
      <c r="X695" s="1228"/>
      <c r="Y695" s="1253">
        <v>84</v>
      </c>
      <c r="Z695" s="1254"/>
      <c r="AA695" s="1254"/>
      <c r="AB695" s="1255"/>
      <c r="AC695" s="1226">
        <f t="shared" ref="AC695:AC729" si="46">O695+Y695</f>
        <v>852</v>
      </c>
      <c r="AD695" s="1227"/>
      <c r="AE695" s="1227"/>
      <c r="AF695" s="1227"/>
      <c r="AG695" s="1228"/>
      <c r="AH695" s="1467">
        <v>0.3</v>
      </c>
      <c r="AI695" s="1468"/>
      <c r="AJ695" s="1468"/>
      <c r="AK695" s="1468"/>
      <c r="AL695" s="1469"/>
      <c r="AM695" s="1223">
        <f>IF($AH695&gt;0,($AC695/$AV695),"")</f>
        <v>0.3</v>
      </c>
      <c r="AN695" s="1224"/>
      <c r="AO695" s="1225"/>
      <c r="AV695" s="43">
        <f t="shared" ref="AV695:AV729" si="47">IF($G695=0,"N/A",VLOOKUP($T$189,TC_Rent,(MATCH($B695,bedrooms,FALSE))))</f>
        <v>2840</v>
      </c>
      <c r="AX695" s="43"/>
      <c r="AY695" s="445">
        <f t="shared" ref="AY695:AY718" si="48">G695</f>
        <v>12</v>
      </c>
      <c r="AZ695" s="452">
        <f t="shared" ref="AZ695:AZ718" si="49">IF($AY$730=0,"",AY695/$AY$730)</f>
        <v>0.25531914893617019</v>
      </c>
      <c r="BA695" s="453">
        <f t="shared" ref="BA695:BA718" si="50">IF(AZ695="","",AZ695*AH695)</f>
        <v>7.6595744680851049E-2</v>
      </c>
      <c r="BB695" s="41"/>
      <c r="BC695" s="41"/>
      <c r="BD695" s="41"/>
      <c r="BE695" s="850">
        <f t="shared" ref="BE695:BE718" si="51">G695</f>
        <v>12</v>
      </c>
      <c r="BF695" s="854">
        <f t="shared" ref="BF695:BF718" si="52">IF(BE695=0,"",BE695/$BE$730)</f>
        <v>0.25531914893617019</v>
      </c>
      <c r="BG695" s="855">
        <f t="shared" ref="BG695:BG718" si="53">IF(BF695="","",BF695*AM695)</f>
        <v>7.6595744680851049E-2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33" t="s">
        <v>779</v>
      </c>
      <c r="C696" s="1334"/>
      <c r="D696" s="1334"/>
      <c r="E696" s="1334"/>
      <c r="F696" s="1335"/>
      <c r="G696" s="1263">
        <v>12</v>
      </c>
      <c r="H696" s="1264"/>
      <c r="I696" s="1264"/>
      <c r="J696" s="1265"/>
      <c r="K696" s="1250">
        <v>828</v>
      </c>
      <c r="L696" s="1251"/>
      <c r="M696" s="1251"/>
      <c r="N696" s="1252"/>
      <c r="O696" s="1253">
        <v>1935</v>
      </c>
      <c r="P696" s="1254"/>
      <c r="Q696" s="1254"/>
      <c r="R696" s="1254"/>
      <c r="S696" s="1255"/>
      <c r="T696" s="1226">
        <f t="shared" si="45"/>
        <v>23220</v>
      </c>
      <c r="U696" s="1227"/>
      <c r="V696" s="1227"/>
      <c r="W696" s="1227"/>
      <c r="X696" s="1228"/>
      <c r="Y696" s="1253">
        <v>111</v>
      </c>
      <c r="Z696" s="1254"/>
      <c r="AA696" s="1254"/>
      <c r="AB696" s="1255"/>
      <c r="AC696" s="1226">
        <f t="shared" si="46"/>
        <v>2046</v>
      </c>
      <c r="AD696" s="1227"/>
      <c r="AE696" s="1227"/>
      <c r="AF696" s="1227"/>
      <c r="AG696" s="1228"/>
      <c r="AH696" s="1257">
        <v>0.6</v>
      </c>
      <c r="AI696" s="1258"/>
      <c r="AJ696" s="1258"/>
      <c r="AK696" s="1258"/>
      <c r="AL696" s="1259"/>
      <c r="AM696" s="1223">
        <f t="shared" ref="AM696:AM718" si="54">IF($AH696&gt;0,($AC696/$AV696), "")</f>
        <v>0.6</v>
      </c>
      <c r="AN696" s="1224"/>
      <c r="AO696" s="1225"/>
      <c r="AV696" s="43">
        <f t="shared" si="47"/>
        <v>3410</v>
      </c>
      <c r="AX696" s="43"/>
      <c r="AY696" s="446">
        <f t="shared" si="48"/>
        <v>12</v>
      </c>
      <c r="AZ696" s="452">
        <f t="shared" si="49"/>
        <v>0.25531914893617019</v>
      </c>
      <c r="BA696" s="453">
        <f t="shared" si="50"/>
        <v>0.1531914893617021</v>
      </c>
      <c r="BB696" s="41"/>
      <c r="BC696" s="41"/>
      <c r="BD696" s="41"/>
      <c r="BE696" s="850">
        <f t="shared" si="51"/>
        <v>12</v>
      </c>
      <c r="BF696" s="854">
        <f t="shared" si="52"/>
        <v>0.25531914893617019</v>
      </c>
      <c r="BG696" s="855">
        <f t="shared" si="53"/>
        <v>0.1531914893617021</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33" t="s">
        <v>779</v>
      </c>
      <c r="C697" s="1334"/>
      <c r="D697" s="1334"/>
      <c r="E697" s="1334"/>
      <c r="F697" s="1335"/>
      <c r="G697" s="1263">
        <v>5</v>
      </c>
      <c r="H697" s="1264"/>
      <c r="I697" s="1264"/>
      <c r="J697" s="1265"/>
      <c r="K697" s="1250">
        <v>828</v>
      </c>
      <c r="L697" s="1251"/>
      <c r="M697" s="1251"/>
      <c r="N697" s="1252"/>
      <c r="O697" s="1253">
        <v>1594</v>
      </c>
      <c r="P697" s="1254"/>
      <c r="Q697" s="1254"/>
      <c r="R697" s="1254"/>
      <c r="S697" s="1255"/>
      <c r="T697" s="1226">
        <f t="shared" si="45"/>
        <v>7970</v>
      </c>
      <c r="U697" s="1227"/>
      <c r="V697" s="1227"/>
      <c r="W697" s="1227"/>
      <c r="X697" s="1228"/>
      <c r="Y697" s="1253">
        <v>111</v>
      </c>
      <c r="Z697" s="1254"/>
      <c r="AA697" s="1254"/>
      <c r="AB697" s="1255"/>
      <c r="AC697" s="1226">
        <f t="shared" si="46"/>
        <v>1705</v>
      </c>
      <c r="AD697" s="1227"/>
      <c r="AE697" s="1227"/>
      <c r="AF697" s="1227"/>
      <c r="AG697" s="1228"/>
      <c r="AH697" s="1257">
        <v>0.5</v>
      </c>
      <c r="AI697" s="1258"/>
      <c r="AJ697" s="1258"/>
      <c r="AK697" s="1258"/>
      <c r="AL697" s="1259"/>
      <c r="AM697" s="1223">
        <f t="shared" si="54"/>
        <v>0.5</v>
      </c>
      <c r="AN697" s="1224"/>
      <c r="AO697" s="1225"/>
      <c r="AV697" s="43">
        <f t="shared" si="47"/>
        <v>3410</v>
      </c>
      <c r="AX697" s="41"/>
      <c r="AY697" s="446">
        <f t="shared" si="48"/>
        <v>5</v>
      </c>
      <c r="AZ697" s="452">
        <f t="shared" si="49"/>
        <v>0.10638297872340426</v>
      </c>
      <c r="BA697" s="453">
        <f t="shared" si="50"/>
        <v>5.3191489361702128E-2</v>
      </c>
      <c r="BB697" s="41"/>
      <c r="BC697" s="41"/>
      <c r="BD697" s="41"/>
      <c r="BE697" s="850">
        <f t="shared" si="51"/>
        <v>5</v>
      </c>
      <c r="BF697" s="854">
        <f t="shared" si="52"/>
        <v>0.10638297872340426</v>
      </c>
      <c r="BG697" s="855">
        <f t="shared" si="53"/>
        <v>5.3191489361702128E-2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33" t="s">
        <v>779</v>
      </c>
      <c r="C698" s="1334"/>
      <c r="D698" s="1334"/>
      <c r="E698" s="1334"/>
      <c r="F698" s="1335"/>
      <c r="G698" s="1263">
        <v>3</v>
      </c>
      <c r="H698" s="1264"/>
      <c r="I698" s="1264"/>
      <c r="J698" s="1265"/>
      <c r="K698" s="1250">
        <v>828</v>
      </c>
      <c r="L698" s="1251"/>
      <c r="M698" s="1251"/>
      <c r="N698" s="1252"/>
      <c r="O698" s="1253">
        <v>1253</v>
      </c>
      <c r="P698" s="1254"/>
      <c r="Q698" s="1254"/>
      <c r="R698" s="1254"/>
      <c r="S698" s="1255"/>
      <c r="T698" s="1226">
        <f t="shared" si="45"/>
        <v>3759</v>
      </c>
      <c r="U698" s="1227"/>
      <c r="V698" s="1227"/>
      <c r="W698" s="1227"/>
      <c r="X698" s="1228"/>
      <c r="Y698" s="1253">
        <v>111</v>
      </c>
      <c r="Z698" s="1254"/>
      <c r="AA698" s="1254"/>
      <c r="AB698" s="1255"/>
      <c r="AC698" s="1226">
        <f t="shared" si="46"/>
        <v>1364</v>
      </c>
      <c r="AD698" s="1227"/>
      <c r="AE698" s="1227"/>
      <c r="AF698" s="1227"/>
      <c r="AG698" s="1228"/>
      <c r="AH698" s="1257">
        <v>0.4</v>
      </c>
      <c r="AI698" s="1258"/>
      <c r="AJ698" s="1258"/>
      <c r="AK698" s="1258"/>
      <c r="AL698" s="1259"/>
      <c r="AM698" s="1223">
        <f t="shared" si="54"/>
        <v>0.4</v>
      </c>
      <c r="AN698" s="1224"/>
      <c r="AO698" s="1225"/>
      <c r="AV698" s="43">
        <f t="shared" si="47"/>
        <v>3410</v>
      </c>
      <c r="AX698" s="41"/>
      <c r="AY698" s="446">
        <f t="shared" si="48"/>
        <v>3</v>
      </c>
      <c r="AZ698" s="452">
        <f t="shared" si="49"/>
        <v>6.3829787234042548E-2</v>
      </c>
      <c r="BA698" s="453">
        <f t="shared" si="50"/>
        <v>2.553191489361702E-2</v>
      </c>
      <c r="BB698" s="41"/>
      <c r="BC698" s="41"/>
      <c r="BD698" s="41"/>
      <c r="BE698" s="850">
        <f t="shared" si="51"/>
        <v>3</v>
      </c>
      <c r="BF698" s="854">
        <f t="shared" si="52"/>
        <v>6.3829787234042548E-2</v>
      </c>
      <c r="BG698" s="855">
        <f t="shared" si="53"/>
        <v>2.553191489361702E-2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33" t="s">
        <v>779</v>
      </c>
      <c r="C699" s="1334"/>
      <c r="D699" s="1334"/>
      <c r="E699" s="1334"/>
      <c r="F699" s="1335"/>
      <c r="G699" s="1263">
        <v>3</v>
      </c>
      <c r="H699" s="1264"/>
      <c r="I699" s="1264"/>
      <c r="J699" s="1265"/>
      <c r="K699" s="1250">
        <v>828</v>
      </c>
      <c r="L699" s="1251"/>
      <c r="M699" s="1251"/>
      <c r="N699" s="1252"/>
      <c r="O699" s="1253">
        <v>912</v>
      </c>
      <c r="P699" s="1254"/>
      <c r="Q699" s="1254"/>
      <c r="R699" s="1254"/>
      <c r="S699" s="1255"/>
      <c r="T699" s="1226">
        <f t="shared" si="45"/>
        <v>2736</v>
      </c>
      <c r="U699" s="1227"/>
      <c r="V699" s="1227"/>
      <c r="W699" s="1227"/>
      <c r="X699" s="1228"/>
      <c r="Y699" s="1253">
        <v>111</v>
      </c>
      <c r="Z699" s="1254"/>
      <c r="AA699" s="1254"/>
      <c r="AB699" s="1255"/>
      <c r="AC699" s="1226">
        <f t="shared" si="46"/>
        <v>1023</v>
      </c>
      <c r="AD699" s="1227"/>
      <c r="AE699" s="1227"/>
      <c r="AF699" s="1227"/>
      <c r="AG699" s="1228"/>
      <c r="AH699" s="1257">
        <v>0.3</v>
      </c>
      <c r="AI699" s="1258"/>
      <c r="AJ699" s="1258"/>
      <c r="AK699" s="1258"/>
      <c r="AL699" s="1259"/>
      <c r="AM699" s="1223">
        <f t="shared" si="54"/>
        <v>0.3</v>
      </c>
      <c r="AN699" s="1224"/>
      <c r="AO699" s="1225"/>
      <c r="AV699" s="43">
        <f t="shared" si="47"/>
        <v>3410</v>
      </c>
      <c r="AX699" s="41"/>
      <c r="AY699" s="446">
        <f t="shared" si="48"/>
        <v>3</v>
      </c>
      <c r="AZ699" s="452">
        <f t="shared" si="49"/>
        <v>6.3829787234042548E-2</v>
      </c>
      <c r="BA699" s="453">
        <f t="shared" si="50"/>
        <v>1.9148936170212762E-2</v>
      </c>
      <c r="BB699" s="41"/>
      <c r="BC699" s="41"/>
      <c r="BD699" s="41"/>
      <c r="BE699" s="850">
        <f t="shared" si="51"/>
        <v>3</v>
      </c>
      <c r="BF699" s="854">
        <f t="shared" si="52"/>
        <v>6.3829787234042548E-2</v>
      </c>
      <c r="BG699" s="855">
        <f t="shared" si="53"/>
        <v>1.9148936170212762E-2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33" t="s">
        <v>780</v>
      </c>
      <c r="C700" s="1334"/>
      <c r="D700" s="1334"/>
      <c r="E700" s="1334"/>
      <c r="F700" s="1335"/>
      <c r="G700" s="1263">
        <v>6</v>
      </c>
      <c r="H700" s="1264"/>
      <c r="I700" s="1264"/>
      <c r="J700" s="1265"/>
      <c r="K700" s="1250">
        <v>1127</v>
      </c>
      <c r="L700" s="1251"/>
      <c r="M700" s="1251"/>
      <c r="N700" s="1252"/>
      <c r="O700" s="1253">
        <v>2219</v>
      </c>
      <c r="P700" s="1254"/>
      <c r="Q700" s="1254"/>
      <c r="R700" s="1254"/>
      <c r="S700" s="1255"/>
      <c r="T700" s="1226">
        <f t="shared" si="45"/>
        <v>13314</v>
      </c>
      <c r="U700" s="1227"/>
      <c r="V700" s="1227"/>
      <c r="W700" s="1227"/>
      <c r="X700" s="1228"/>
      <c r="Y700" s="1253">
        <v>145</v>
      </c>
      <c r="Z700" s="1254"/>
      <c r="AA700" s="1254"/>
      <c r="AB700" s="1255"/>
      <c r="AC700" s="1226">
        <f t="shared" si="46"/>
        <v>2364</v>
      </c>
      <c r="AD700" s="1227"/>
      <c r="AE700" s="1227"/>
      <c r="AF700" s="1227"/>
      <c r="AG700" s="1228"/>
      <c r="AH700" s="1257">
        <v>0.6</v>
      </c>
      <c r="AI700" s="1258"/>
      <c r="AJ700" s="1258"/>
      <c r="AK700" s="1258"/>
      <c r="AL700" s="1259"/>
      <c r="AM700" s="1223">
        <f t="shared" si="54"/>
        <v>0.6</v>
      </c>
      <c r="AN700" s="1224"/>
      <c r="AO700" s="1225"/>
      <c r="AV700" s="43">
        <f t="shared" si="47"/>
        <v>3940</v>
      </c>
      <c r="AX700" s="41"/>
      <c r="AY700" s="446">
        <f t="shared" si="48"/>
        <v>6</v>
      </c>
      <c r="AZ700" s="452">
        <f t="shared" si="49"/>
        <v>0.1276595744680851</v>
      </c>
      <c r="BA700" s="453">
        <f t="shared" si="50"/>
        <v>7.6595744680851049E-2</v>
      </c>
      <c r="BB700" s="41"/>
      <c r="BC700" s="41"/>
      <c r="BD700" s="41"/>
      <c r="BE700" s="850">
        <f t="shared" si="51"/>
        <v>6</v>
      </c>
      <c r="BF700" s="854">
        <f t="shared" si="52"/>
        <v>0.1276595744680851</v>
      </c>
      <c r="BG700" s="855">
        <f t="shared" si="53"/>
        <v>7.6595744680851049E-2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33" t="s">
        <v>780</v>
      </c>
      <c r="C701" s="1334"/>
      <c r="D701" s="1334"/>
      <c r="E701" s="1334"/>
      <c r="F701" s="1335"/>
      <c r="G701" s="1263">
        <v>4</v>
      </c>
      <c r="H701" s="1264"/>
      <c r="I701" s="1264"/>
      <c r="J701" s="1265"/>
      <c r="K701" s="1250">
        <v>1127</v>
      </c>
      <c r="L701" s="1251"/>
      <c r="M701" s="1251"/>
      <c r="N701" s="1252"/>
      <c r="O701" s="1253">
        <v>1825</v>
      </c>
      <c r="P701" s="1254"/>
      <c r="Q701" s="1254"/>
      <c r="R701" s="1254"/>
      <c r="S701" s="1255"/>
      <c r="T701" s="1226">
        <f t="shared" si="45"/>
        <v>7300</v>
      </c>
      <c r="U701" s="1227"/>
      <c r="V701" s="1227"/>
      <c r="W701" s="1227"/>
      <c r="X701" s="1228"/>
      <c r="Y701" s="1253">
        <v>145</v>
      </c>
      <c r="Z701" s="1254"/>
      <c r="AA701" s="1254"/>
      <c r="AB701" s="1255"/>
      <c r="AC701" s="1226">
        <f t="shared" si="46"/>
        <v>1970</v>
      </c>
      <c r="AD701" s="1227"/>
      <c r="AE701" s="1227"/>
      <c r="AF701" s="1227"/>
      <c r="AG701" s="1228"/>
      <c r="AH701" s="1257">
        <v>0.5</v>
      </c>
      <c r="AI701" s="1258"/>
      <c r="AJ701" s="1258"/>
      <c r="AK701" s="1258"/>
      <c r="AL701" s="1259"/>
      <c r="AM701" s="1223">
        <f t="shared" si="54"/>
        <v>0.5</v>
      </c>
      <c r="AN701" s="1224"/>
      <c r="AO701" s="1225"/>
      <c r="AV701" s="43">
        <f t="shared" si="47"/>
        <v>3940</v>
      </c>
      <c r="AX701" s="41"/>
      <c r="AY701" s="446">
        <f t="shared" si="48"/>
        <v>4</v>
      </c>
      <c r="AZ701" s="452">
        <f t="shared" si="49"/>
        <v>8.5106382978723402E-2</v>
      </c>
      <c r="BA701" s="453">
        <f t="shared" si="50"/>
        <v>4.2553191489361701E-2</v>
      </c>
      <c r="BB701" s="41"/>
      <c r="BC701" s="41"/>
      <c r="BD701" s="41"/>
      <c r="BE701" s="850">
        <f t="shared" si="51"/>
        <v>4</v>
      </c>
      <c r="BF701" s="854">
        <f t="shared" si="52"/>
        <v>8.5106382978723402E-2</v>
      </c>
      <c r="BG701" s="855">
        <f t="shared" si="53"/>
        <v>4.2553191489361701E-2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33" t="s">
        <v>780</v>
      </c>
      <c r="C702" s="1334"/>
      <c r="D702" s="1334"/>
      <c r="E702" s="1334"/>
      <c r="F702" s="1335"/>
      <c r="G702" s="1263">
        <v>2</v>
      </c>
      <c r="H702" s="1264"/>
      <c r="I702" s="1264"/>
      <c r="J702" s="1265"/>
      <c r="K702" s="1250">
        <v>1127</v>
      </c>
      <c r="L702" s="1251"/>
      <c r="M702" s="1251"/>
      <c r="N702" s="1252"/>
      <c r="O702" s="1253">
        <v>1037</v>
      </c>
      <c r="P702" s="1254"/>
      <c r="Q702" s="1254"/>
      <c r="R702" s="1254"/>
      <c r="S702" s="1255"/>
      <c r="T702" s="1226">
        <f t="shared" si="45"/>
        <v>2074</v>
      </c>
      <c r="U702" s="1227"/>
      <c r="V702" s="1227"/>
      <c r="W702" s="1227"/>
      <c r="X702" s="1228"/>
      <c r="Y702" s="1253">
        <v>145</v>
      </c>
      <c r="Z702" s="1254"/>
      <c r="AA702" s="1254"/>
      <c r="AB702" s="1255"/>
      <c r="AC702" s="1226">
        <f t="shared" si="46"/>
        <v>1182</v>
      </c>
      <c r="AD702" s="1227"/>
      <c r="AE702" s="1227"/>
      <c r="AF702" s="1227"/>
      <c r="AG702" s="1228"/>
      <c r="AH702" s="1257">
        <v>0.3</v>
      </c>
      <c r="AI702" s="1258"/>
      <c r="AJ702" s="1258"/>
      <c r="AK702" s="1258"/>
      <c r="AL702" s="1259"/>
      <c r="AM702" s="1223">
        <f t="shared" si="54"/>
        <v>0.3</v>
      </c>
      <c r="AN702" s="1224"/>
      <c r="AO702" s="1225"/>
      <c r="AV702" s="43">
        <f t="shared" si="47"/>
        <v>3940</v>
      </c>
      <c r="AX702" s="41"/>
      <c r="AY702" s="446">
        <f t="shared" si="48"/>
        <v>2</v>
      </c>
      <c r="AZ702" s="452">
        <f t="shared" si="49"/>
        <v>4.2553191489361701E-2</v>
      </c>
      <c r="BA702" s="453">
        <f t="shared" si="50"/>
        <v>1.276595744680851E-2</v>
      </c>
      <c r="BB702" s="41"/>
      <c r="BC702" s="41"/>
      <c r="BD702" s="41"/>
      <c r="BE702" s="850">
        <f t="shared" si="51"/>
        <v>2</v>
      </c>
      <c r="BF702" s="854">
        <f t="shared" si="52"/>
        <v>4.2553191489361701E-2</v>
      </c>
      <c r="BG702" s="855">
        <f t="shared" si="53"/>
        <v>1.276595744680851E-2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33"/>
      <c r="C703" s="1334"/>
      <c r="D703" s="1334"/>
      <c r="E703" s="1334"/>
      <c r="F703" s="1335"/>
      <c r="G703" s="1263"/>
      <c r="H703" s="1264"/>
      <c r="I703" s="1264"/>
      <c r="J703" s="1265"/>
      <c r="K703" s="1250"/>
      <c r="L703" s="1251"/>
      <c r="M703" s="1251"/>
      <c r="N703" s="1252"/>
      <c r="O703" s="1253"/>
      <c r="P703" s="1254"/>
      <c r="Q703" s="1254"/>
      <c r="R703" s="1254"/>
      <c r="S703" s="1255"/>
      <c r="T703" s="1226">
        <f t="shared" si="45"/>
        <v>0</v>
      </c>
      <c r="U703" s="1227"/>
      <c r="V703" s="1227"/>
      <c r="W703" s="1227"/>
      <c r="X703" s="1228"/>
      <c r="Y703" s="1253"/>
      <c r="Z703" s="1254"/>
      <c r="AA703" s="1254"/>
      <c r="AB703" s="1255"/>
      <c r="AC703" s="1226">
        <f t="shared" si="46"/>
        <v>0</v>
      </c>
      <c r="AD703" s="1227"/>
      <c r="AE703" s="1227"/>
      <c r="AF703" s="1227"/>
      <c r="AG703" s="1228"/>
      <c r="AH703" s="1257"/>
      <c r="AI703" s="1258"/>
      <c r="AJ703" s="1258"/>
      <c r="AK703" s="1258"/>
      <c r="AL703" s="1259"/>
      <c r="AM703" s="1223" t="str">
        <f t="shared" si="54"/>
        <v/>
      </c>
      <c r="AN703" s="1224"/>
      <c r="AO703" s="1225"/>
      <c r="AV703" s="43" t="str">
        <f t="shared" si="47"/>
        <v>N/A</v>
      </c>
      <c r="AX703" s="41"/>
      <c r="AY703" s="446">
        <f t="shared" si="48"/>
        <v>0</v>
      </c>
      <c r="AZ703" s="452">
        <f t="shared" si="49"/>
        <v>0</v>
      </c>
      <c r="BA703" s="453">
        <f t="shared" si="50"/>
        <v>0</v>
      </c>
      <c r="BB703" s="41"/>
      <c r="BC703" s="41"/>
      <c r="BD703" s="41"/>
      <c r="BE703" s="850">
        <f t="shared" si="51"/>
        <v>0</v>
      </c>
      <c r="BF703" s="854" t="str">
        <f t="shared" si="52"/>
        <v/>
      </c>
      <c r="BG703" s="855"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33"/>
      <c r="C704" s="1334"/>
      <c r="D704" s="1334"/>
      <c r="E704" s="1334"/>
      <c r="F704" s="1335"/>
      <c r="G704" s="1263"/>
      <c r="H704" s="1264"/>
      <c r="I704" s="1264"/>
      <c r="J704" s="1265"/>
      <c r="K704" s="1250"/>
      <c r="L704" s="1251"/>
      <c r="M704" s="1251"/>
      <c r="N704" s="1252"/>
      <c r="O704" s="1253"/>
      <c r="P704" s="1254"/>
      <c r="Q704" s="1254"/>
      <c r="R704" s="1254"/>
      <c r="S704" s="1255"/>
      <c r="T704" s="1226">
        <f t="shared" si="45"/>
        <v>0</v>
      </c>
      <c r="U704" s="1227"/>
      <c r="V704" s="1227"/>
      <c r="W704" s="1227"/>
      <c r="X704" s="1228"/>
      <c r="Y704" s="1253"/>
      <c r="Z704" s="1254"/>
      <c r="AA704" s="1254"/>
      <c r="AB704" s="1255"/>
      <c r="AC704" s="1226">
        <f t="shared" si="46"/>
        <v>0</v>
      </c>
      <c r="AD704" s="1227"/>
      <c r="AE704" s="1227"/>
      <c r="AF704" s="1227"/>
      <c r="AG704" s="1228"/>
      <c r="AH704" s="1257"/>
      <c r="AI704" s="1258"/>
      <c r="AJ704" s="1258"/>
      <c r="AK704" s="1258"/>
      <c r="AL704" s="1259"/>
      <c r="AM704" s="1223" t="str">
        <f t="shared" si="54"/>
        <v/>
      </c>
      <c r="AN704" s="1224"/>
      <c r="AO704" s="1225"/>
      <c r="AV704" s="43" t="str">
        <f t="shared" si="47"/>
        <v>N/A</v>
      </c>
      <c r="AX704" s="41"/>
      <c r="AY704" s="446">
        <f t="shared" si="48"/>
        <v>0</v>
      </c>
      <c r="AZ704" s="452">
        <f t="shared" si="49"/>
        <v>0</v>
      </c>
      <c r="BA704" s="453">
        <f t="shared" si="50"/>
        <v>0</v>
      </c>
      <c r="BB704" s="41"/>
      <c r="BC704" s="41"/>
      <c r="BD704" s="41"/>
      <c r="BE704" s="850">
        <f t="shared" si="51"/>
        <v>0</v>
      </c>
      <c r="BF704" s="854" t="str">
        <f t="shared" si="52"/>
        <v/>
      </c>
      <c r="BG704" s="855"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33"/>
      <c r="C705" s="1334"/>
      <c r="D705" s="1334"/>
      <c r="E705" s="1334"/>
      <c r="F705" s="1335"/>
      <c r="G705" s="1263"/>
      <c r="H705" s="1264"/>
      <c r="I705" s="1264"/>
      <c r="J705" s="1265"/>
      <c r="K705" s="1250"/>
      <c r="L705" s="1251"/>
      <c r="M705" s="1251"/>
      <c r="N705" s="1252"/>
      <c r="O705" s="1253"/>
      <c r="P705" s="1254"/>
      <c r="Q705" s="1254"/>
      <c r="R705" s="1254"/>
      <c r="S705" s="1255"/>
      <c r="T705" s="1226">
        <f t="shared" si="45"/>
        <v>0</v>
      </c>
      <c r="U705" s="1227"/>
      <c r="V705" s="1227"/>
      <c r="W705" s="1227"/>
      <c r="X705" s="1228"/>
      <c r="Y705" s="1253"/>
      <c r="Z705" s="1254"/>
      <c r="AA705" s="1254"/>
      <c r="AB705" s="1255"/>
      <c r="AC705" s="1226">
        <f t="shared" si="46"/>
        <v>0</v>
      </c>
      <c r="AD705" s="1227"/>
      <c r="AE705" s="1227"/>
      <c r="AF705" s="1227"/>
      <c r="AG705" s="1228"/>
      <c r="AH705" s="1257"/>
      <c r="AI705" s="1258"/>
      <c r="AJ705" s="1258"/>
      <c r="AK705" s="1258"/>
      <c r="AL705" s="1259"/>
      <c r="AM705" s="1223" t="str">
        <f t="shared" si="54"/>
        <v/>
      </c>
      <c r="AN705" s="1224"/>
      <c r="AO705" s="1225"/>
      <c r="AV705" s="43" t="str">
        <f t="shared" si="47"/>
        <v>N/A</v>
      </c>
      <c r="AX705" s="41"/>
      <c r="AY705" s="446">
        <f t="shared" si="48"/>
        <v>0</v>
      </c>
      <c r="AZ705" s="452">
        <f t="shared" si="49"/>
        <v>0</v>
      </c>
      <c r="BA705" s="453">
        <f t="shared" si="50"/>
        <v>0</v>
      </c>
      <c r="BB705" s="41"/>
      <c r="BC705" s="41"/>
      <c r="BD705" s="41"/>
      <c r="BE705" s="850">
        <f t="shared" si="51"/>
        <v>0</v>
      </c>
      <c r="BF705" s="854" t="str">
        <f t="shared" si="52"/>
        <v/>
      </c>
      <c r="BG705" s="855"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33"/>
      <c r="C706" s="1334"/>
      <c r="D706" s="1334"/>
      <c r="E706" s="1334"/>
      <c r="F706" s="1335"/>
      <c r="G706" s="1263"/>
      <c r="H706" s="1264"/>
      <c r="I706" s="1264"/>
      <c r="J706" s="1265"/>
      <c r="K706" s="1250"/>
      <c r="L706" s="1251"/>
      <c r="M706" s="1251"/>
      <c r="N706" s="1252"/>
      <c r="O706" s="1253"/>
      <c r="P706" s="1254"/>
      <c r="Q706" s="1254"/>
      <c r="R706" s="1254"/>
      <c r="S706" s="1255"/>
      <c r="T706" s="1226">
        <f t="shared" si="45"/>
        <v>0</v>
      </c>
      <c r="U706" s="1227"/>
      <c r="V706" s="1227"/>
      <c r="W706" s="1227"/>
      <c r="X706" s="1228"/>
      <c r="Y706" s="1253"/>
      <c r="Z706" s="1254"/>
      <c r="AA706" s="1254"/>
      <c r="AB706" s="1255"/>
      <c r="AC706" s="1226">
        <f t="shared" si="46"/>
        <v>0</v>
      </c>
      <c r="AD706" s="1227"/>
      <c r="AE706" s="1227"/>
      <c r="AF706" s="1227"/>
      <c r="AG706" s="1228"/>
      <c r="AH706" s="1257"/>
      <c r="AI706" s="1258"/>
      <c r="AJ706" s="1258"/>
      <c r="AK706" s="1258"/>
      <c r="AL706" s="1259"/>
      <c r="AM706" s="1223" t="str">
        <f t="shared" si="54"/>
        <v/>
      </c>
      <c r="AN706" s="1224"/>
      <c r="AO706" s="1225"/>
      <c r="AV706" s="43" t="str">
        <f t="shared" si="47"/>
        <v>N/A</v>
      </c>
      <c r="AX706" s="41"/>
      <c r="AY706" s="446">
        <f t="shared" si="48"/>
        <v>0</v>
      </c>
      <c r="AZ706" s="452">
        <f t="shared" si="49"/>
        <v>0</v>
      </c>
      <c r="BA706" s="453">
        <f t="shared" si="50"/>
        <v>0</v>
      </c>
      <c r="BB706" s="41"/>
      <c r="BC706" s="41"/>
      <c r="BD706" s="41"/>
      <c r="BE706" s="850">
        <f t="shared" si="51"/>
        <v>0</v>
      </c>
      <c r="BF706" s="854" t="str">
        <f t="shared" si="52"/>
        <v/>
      </c>
      <c r="BG706" s="855"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33"/>
      <c r="C707" s="1334"/>
      <c r="D707" s="1334"/>
      <c r="E707" s="1334"/>
      <c r="F707" s="1335"/>
      <c r="G707" s="1263"/>
      <c r="H707" s="1264"/>
      <c r="I707" s="1264"/>
      <c r="J707" s="1265"/>
      <c r="K707" s="1250"/>
      <c r="L707" s="1251"/>
      <c r="M707" s="1251"/>
      <c r="N707" s="1252"/>
      <c r="O707" s="1253"/>
      <c r="P707" s="1254"/>
      <c r="Q707" s="1254"/>
      <c r="R707" s="1254"/>
      <c r="S707" s="1255"/>
      <c r="T707" s="1226">
        <f t="shared" si="45"/>
        <v>0</v>
      </c>
      <c r="U707" s="1227"/>
      <c r="V707" s="1227"/>
      <c r="W707" s="1227"/>
      <c r="X707" s="1228"/>
      <c r="Y707" s="1253"/>
      <c r="Z707" s="1254"/>
      <c r="AA707" s="1254"/>
      <c r="AB707" s="1255"/>
      <c r="AC707" s="1226">
        <f t="shared" si="46"/>
        <v>0</v>
      </c>
      <c r="AD707" s="1227"/>
      <c r="AE707" s="1227"/>
      <c r="AF707" s="1227"/>
      <c r="AG707" s="1228"/>
      <c r="AH707" s="1257"/>
      <c r="AI707" s="1258"/>
      <c r="AJ707" s="1258"/>
      <c r="AK707" s="1258"/>
      <c r="AL707" s="1259"/>
      <c r="AM707" s="1223" t="str">
        <f t="shared" si="54"/>
        <v/>
      </c>
      <c r="AN707" s="1224"/>
      <c r="AO707" s="1225"/>
      <c r="AV707" s="43" t="str">
        <f t="shared" si="47"/>
        <v>N/A</v>
      </c>
      <c r="AX707" s="41"/>
      <c r="AY707" s="446">
        <f t="shared" si="48"/>
        <v>0</v>
      </c>
      <c r="AZ707" s="452">
        <f t="shared" si="49"/>
        <v>0</v>
      </c>
      <c r="BA707" s="453">
        <f t="shared" si="50"/>
        <v>0</v>
      </c>
      <c r="BB707" s="41"/>
      <c r="BC707" s="41"/>
      <c r="BD707" s="41"/>
      <c r="BE707" s="850">
        <f t="shared" si="51"/>
        <v>0</v>
      </c>
      <c r="BF707" s="854" t="str">
        <f t="shared" si="52"/>
        <v/>
      </c>
      <c r="BG707" s="855"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33"/>
      <c r="C708" s="1334"/>
      <c r="D708" s="1334"/>
      <c r="E708" s="1334"/>
      <c r="F708" s="1335"/>
      <c r="G708" s="1263"/>
      <c r="H708" s="1264"/>
      <c r="I708" s="1264"/>
      <c r="J708" s="1265"/>
      <c r="K708" s="1250"/>
      <c r="L708" s="1251"/>
      <c r="M708" s="1251"/>
      <c r="N708" s="1252"/>
      <c r="O708" s="1253"/>
      <c r="P708" s="1254"/>
      <c r="Q708" s="1254"/>
      <c r="R708" s="1254"/>
      <c r="S708" s="1255"/>
      <c r="T708" s="1226">
        <f t="shared" si="45"/>
        <v>0</v>
      </c>
      <c r="U708" s="1227"/>
      <c r="V708" s="1227"/>
      <c r="W708" s="1227"/>
      <c r="X708" s="1228"/>
      <c r="Y708" s="1253"/>
      <c r="Z708" s="1254"/>
      <c r="AA708" s="1254"/>
      <c r="AB708" s="1255"/>
      <c r="AC708" s="1226">
        <f t="shared" si="46"/>
        <v>0</v>
      </c>
      <c r="AD708" s="1227"/>
      <c r="AE708" s="1227"/>
      <c r="AF708" s="1227"/>
      <c r="AG708" s="1228"/>
      <c r="AH708" s="1257"/>
      <c r="AI708" s="1258"/>
      <c r="AJ708" s="1258"/>
      <c r="AK708" s="1258"/>
      <c r="AL708" s="1259"/>
      <c r="AM708" s="1223" t="str">
        <f t="shared" si="54"/>
        <v/>
      </c>
      <c r="AN708" s="1224"/>
      <c r="AO708" s="1225"/>
      <c r="AV708" s="43" t="str">
        <f t="shared" si="47"/>
        <v>N/A</v>
      </c>
      <c r="AX708" s="41"/>
      <c r="AY708" s="446">
        <f t="shared" si="48"/>
        <v>0</v>
      </c>
      <c r="AZ708" s="452">
        <f t="shared" si="49"/>
        <v>0</v>
      </c>
      <c r="BA708" s="453">
        <f t="shared" si="50"/>
        <v>0</v>
      </c>
      <c r="BB708" s="41"/>
      <c r="BC708" s="41"/>
      <c r="BD708" s="41"/>
      <c r="BE708" s="850">
        <f t="shared" si="51"/>
        <v>0</v>
      </c>
      <c r="BF708" s="854" t="str">
        <f t="shared" si="52"/>
        <v/>
      </c>
      <c r="BG708" s="855"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33"/>
      <c r="C709" s="1334"/>
      <c r="D709" s="1334"/>
      <c r="E709" s="1334"/>
      <c r="F709" s="1335"/>
      <c r="G709" s="1263"/>
      <c r="H709" s="1264"/>
      <c r="I709" s="1264"/>
      <c r="J709" s="1265"/>
      <c r="K709" s="1250"/>
      <c r="L709" s="1251"/>
      <c r="M709" s="1251"/>
      <c r="N709" s="1252"/>
      <c r="O709" s="1253"/>
      <c r="P709" s="1254"/>
      <c r="Q709" s="1254"/>
      <c r="R709" s="1254"/>
      <c r="S709" s="1255"/>
      <c r="T709" s="1226">
        <f t="shared" si="45"/>
        <v>0</v>
      </c>
      <c r="U709" s="1227"/>
      <c r="V709" s="1227"/>
      <c r="W709" s="1227"/>
      <c r="X709" s="1228"/>
      <c r="Y709" s="1253"/>
      <c r="Z709" s="1254"/>
      <c r="AA709" s="1254"/>
      <c r="AB709" s="1255"/>
      <c r="AC709" s="1226">
        <f t="shared" si="46"/>
        <v>0</v>
      </c>
      <c r="AD709" s="1227"/>
      <c r="AE709" s="1227"/>
      <c r="AF709" s="1227"/>
      <c r="AG709" s="1228"/>
      <c r="AH709" s="1257"/>
      <c r="AI709" s="1258"/>
      <c r="AJ709" s="1258"/>
      <c r="AK709" s="1258"/>
      <c r="AL709" s="1259"/>
      <c r="AM709" s="1223" t="str">
        <f t="shared" si="54"/>
        <v/>
      </c>
      <c r="AN709" s="1224"/>
      <c r="AO709" s="1225"/>
      <c r="AV709" s="43" t="str">
        <f t="shared" si="47"/>
        <v>N/A</v>
      </c>
      <c r="AX709" s="41"/>
      <c r="AY709" s="446">
        <f t="shared" si="48"/>
        <v>0</v>
      </c>
      <c r="AZ709" s="452">
        <f t="shared" si="49"/>
        <v>0</v>
      </c>
      <c r="BA709" s="453">
        <f t="shared" si="50"/>
        <v>0</v>
      </c>
      <c r="BB709" s="41"/>
      <c r="BC709" s="41"/>
      <c r="BD709" s="41"/>
      <c r="BE709" s="850">
        <f t="shared" si="51"/>
        <v>0</v>
      </c>
      <c r="BF709" s="854" t="str">
        <f t="shared" si="52"/>
        <v/>
      </c>
      <c r="BG709" s="855"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33"/>
      <c r="C710" s="1334"/>
      <c r="D710" s="1334"/>
      <c r="E710" s="1334"/>
      <c r="F710" s="1335"/>
      <c r="G710" s="1263"/>
      <c r="H710" s="1264"/>
      <c r="I710" s="1264"/>
      <c r="J710" s="1265"/>
      <c r="K710" s="1250"/>
      <c r="L710" s="1251"/>
      <c r="M710" s="1251"/>
      <c r="N710" s="1252"/>
      <c r="O710" s="1253"/>
      <c r="P710" s="1254"/>
      <c r="Q710" s="1254"/>
      <c r="R710" s="1254"/>
      <c r="S710" s="1255"/>
      <c r="T710" s="1226">
        <f t="shared" si="45"/>
        <v>0</v>
      </c>
      <c r="U710" s="1227"/>
      <c r="V710" s="1227"/>
      <c r="W710" s="1227"/>
      <c r="X710" s="1228"/>
      <c r="Y710" s="1253"/>
      <c r="Z710" s="1254"/>
      <c r="AA710" s="1254"/>
      <c r="AB710" s="1255"/>
      <c r="AC710" s="1226">
        <f t="shared" si="46"/>
        <v>0</v>
      </c>
      <c r="AD710" s="1227"/>
      <c r="AE710" s="1227"/>
      <c r="AF710" s="1227"/>
      <c r="AG710" s="1228"/>
      <c r="AH710" s="1257"/>
      <c r="AI710" s="1258"/>
      <c r="AJ710" s="1258"/>
      <c r="AK710" s="1258"/>
      <c r="AL710" s="1259"/>
      <c r="AM710" s="1223" t="str">
        <f t="shared" si="54"/>
        <v/>
      </c>
      <c r="AN710" s="1224"/>
      <c r="AO710" s="1225"/>
      <c r="AV710" s="43" t="str">
        <f t="shared" si="47"/>
        <v>N/A</v>
      </c>
      <c r="AX710" s="41"/>
      <c r="AY710" s="446">
        <f t="shared" si="48"/>
        <v>0</v>
      </c>
      <c r="AZ710" s="452">
        <f t="shared" si="49"/>
        <v>0</v>
      </c>
      <c r="BA710" s="453">
        <f t="shared" si="50"/>
        <v>0</v>
      </c>
      <c r="BB710" s="41"/>
      <c r="BC710" s="41"/>
      <c r="BD710" s="41"/>
      <c r="BE710" s="850">
        <f t="shared" si="51"/>
        <v>0</v>
      </c>
      <c r="BF710" s="854" t="str">
        <f t="shared" si="52"/>
        <v/>
      </c>
      <c r="BG710" s="855"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33"/>
      <c r="C711" s="1334"/>
      <c r="D711" s="1334"/>
      <c r="E711" s="1334"/>
      <c r="F711" s="1335"/>
      <c r="G711" s="1263"/>
      <c r="H711" s="1264"/>
      <c r="I711" s="1264"/>
      <c r="J711" s="1265"/>
      <c r="K711" s="1250"/>
      <c r="L711" s="1251"/>
      <c r="M711" s="1251"/>
      <c r="N711" s="1252"/>
      <c r="O711" s="1253"/>
      <c r="P711" s="1254"/>
      <c r="Q711" s="1254"/>
      <c r="R711" s="1254"/>
      <c r="S711" s="1255"/>
      <c r="T711" s="1226">
        <f t="shared" si="45"/>
        <v>0</v>
      </c>
      <c r="U711" s="1227"/>
      <c r="V711" s="1227"/>
      <c r="W711" s="1227"/>
      <c r="X711" s="1228"/>
      <c r="Y711" s="1253"/>
      <c r="Z711" s="1254"/>
      <c r="AA711" s="1254"/>
      <c r="AB711" s="1255"/>
      <c r="AC711" s="1226">
        <f t="shared" si="46"/>
        <v>0</v>
      </c>
      <c r="AD711" s="1227"/>
      <c r="AE711" s="1227"/>
      <c r="AF711" s="1227"/>
      <c r="AG711" s="1228"/>
      <c r="AH711" s="1257"/>
      <c r="AI711" s="1258"/>
      <c r="AJ711" s="1258"/>
      <c r="AK711" s="1258"/>
      <c r="AL711" s="1259"/>
      <c r="AM711" s="1223" t="str">
        <f t="shared" si="54"/>
        <v/>
      </c>
      <c r="AN711" s="1224"/>
      <c r="AO711" s="1225"/>
      <c r="AV711" s="43" t="str">
        <f t="shared" si="47"/>
        <v>N/A</v>
      </c>
      <c r="AX711" s="41"/>
      <c r="AY711" s="446">
        <f t="shared" si="48"/>
        <v>0</v>
      </c>
      <c r="AZ711" s="452">
        <f t="shared" si="49"/>
        <v>0</v>
      </c>
      <c r="BA711" s="453">
        <f t="shared" si="50"/>
        <v>0</v>
      </c>
      <c r="BB711" s="41"/>
      <c r="BC711" s="41"/>
      <c r="BD711" s="41"/>
      <c r="BE711" s="850">
        <f t="shared" si="51"/>
        <v>0</v>
      </c>
      <c r="BF711" s="854" t="str">
        <f t="shared" si="52"/>
        <v/>
      </c>
      <c r="BG711" s="855"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33"/>
      <c r="C712" s="1334"/>
      <c r="D712" s="1334"/>
      <c r="E712" s="1334"/>
      <c r="F712" s="1335"/>
      <c r="G712" s="1263"/>
      <c r="H712" s="1264"/>
      <c r="I712" s="1264"/>
      <c r="J712" s="1265"/>
      <c r="K712" s="1250"/>
      <c r="L712" s="1251"/>
      <c r="M712" s="1251"/>
      <c r="N712" s="1252"/>
      <c r="O712" s="1253"/>
      <c r="P712" s="1254"/>
      <c r="Q712" s="1254"/>
      <c r="R712" s="1254"/>
      <c r="S712" s="1255"/>
      <c r="T712" s="1226">
        <f t="shared" si="45"/>
        <v>0</v>
      </c>
      <c r="U712" s="1227"/>
      <c r="V712" s="1227"/>
      <c r="W712" s="1227"/>
      <c r="X712" s="1228"/>
      <c r="Y712" s="1253"/>
      <c r="Z712" s="1254"/>
      <c r="AA712" s="1254"/>
      <c r="AB712" s="1255"/>
      <c r="AC712" s="1226">
        <f t="shared" si="46"/>
        <v>0</v>
      </c>
      <c r="AD712" s="1227"/>
      <c r="AE712" s="1227"/>
      <c r="AF712" s="1227"/>
      <c r="AG712" s="1228"/>
      <c r="AH712" s="1257"/>
      <c r="AI712" s="1258"/>
      <c r="AJ712" s="1258"/>
      <c r="AK712" s="1258"/>
      <c r="AL712" s="1259"/>
      <c r="AM712" s="1223" t="str">
        <f t="shared" si="54"/>
        <v/>
      </c>
      <c r="AN712" s="1224"/>
      <c r="AO712" s="1225"/>
      <c r="AV712" s="43" t="str">
        <f t="shared" si="47"/>
        <v>N/A</v>
      </c>
      <c r="AX712" s="41"/>
      <c r="AY712" s="446">
        <f t="shared" si="48"/>
        <v>0</v>
      </c>
      <c r="AZ712" s="452">
        <f t="shared" si="49"/>
        <v>0</v>
      </c>
      <c r="BA712" s="453">
        <f t="shared" si="50"/>
        <v>0</v>
      </c>
      <c r="BB712" s="43"/>
      <c r="BC712" s="43"/>
      <c r="BD712" s="43"/>
      <c r="BE712" s="850">
        <f t="shared" si="51"/>
        <v>0</v>
      </c>
      <c r="BF712" s="854" t="str">
        <f t="shared" si="52"/>
        <v/>
      </c>
      <c r="BG712" s="855"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33"/>
      <c r="C713" s="1334"/>
      <c r="D713" s="1334"/>
      <c r="E713" s="1334"/>
      <c r="F713" s="1335"/>
      <c r="G713" s="1263"/>
      <c r="H713" s="1264"/>
      <c r="I713" s="1264"/>
      <c r="J713" s="1265"/>
      <c r="K713" s="1250"/>
      <c r="L713" s="1251"/>
      <c r="M713" s="1251"/>
      <c r="N713" s="1252"/>
      <c r="O713" s="1253"/>
      <c r="P713" s="1254"/>
      <c r="Q713" s="1254"/>
      <c r="R713" s="1254"/>
      <c r="S713" s="1255"/>
      <c r="T713" s="1226">
        <f t="shared" si="45"/>
        <v>0</v>
      </c>
      <c r="U713" s="1227"/>
      <c r="V713" s="1227"/>
      <c r="W713" s="1227"/>
      <c r="X713" s="1228"/>
      <c r="Y713" s="1253"/>
      <c r="Z713" s="1254"/>
      <c r="AA713" s="1254"/>
      <c r="AB713" s="1255"/>
      <c r="AC713" s="1226">
        <f t="shared" si="46"/>
        <v>0</v>
      </c>
      <c r="AD713" s="1227"/>
      <c r="AE713" s="1227"/>
      <c r="AF713" s="1227"/>
      <c r="AG713" s="1228"/>
      <c r="AH713" s="1257"/>
      <c r="AI713" s="1258"/>
      <c r="AJ713" s="1258"/>
      <c r="AK713" s="1258"/>
      <c r="AL713" s="1259"/>
      <c r="AM713" s="1223" t="str">
        <f t="shared" si="54"/>
        <v/>
      </c>
      <c r="AN713" s="1224"/>
      <c r="AO713" s="1225"/>
      <c r="AV713" s="43" t="str">
        <f t="shared" si="47"/>
        <v>N/A</v>
      </c>
      <c r="AX713" s="41"/>
      <c r="AY713" s="446">
        <f t="shared" si="48"/>
        <v>0</v>
      </c>
      <c r="AZ713" s="452">
        <f t="shared" si="49"/>
        <v>0</v>
      </c>
      <c r="BA713" s="453">
        <f t="shared" si="50"/>
        <v>0</v>
      </c>
      <c r="BB713" s="43"/>
      <c r="BC713" s="43"/>
      <c r="BD713" s="43"/>
      <c r="BE713" s="850">
        <f t="shared" si="51"/>
        <v>0</v>
      </c>
      <c r="BF713" s="854" t="str">
        <f t="shared" si="52"/>
        <v/>
      </c>
      <c r="BG713" s="855"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33"/>
      <c r="C714" s="1334"/>
      <c r="D714" s="1334"/>
      <c r="E714" s="1334"/>
      <c r="F714" s="1335"/>
      <c r="G714" s="1263"/>
      <c r="H714" s="1264"/>
      <c r="I714" s="1264"/>
      <c r="J714" s="1265"/>
      <c r="K714" s="1250"/>
      <c r="L714" s="1251"/>
      <c r="M714" s="1251"/>
      <c r="N714" s="1252"/>
      <c r="O714" s="1253"/>
      <c r="P714" s="1254"/>
      <c r="Q714" s="1254"/>
      <c r="R714" s="1254"/>
      <c r="S714" s="1255"/>
      <c r="T714" s="1226">
        <f t="shared" si="45"/>
        <v>0</v>
      </c>
      <c r="U714" s="1227"/>
      <c r="V714" s="1227"/>
      <c r="W714" s="1227"/>
      <c r="X714" s="1228"/>
      <c r="Y714" s="1253"/>
      <c r="Z714" s="1254"/>
      <c r="AA714" s="1254"/>
      <c r="AB714" s="1255"/>
      <c r="AC714" s="1226">
        <f t="shared" si="46"/>
        <v>0</v>
      </c>
      <c r="AD714" s="1227"/>
      <c r="AE714" s="1227"/>
      <c r="AF714" s="1227"/>
      <c r="AG714" s="1228"/>
      <c r="AH714" s="1257"/>
      <c r="AI714" s="1258"/>
      <c r="AJ714" s="1258"/>
      <c r="AK714" s="1258"/>
      <c r="AL714" s="1259"/>
      <c r="AM714" s="1223" t="str">
        <f t="shared" si="54"/>
        <v/>
      </c>
      <c r="AN714" s="1224"/>
      <c r="AO714" s="1225"/>
      <c r="AV714" s="43" t="str">
        <f t="shared" si="47"/>
        <v>N/A</v>
      </c>
      <c r="AX714" s="41"/>
      <c r="AY714" s="446">
        <f t="shared" si="48"/>
        <v>0</v>
      </c>
      <c r="AZ714" s="452">
        <f t="shared" si="49"/>
        <v>0</v>
      </c>
      <c r="BA714" s="453">
        <f t="shared" si="50"/>
        <v>0</v>
      </c>
      <c r="BB714" s="43"/>
      <c r="BC714" s="43"/>
      <c r="BD714" s="43"/>
      <c r="BE714" s="850">
        <f t="shared" si="51"/>
        <v>0</v>
      </c>
      <c r="BF714" s="854" t="str">
        <f t="shared" si="52"/>
        <v/>
      </c>
      <c r="BG714" s="855"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33"/>
      <c r="C715" s="1334"/>
      <c r="D715" s="1334"/>
      <c r="E715" s="1334"/>
      <c r="F715" s="1335"/>
      <c r="G715" s="1263"/>
      <c r="H715" s="1264"/>
      <c r="I715" s="1264"/>
      <c r="J715" s="1265"/>
      <c r="K715" s="1250"/>
      <c r="L715" s="1251"/>
      <c r="M715" s="1251"/>
      <c r="N715" s="1252"/>
      <c r="O715" s="1253"/>
      <c r="P715" s="1254"/>
      <c r="Q715" s="1254"/>
      <c r="R715" s="1254"/>
      <c r="S715" s="1255"/>
      <c r="T715" s="1226">
        <f t="shared" si="45"/>
        <v>0</v>
      </c>
      <c r="U715" s="1227"/>
      <c r="V715" s="1227"/>
      <c r="W715" s="1227"/>
      <c r="X715" s="1228"/>
      <c r="Y715" s="1253"/>
      <c r="Z715" s="1254"/>
      <c r="AA715" s="1254"/>
      <c r="AB715" s="1255"/>
      <c r="AC715" s="1226">
        <f t="shared" si="46"/>
        <v>0</v>
      </c>
      <c r="AD715" s="1227"/>
      <c r="AE715" s="1227"/>
      <c r="AF715" s="1227"/>
      <c r="AG715" s="1228"/>
      <c r="AH715" s="1257"/>
      <c r="AI715" s="1258"/>
      <c r="AJ715" s="1258"/>
      <c r="AK715" s="1258"/>
      <c r="AL715" s="1259"/>
      <c r="AM715" s="1223" t="str">
        <f t="shared" si="54"/>
        <v/>
      </c>
      <c r="AN715" s="1224"/>
      <c r="AO715" s="1225"/>
      <c r="AV715" s="43" t="str">
        <f t="shared" si="47"/>
        <v>N/A</v>
      </c>
      <c r="AX715" s="41"/>
      <c r="AY715" s="446">
        <f t="shared" si="48"/>
        <v>0</v>
      </c>
      <c r="AZ715" s="452">
        <f t="shared" si="49"/>
        <v>0</v>
      </c>
      <c r="BA715" s="453">
        <f t="shared" si="50"/>
        <v>0</v>
      </c>
      <c r="BB715" s="43"/>
      <c r="BC715" s="43"/>
      <c r="BD715" s="43"/>
      <c r="BE715" s="850">
        <f t="shared" si="51"/>
        <v>0</v>
      </c>
      <c r="BF715" s="854" t="str">
        <f t="shared" si="52"/>
        <v/>
      </c>
      <c r="BG715" s="855"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33"/>
      <c r="C716" s="1334"/>
      <c r="D716" s="1334"/>
      <c r="E716" s="1334"/>
      <c r="F716" s="1335"/>
      <c r="G716" s="1263"/>
      <c r="H716" s="1264"/>
      <c r="I716" s="1264"/>
      <c r="J716" s="1265"/>
      <c r="K716" s="1250"/>
      <c r="L716" s="1251"/>
      <c r="M716" s="1251"/>
      <c r="N716" s="1252"/>
      <c r="O716" s="1253"/>
      <c r="P716" s="1254"/>
      <c r="Q716" s="1254"/>
      <c r="R716" s="1254"/>
      <c r="S716" s="1255"/>
      <c r="T716" s="1226">
        <f t="shared" si="45"/>
        <v>0</v>
      </c>
      <c r="U716" s="1227"/>
      <c r="V716" s="1227"/>
      <c r="W716" s="1227"/>
      <c r="X716" s="1228"/>
      <c r="Y716" s="1253"/>
      <c r="Z716" s="1254"/>
      <c r="AA716" s="1254"/>
      <c r="AB716" s="1255"/>
      <c r="AC716" s="1226">
        <f t="shared" si="46"/>
        <v>0</v>
      </c>
      <c r="AD716" s="1227"/>
      <c r="AE716" s="1227"/>
      <c r="AF716" s="1227"/>
      <c r="AG716" s="1228"/>
      <c r="AH716" s="1257"/>
      <c r="AI716" s="1258"/>
      <c r="AJ716" s="1258"/>
      <c r="AK716" s="1258"/>
      <c r="AL716" s="1259"/>
      <c r="AM716" s="1223" t="str">
        <f t="shared" si="54"/>
        <v/>
      </c>
      <c r="AN716" s="1224"/>
      <c r="AO716" s="1225"/>
      <c r="AV716" s="43" t="str">
        <f t="shared" si="47"/>
        <v>N/A</v>
      </c>
      <c r="AX716" s="41"/>
      <c r="AY716" s="446">
        <f t="shared" si="48"/>
        <v>0</v>
      </c>
      <c r="AZ716" s="452">
        <f t="shared" si="49"/>
        <v>0</v>
      </c>
      <c r="BA716" s="453">
        <f t="shared" si="50"/>
        <v>0</v>
      </c>
      <c r="BB716" s="43"/>
      <c r="BC716" s="43"/>
      <c r="BD716" s="43"/>
      <c r="BE716" s="850">
        <f t="shared" si="51"/>
        <v>0</v>
      </c>
      <c r="BF716" s="854" t="str">
        <f t="shared" si="52"/>
        <v/>
      </c>
      <c r="BG716" s="855"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33"/>
      <c r="C717" s="1334"/>
      <c r="D717" s="1334"/>
      <c r="E717" s="1334"/>
      <c r="F717" s="1335"/>
      <c r="G717" s="1263"/>
      <c r="H717" s="1264"/>
      <c r="I717" s="1264"/>
      <c r="J717" s="1265"/>
      <c r="K717" s="1250"/>
      <c r="L717" s="1251"/>
      <c r="M717" s="1251"/>
      <c r="N717" s="1252"/>
      <c r="O717" s="1253"/>
      <c r="P717" s="1254"/>
      <c r="Q717" s="1254"/>
      <c r="R717" s="1254"/>
      <c r="S717" s="1255"/>
      <c r="T717" s="1226">
        <f t="shared" si="45"/>
        <v>0</v>
      </c>
      <c r="U717" s="1227"/>
      <c r="V717" s="1227"/>
      <c r="W717" s="1227"/>
      <c r="X717" s="1228"/>
      <c r="Y717" s="1253"/>
      <c r="Z717" s="1254"/>
      <c r="AA717" s="1254"/>
      <c r="AB717" s="1255"/>
      <c r="AC717" s="1226">
        <f t="shared" si="46"/>
        <v>0</v>
      </c>
      <c r="AD717" s="1227"/>
      <c r="AE717" s="1227"/>
      <c r="AF717" s="1227"/>
      <c r="AG717" s="1228"/>
      <c r="AH717" s="1257"/>
      <c r="AI717" s="1258"/>
      <c r="AJ717" s="1258"/>
      <c r="AK717" s="1258"/>
      <c r="AL717" s="1259"/>
      <c r="AM717" s="1223" t="str">
        <f t="shared" si="54"/>
        <v/>
      </c>
      <c r="AN717" s="1224"/>
      <c r="AO717" s="1225"/>
      <c r="AV717" s="43" t="str">
        <f t="shared" si="47"/>
        <v>N/A</v>
      </c>
      <c r="AX717" s="41"/>
      <c r="AY717" s="446">
        <f t="shared" si="48"/>
        <v>0</v>
      </c>
      <c r="AZ717" s="452">
        <f t="shared" si="49"/>
        <v>0</v>
      </c>
      <c r="BA717" s="453">
        <f t="shared" si="50"/>
        <v>0</v>
      </c>
      <c r="BB717" s="41"/>
      <c r="BC717" s="41"/>
      <c r="BD717" s="41"/>
      <c r="BE717" s="850">
        <f t="shared" si="51"/>
        <v>0</v>
      </c>
      <c r="BF717" s="854" t="str">
        <f t="shared" si="52"/>
        <v/>
      </c>
      <c r="BG717" s="855"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33"/>
      <c r="C718" s="1334"/>
      <c r="D718" s="1334"/>
      <c r="E718" s="1334"/>
      <c r="F718" s="1335"/>
      <c r="G718" s="1263"/>
      <c r="H718" s="1264"/>
      <c r="I718" s="1264"/>
      <c r="J718" s="1265"/>
      <c r="K718" s="1250"/>
      <c r="L718" s="1251"/>
      <c r="M718" s="1251"/>
      <c r="N718" s="1252"/>
      <c r="O718" s="1253"/>
      <c r="P718" s="1254"/>
      <c r="Q718" s="1254"/>
      <c r="R718" s="1254"/>
      <c r="S718" s="1255"/>
      <c r="T718" s="1226">
        <f t="shared" si="45"/>
        <v>0</v>
      </c>
      <c r="U718" s="1227"/>
      <c r="V718" s="1227"/>
      <c r="W718" s="1227"/>
      <c r="X718" s="1228"/>
      <c r="Y718" s="1253"/>
      <c r="Z718" s="1254"/>
      <c r="AA718" s="1254"/>
      <c r="AB718" s="1255"/>
      <c r="AC718" s="1226">
        <f t="shared" si="46"/>
        <v>0</v>
      </c>
      <c r="AD718" s="1227"/>
      <c r="AE718" s="1227"/>
      <c r="AF718" s="1227"/>
      <c r="AG718" s="1228"/>
      <c r="AH718" s="1257"/>
      <c r="AI718" s="1258"/>
      <c r="AJ718" s="1258"/>
      <c r="AK718" s="1258"/>
      <c r="AL718" s="1259"/>
      <c r="AM718" s="1223" t="str">
        <f t="shared" si="54"/>
        <v/>
      </c>
      <c r="AN718" s="1224"/>
      <c r="AO718" s="1225"/>
      <c r="AV718" s="43" t="str">
        <f t="shared" si="47"/>
        <v>N/A</v>
      </c>
      <c r="AX718" s="41"/>
      <c r="AY718" s="446">
        <f t="shared" si="48"/>
        <v>0</v>
      </c>
      <c r="AZ718" s="452">
        <f t="shared" si="49"/>
        <v>0</v>
      </c>
      <c r="BA718" s="453">
        <f t="shared" si="50"/>
        <v>0</v>
      </c>
      <c r="BB718" s="41"/>
      <c r="BC718" s="41"/>
      <c r="BD718" s="41"/>
      <c r="BE718" s="850">
        <f t="shared" si="51"/>
        <v>0</v>
      </c>
      <c r="BF718" s="854" t="str">
        <f t="shared" si="52"/>
        <v/>
      </c>
      <c r="BG718" s="855"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33"/>
      <c r="C719" s="1334"/>
      <c r="D719" s="1334"/>
      <c r="E719" s="1334"/>
      <c r="F719" s="1335"/>
      <c r="G719" s="1263"/>
      <c r="H719" s="1264"/>
      <c r="I719" s="1264"/>
      <c r="J719" s="1265"/>
      <c r="K719" s="1250"/>
      <c r="L719" s="1251"/>
      <c r="M719" s="1251"/>
      <c r="N719" s="1252"/>
      <c r="O719" s="1253"/>
      <c r="P719" s="1254"/>
      <c r="Q719" s="1254"/>
      <c r="R719" s="1254"/>
      <c r="S719" s="1255"/>
      <c r="T719" s="1226">
        <f t="shared" ref="T719:T728" si="55">G719*O719</f>
        <v>0</v>
      </c>
      <c r="U719" s="1227"/>
      <c r="V719" s="1227"/>
      <c r="W719" s="1227"/>
      <c r="X719" s="1228"/>
      <c r="Y719" s="1253"/>
      <c r="Z719" s="1254"/>
      <c r="AA719" s="1254"/>
      <c r="AB719" s="1255"/>
      <c r="AC719" s="1226">
        <f t="shared" ref="AC719:AC728" si="56">O719+Y719</f>
        <v>0</v>
      </c>
      <c r="AD719" s="1227"/>
      <c r="AE719" s="1227"/>
      <c r="AF719" s="1227"/>
      <c r="AG719" s="1228"/>
      <c r="AH719" s="1257"/>
      <c r="AI719" s="1258"/>
      <c r="AJ719" s="1258"/>
      <c r="AK719" s="1258"/>
      <c r="AL719" s="1259"/>
      <c r="AM719" s="1223" t="str">
        <f t="shared" ref="AM719:AM728" si="57">IF($AH719&gt;0,($AC719/$AV719), "")</f>
        <v/>
      </c>
      <c r="AN719" s="1224"/>
      <c r="AO719" s="1225"/>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0">
        <f t="shared" ref="BE719:BE728" si="61">G719</f>
        <v>0</v>
      </c>
      <c r="BF719" s="854" t="str">
        <f t="shared" ref="BF719:BF728" si="62">IF(BE719=0,"",BE719/$BE$730)</f>
        <v/>
      </c>
      <c r="BG719" s="855"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33"/>
      <c r="C720" s="1334"/>
      <c r="D720" s="1334"/>
      <c r="E720" s="1334"/>
      <c r="F720" s="1335"/>
      <c r="G720" s="1263"/>
      <c r="H720" s="1264"/>
      <c r="I720" s="1264"/>
      <c r="J720" s="1265"/>
      <c r="K720" s="1250"/>
      <c r="L720" s="1251"/>
      <c r="M720" s="1251"/>
      <c r="N720" s="1252"/>
      <c r="O720" s="1253"/>
      <c r="P720" s="1254"/>
      <c r="Q720" s="1254"/>
      <c r="R720" s="1254"/>
      <c r="S720" s="1255"/>
      <c r="T720" s="1226">
        <f t="shared" si="55"/>
        <v>0</v>
      </c>
      <c r="U720" s="1227"/>
      <c r="V720" s="1227"/>
      <c r="W720" s="1227"/>
      <c r="X720" s="1228"/>
      <c r="Y720" s="1253"/>
      <c r="Z720" s="1254"/>
      <c r="AA720" s="1254"/>
      <c r="AB720" s="1255"/>
      <c r="AC720" s="1226">
        <f t="shared" si="56"/>
        <v>0</v>
      </c>
      <c r="AD720" s="1227"/>
      <c r="AE720" s="1227"/>
      <c r="AF720" s="1227"/>
      <c r="AG720" s="1228"/>
      <c r="AH720" s="1257"/>
      <c r="AI720" s="1258"/>
      <c r="AJ720" s="1258"/>
      <c r="AK720" s="1258"/>
      <c r="AL720" s="1259"/>
      <c r="AM720" s="1223" t="str">
        <f t="shared" si="57"/>
        <v/>
      </c>
      <c r="AN720" s="1224"/>
      <c r="AO720" s="1225"/>
      <c r="AV720" s="43" t="str">
        <f t="shared" si="47"/>
        <v>N/A</v>
      </c>
      <c r="AY720" s="446">
        <f t="shared" si="58"/>
        <v>0</v>
      </c>
      <c r="AZ720" s="452">
        <f t="shared" si="59"/>
        <v>0</v>
      </c>
      <c r="BA720" s="453">
        <f t="shared" si="60"/>
        <v>0</v>
      </c>
      <c r="BB720" s="41"/>
      <c r="BC720" s="41"/>
      <c r="BD720" s="41"/>
      <c r="BE720" s="850">
        <f t="shared" si="61"/>
        <v>0</v>
      </c>
      <c r="BF720" s="854" t="str">
        <f t="shared" si="62"/>
        <v/>
      </c>
      <c r="BG720" s="855"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33"/>
      <c r="C721" s="1334"/>
      <c r="D721" s="1334"/>
      <c r="E721" s="1334"/>
      <c r="F721" s="1335"/>
      <c r="G721" s="1263"/>
      <c r="H721" s="1264"/>
      <c r="I721" s="1264"/>
      <c r="J721" s="1265"/>
      <c r="K721" s="1250"/>
      <c r="L721" s="1251"/>
      <c r="M721" s="1251"/>
      <c r="N721" s="1252"/>
      <c r="O721" s="1253"/>
      <c r="P721" s="1254"/>
      <c r="Q721" s="1254"/>
      <c r="R721" s="1254"/>
      <c r="S721" s="1255"/>
      <c r="T721" s="1226">
        <f t="shared" si="55"/>
        <v>0</v>
      </c>
      <c r="U721" s="1227"/>
      <c r="V721" s="1227"/>
      <c r="W721" s="1227"/>
      <c r="X721" s="1228"/>
      <c r="Y721" s="1253"/>
      <c r="Z721" s="1254"/>
      <c r="AA721" s="1254"/>
      <c r="AB721" s="1255"/>
      <c r="AC721" s="1226">
        <f t="shared" si="56"/>
        <v>0</v>
      </c>
      <c r="AD721" s="1227"/>
      <c r="AE721" s="1227"/>
      <c r="AF721" s="1227"/>
      <c r="AG721" s="1228"/>
      <c r="AH721" s="1257"/>
      <c r="AI721" s="1258"/>
      <c r="AJ721" s="1258"/>
      <c r="AK721" s="1258"/>
      <c r="AL721" s="1259"/>
      <c r="AM721" s="1223" t="str">
        <f t="shared" si="57"/>
        <v/>
      </c>
      <c r="AN721" s="1224"/>
      <c r="AO721" s="1225"/>
      <c r="AV721" s="43" t="str">
        <f t="shared" si="47"/>
        <v>N/A</v>
      </c>
      <c r="AY721" s="446">
        <f t="shared" si="58"/>
        <v>0</v>
      </c>
      <c r="AZ721" s="452">
        <f t="shared" si="59"/>
        <v>0</v>
      </c>
      <c r="BA721" s="453">
        <f t="shared" si="60"/>
        <v>0</v>
      </c>
      <c r="BB721" s="41"/>
      <c r="BC721" s="41"/>
      <c r="BD721" s="41"/>
      <c r="BE721" s="850">
        <f t="shared" si="61"/>
        <v>0</v>
      </c>
      <c r="BF721" s="854" t="str">
        <f t="shared" si="62"/>
        <v/>
      </c>
      <c r="BG721" s="855"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33"/>
      <c r="C722" s="1334"/>
      <c r="D722" s="1334"/>
      <c r="E722" s="1334"/>
      <c r="F722" s="1335"/>
      <c r="G722" s="1263"/>
      <c r="H722" s="1264"/>
      <c r="I722" s="1264"/>
      <c r="J722" s="1265"/>
      <c r="K722" s="1250"/>
      <c r="L722" s="1251"/>
      <c r="M722" s="1251"/>
      <c r="N722" s="1252"/>
      <c r="O722" s="1253"/>
      <c r="P722" s="1254"/>
      <c r="Q722" s="1254"/>
      <c r="R722" s="1254"/>
      <c r="S722" s="1255"/>
      <c r="T722" s="1226">
        <f t="shared" si="55"/>
        <v>0</v>
      </c>
      <c r="U722" s="1227"/>
      <c r="V722" s="1227"/>
      <c r="W722" s="1227"/>
      <c r="X722" s="1228"/>
      <c r="Y722" s="1253"/>
      <c r="Z722" s="1254"/>
      <c r="AA722" s="1254"/>
      <c r="AB722" s="1255"/>
      <c r="AC722" s="1226">
        <f t="shared" si="56"/>
        <v>0</v>
      </c>
      <c r="AD722" s="1227"/>
      <c r="AE722" s="1227"/>
      <c r="AF722" s="1227"/>
      <c r="AG722" s="1228"/>
      <c r="AH722" s="1257"/>
      <c r="AI722" s="1258"/>
      <c r="AJ722" s="1258"/>
      <c r="AK722" s="1258"/>
      <c r="AL722" s="1259"/>
      <c r="AM722" s="1223" t="str">
        <f t="shared" si="57"/>
        <v/>
      </c>
      <c r="AN722" s="1224"/>
      <c r="AO722" s="1225"/>
      <c r="AV722" s="43" t="str">
        <f t="shared" si="47"/>
        <v>N/A</v>
      </c>
      <c r="AY722" s="446">
        <f t="shared" si="58"/>
        <v>0</v>
      </c>
      <c r="AZ722" s="452">
        <f t="shared" si="59"/>
        <v>0</v>
      </c>
      <c r="BA722" s="453">
        <f t="shared" si="60"/>
        <v>0</v>
      </c>
      <c r="BB722" s="41"/>
      <c r="BC722" s="41"/>
      <c r="BD722" s="41"/>
      <c r="BE722" s="850">
        <f t="shared" si="61"/>
        <v>0</v>
      </c>
      <c r="BF722" s="854" t="str">
        <f t="shared" si="62"/>
        <v/>
      </c>
      <c r="BG722" s="855"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33"/>
      <c r="C723" s="1334"/>
      <c r="D723" s="1334"/>
      <c r="E723" s="1334"/>
      <c r="F723" s="1335"/>
      <c r="G723" s="1263"/>
      <c r="H723" s="1264"/>
      <c r="I723" s="1264"/>
      <c r="J723" s="1265"/>
      <c r="K723" s="1250"/>
      <c r="L723" s="1251"/>
      <c r="M723" s="1251"/>
      <c r="N723" s="1252"/>
      <c r="O723" s="1253"/>
      <c r="P723" s="1254"/>
      <c r="Q723" s="1254"/>
      <c r="R723" s="1254"/>
      <c r="S723" s="1255"/>
      <c r="T723" s="1226">
        <f t="shared" si="55"/>
        <v>0</v>
      </c>
      <c r="U723" s="1227"/>
      <c r="V723" s="1227"/>
      <c r="W723" s="1227"/>
      <c r="X723" s="1228"/>
      <c r="Y723" s="1253"/>
      <c r="Z723" s="1254"/>
      <c r="AA723" s="1254"/>
      <c r="AB723" s="1255"/>
      <c r="AC723" s="1226">
        <f t="shared" si="56"/>
        <v>0</v>
      </c>
      <c r="AD723" s="1227"/>
      <c r="AE723" s="1227"/>
      <c r="AF723" s="1227"/>
      <c r="AG723" s="1228"/>
      <c r="AH723" s="1257"/>
      <c r="AI723" s="1258"/>
      <c r="AJ723" s="1258"/>
      <c r="AK723" s="1258"/>
      <c r="AL723" s="1259"/>
      <c r="AM723" s="1223" t="str">
        <f t="shared" si="57"/>
        <v/>
      </c>
      <c r="AN723" s="1224"/>
      <c r="AO723" s="1225"/>
      <c r="AV723" s="43" t="str">
        <f t="shared" si="47"/>
        <v>N/A</v>
      </c>
      <c r="AY723" s="446">
        <f t="shared" si="58"/>
        <v>0</v>
      </c>
      <c r="AZ723" s="452">
        <f t="shared" si="59"/>
        <v>0</v>
      </c>
      <c r="BA723" s="453">
        <f t="shared" si="60"/>
        <v>0</v>
      </c>
      <c r="BB723" s="41"/>
      <c r="BC723" s="41"/>
      <c r="BD723" s="41"/>
      <c r="BE723" s="850">
        <f t="shared" si="61"/>
        <v>0</v>
      </c>
      <c r="BF723" s="854" t="str">
        <f t="shared" si="62"/>
        <v/>
      </c>
      <c r="BG723" s="855"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33"/>
      <c r="C724" s="1334"/>
      <c r="D724" s="1334"/>
      <c r="E724" s="1334"/>
      <c r="F724" s="1335"/>
      <c r="G724" s="1263"/>
      <c r="H724" s="1264"/>
      <c r="I724" s="1264"/>
      <c r="J724" s="1265"/>
      <c r="K724" s="1250"/>
      <c r="L724" s="1251"/>
      <c r="M724" s="1251"/>
      <c r="N724" s="1252"/>
      <c r="O724" s="1253"/>
      <c r="P724" s="1254"/>
      <c r="Q724" s="1254"/>
      <c r="R724" s="1254"/>
      <c r="S724" s="1255"/>
      <c r="T724" s="1226">
        <f t="shared" si="55"/>
        <v>0</v>
      </c>
      <c r="U724" s="1227"/>
      <c r="V724" s="1227"/>
      <c r="W724" s="1227"/>
      <c r="X724" s="1228"/>
      <c r="Y724" s="1253"/>
      <c r="Z724" s="1254"/>
      <c r="AA724" s="1254"/>
      <c r="AB724" s="1255"/>
      <c r="AC724" s="1226">
        <f t="shared" si="56"/>
        <v>0</v>
      </c>
      <c r="AD724" s="1227"/>
      <c r="AE724" s="1227"/>
      <c r="AF724" s="1227"/>
      <c r="AG724" s="1228"/>
      <c r="AH724" s="1257"/>
      <c r="AI724" s="1258"/>
      <c r="AJ724" s="1258"/>
      <c r="AK724" s="1258"/>
      <c r="AL724" s="1259"/>
      <c r="AM724" s="1223" t="str">
        <f t="shared" si="57"/>
        <v/>
      </c>
      <c r="AN724" s="1224"/>
      <c r="AO724" s="1225"/>
      <c r="AV724" s="43" t="str">
        <f t="shared" si="47"/>
        <v>N/A</v>
      </c>
      <c r="AY724" s="446">
        <f t="shared" si="58"/>
        <v>0</v>
      </c>
      <c r="AZ724" s="452">
        <f t="shared" si="59"/>
        <v>0</v>
      </c>
      <c r="BA724" s="453">
        <f t="shared" si="60"/>
        <v>0</v>
      </c>
      <c r="BB724" s="41"/>
      <c r="BC724" s="41"/>
      <c r="BD724" s="41"/>
      <c r="BE724" s="850">
        <f t="shared" si="61"/>
        <v>0</v>
      </c>
      <c r="BF724" s="854" t="str">
        <f t="shared" si="62"/>
        <v/>
      </c>
      <c r="BG724" s="855"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33"/>
      <c r="C725" s="1334"/>
      <c r="D725" s="1334"/>
      <c r="E725" s="1334"/>
      <c r="F725" s="1335"/>
      <c r="G725" s="1263"/>
      <c r="H725" s="1264"/>
      <c r="I725" s="1264"/>
      <c r="J725" s="1265"/>
      <c r="K725" s="1250"/>
      <c r="L725" s="1251"/>
      <c r="M725" s="1251"/>
      <c r="N725" s="1252"/>
      <c r="O725" s="1253"/>
      <c r="P725" s="1254"/>
      <c r="Q725" s="1254"/>
      <c r="R725" s="1254"/>
      <c r="S725" s="1255"/>
      <c r="T725" s="1226">
        <f t="shared" si="55"/>
        <v>0</v>
      </c>
      <c r="U725" s="1227"/>
      <c r="V725" s="1227"/>
      <c r="W725" s="1227"/>
      <c r="X725" s="1228"/>
      <c r="Y725" s="1253"/>
      <c r="Z725" s="1254"/>
      <c r="AA725" s="1254"/>
      <c r="AB725" s="1255"/>
      <c r="AC725" s="1226">
        <f t="shared" si="56"/>
        <v>0</v>
      </c>
      <c r="AD725" s="1227"/>
      <c r="AE725" s="1227"/>
      <c r="AF725" s="1227"/>
      <c r="AG725" s="1228"/>
      <c r="AH725" s="1257"/>
      <c r="AI725" s="1258"/>
      <c r="AJ725" s="1258"/>
      <c r="AK725" s="1258"/>
      <c r="AL725" s="1259"/>
      <c r="AM725" s="1223" t="str">
        <f t="shared" si="57"/>
        <v/>
      </c>
      <c r="AN725" s="1224"/>
      <c r="AO725" s="1225"/>
      <c r="AV725" s="43" t="str">
        <f t="shared" si="47"/>
        <v>N/A</v>
      </c>
      <c r="AY725" s="446">
        <f t="shared" si="58"/>
        <v>0</v>
      </c>
      <c r="AZ725" s="452">
        <f t="shared" si="59"/>
        <v>0</v>
      </c>
      <c r="BA725" s="453">
        <f t="shared" si="60"/>
        <v>0</v>
      </c>
      <c r="BB725" s="41"/>
      <c r="BC725" s="41"/>
      <c r="BD725" s="41"/>
      <c r="BE725" s="850">
        <f t="shared" si="61"/>
        <v>0</v>
      </c>
      <c r="BF725" s="854" t="str">
        <f t="shared" si="62"/>
        <v/>
      </c>
      <c r="BG725" s="855"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33"/>
      <c r="C726" s="1334"/>
      <c r="D726" s="1334"/>
      <c r="E726" s="1334"/>
      <c r="F726" s="1335"/>
      <c r="G726" s="1263"/>
      <c r="H726" s="1264"/>
      <c r="I726" s="1264"/>
      <c r="J726" s="1265"/>
      <c r="K726" s="1250"/>
      <c r="L726" s="1251"/>
      <c r="M726" s="1251"/>
      <c r="N726" s="1252"/>
      <c r="O726" s="1253"/>
      <c r="P726" s="1254"/>
      <c r="Q726" s="1254"/>
      <c r="R726" s="1254"/>
      <c r="S726" s="1255"/>
      <c r="T726" s="1226">
        <f t="shared" si="55"/>
        <v>0</v>
      </c>
      <c r="U726" s="1227"/>
      <c r="V726" s="1227"/>
      <c r="W726" s="1227"/>
      <c r="X726" s="1228"/>
      <c r="Y726" s="1253"/>
      <c r="Z726" s="1254"/>
      <c r="AA726" s="1254"/>
      <c r="AB726" s="1255"/>
      <c r="AC726" s="1226">
        <f t="shared" si="56"/>
        <v>0</v>
      </c>
      <c r="AD726" s="1227"/>
      <c r="AE726" s="1227"/>
      <c r="AF726" s="1227"/>
      <c r="AG726" s="1228"/>
      <c r="AH726" s="1257"/>
      <c r="AI726" s="1258"/>
      <c r="AJ726" s="1258"/>
      <c r="AK726" s="1258"/>
      <c r="AL726" s="1259"/>
      <c r="AM726" s="1223" t="str">
        <f t="shared" si="57"/>
        <v/>
      </c>
      <c r="AN726" s="1224"/>
      <c r="AO726" s="1225"/>
      <c r="AV726" s="43" t="str">
        <f t="shared" si="47"/>
        <v>N/A</v>
      </c>
      <c r="AY726" s="446">
        <f t="shared" si="58"/>
        <v>0</v>
      </c>
      <c r="AZ726" s="452">
        <f t="shared" si="59"/>
        <v>0</v>
      </c>
      <c r="BA726" s="453">
        <f t="shared" si="60"/>
        <v>0</v>
      </c>
      <c r="BB726" s="41"/>
      <c r="BC726" s="41"/>
      <c r="BD726" s="41"/>
      <c r="BE726" s="850">
        <f t="shared" si="61"/>
        <v>0</v>
      </c>
      <c r="BF726" s="854" t="str">
        <f t="shared" si="62"/>
        <v/>
      </c>
      <c r="BG726" s="855"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33"/>
      <c r="C727" s="1334"/>
      <c r="D727" s="1334"/>
      <c r="E727" s="1334"/>
      <c r="F727" s="1335"/>
      <c r="G727" s="1263"/>
      <c r="H727" s="1264"/>
      <c r="I727" s="1264"/>
      <c r="J727" s="1265"/>
      <c r="K727" s="1250"/>
      <c r="L727" s="1251"/>
      <c r="M727" s="1251"/>
      <c r="N727" s="1252"/>
      <c r="O727" s="1253"/>
      <c r="P727" s="1254"/>
      <c r="Q727" s="1254"/>
      <c r="R727" s="1254"/>
      <c r="S727" s="1255"/>
      <c r="T727" s="1226">
        <f t="shared" si="55"/>
        <v>0</v>
      </c>
      <c r="U727" s="1227"/>
      <c r="V727" s="1227"/>
      <c r="W727" s="1227"/>
      <c r="X727" s="1228"/>
      <c r="Y727" s="1253"/>
      <c r="Z727" s="1254"/>
      <c r="AA727" s="1254"/>
      <c r="AB727" s="1255"/>
      <c r="AC727" s="1226">
        <f t="shared" si="56"/>
        <v>0</v>
      </c>
      <c r="AD727" s="1227"/>
      <c r="AE727" s="1227"/>
      <c r="AF727" s="1227"/>
      <c r="AG727" s="1228"/>
      <c r="AH727" s="1257"/>
      <c r="AI727" s="1258"/>
      <c r="AJ727" s="1258"/>
      <c r="AK727" s="1258"/>
      <c r="AL727" s="1259"/>
      <c r="AM727" s="1223" t="str">
        <f t="shared" si="57"/>
        <v/>
      </c>
      <c r="AN727" s="1224"/>
      <c r="AO727" s="1225"/>
      <c r="AV727" s="43" t="str">
        <f t="shared" si="47"/>
        <v>N/A</v>
      </c>
      <c r="AY727" s="446">
        <f t="shared" si="58"/>
        <v>0</v>
      </c>
      <c r="AZ727" s="452">
        <f t="shared" si="59"/>
        <v>0</v>
      </c>
      <c r="BA727" s="453">
        <f t="shared" si="60"/>
        <v>0</v>
      </c>
      <c r="BB727" s="41"/>
      <c r="BC727" s="41"/>
      <c r="BD727" s="41"/>
      <c r="BE727" s="850">
        <f t="shared" si="61"/>
        <v>0</v>
      </c>
      <c r="BF727" s="854" t="str">
        <f t="shared" si="62"/>
        <v/>
      </c>
      <c r="BG727" s="855"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33"/>
      <c r="C728" s="1334"/>
      <c r="D728" s="1334"/>
      <c r="E728" s="1334"/>
      <c r="F728" s="1335"/>
      <c r="G728" s="1263"/>
      <c r="H728" s="1264"/>
      <c r="I728" s="1264"/>
      <c r="J728" s="1265"/>
      <c r="K728" s="1250"/>
      <c r="L728" s="1251"/>
      <c r="M728" s="1251"/>
      <c r="N728" s="1252"/>
      <c r="O728" s="1253"/>
      <c r="P728" s="1254"/>
      <c r="Q728" s="1254"/>
      <c r="R728" s="1254"/>
      <c r="S728" s="1255"/>
      <c r="T728" s="1226">
        <f t="shared" si="55"/>
        <v>0</v>
      </c>
      <c r="U728" s="1227"/>
      <c r="V728" s="1227"/>
      <c r="W728" s="1227"/>
      <c r="X728" s="1228"/>
      <c r="Y728" s="1253"/>
      <c r="Z728" s="1254"/>
      <c r="AA728" s="1254"/>
      <c r="AB728" s="1255"/>
      <c r="AC728" s="1226">
        <f t="shared" si="56"/>
        <v>0</v>
      </c>
      <c r="AD728" s="1227"/>
      <c r="AE728" s="1227"/>
      <c r="AF728" s="1227"/>
      <c r="AG728" s="1228"/>
      <c r="AH728" s="1257"/>
      <c r="AI728" s="1258"/>
      <c r="AJ728" s="1258"/>
      <c r="AK728" s="1258"/>
      <c r="AL728" s="1259"/>
      <c r="AM728" s="1223" t="str">
        <f t="shared" si="57"/>
        <v/>
      </c>
      <c r="AN728" s="1224"/>
      <c r="AO728" s="1225"/>
      <c r="AV728" s="43" t="str">
        <f t="shared" si="47"/>
        <v>N/A</v>
      </c>
      <c r="AY728" s="446">
        <f t="shared" si="58"/>
        <v>0</v>
      </c>
      <c r="AZ728" s="452">
        <f>IF($AY$730=0,"",AY728/$AY$730)</f>
        <v>0</v>
      </c>
      <c r="BA728" s="453">
        <f t="shared" si="60"/>
        <v>0</v>
      </c>
      <c r="BB728" s="41"/>
      <c r="BC728" s="41"/>
      <c r="BD728" s="41"/>
      <c r="BE728" s="850">
        <f t="shared" si="61"/>
        <v>0</v>
      </c>
      <c r="BF728" s="854" t="str">
        <f t="shared" si="62"/>
        <v/>
      </c>
      <c r="BG728" s="855"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33"/>
      <c r="C729" s="1334"/>
      <c r="D729" s="1334"/>
      <c r="E729" s="1334"/>
      <c r="F729" s="1335"/>
      <c r="G729" s="1263"/>
      <c r="H729" s="1264"/>
      <c r="I729" s="1264"/>
      <c r="J729" s="1265"/>
      <c r="K729" s="1250"/>
      <c r="L729" s="1251"/>
      <c r="M729" s="1251"/>
      <c r="N729" s="1252"/>
      <c r="O729" s="1253"/>
      <c r="P729" s="1254"/>
      <c r="Q729" s="1254"/>
      <c r="R729" s="1254"/>
      <c r="S729" s="1255"/>
      <c r="T729" s="1226">
        <f t="shared" si="45"/>
        <v>0</v>
      </c>
      <c r="U729" s="1227"/>
      <c r="V729" s="1227"/>
      <c r="W729" s="1227"/>
      <c r="X729" s="1228"/>
      <c r="Y729" s="1253"/>
      <c r="Z729" s="1254"/>
      <c r="AA729" s="1254"/>
      <c r="AB729" s="1255"/>
      <c r="AC729" s="1226">
        <f t="shared" si="46"/>
        <v>0</v>
      </c>
      <c r="AD729" s="1227"/>
      <c r="AE729" s="1227"/>
      <c r="AF729" s="1227"/>
      <c r="AG729" s="1228"/>
      <c r="AH729" s="1257"/>
      <c r="AI729" s="1258"/>
      <c r="AJ729" s="1258"/>
      <c r="AK729" s="1258"/>
      <c r="AL729" s="1259"/>
      <c r="AM729" s="1223" t="str">
        <f>IF($AH729&gt;0,($AC729/$AV729), "")</f>
        <v/>
      </c>
      <c r="AN729" s="1224"/>
      <c r="AO729" s="1225"/>
      <c r="AV729" s="43" t="str">
        <f t="shared" si="47"/>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84" t="s">
        <v>876</v>
      </c>
      <c r="C730" s="1185"/>
      <c r="D730" s="1185"/>
      <c r="E730" s="1185"/>
      <c r="F730" s="1186"/>
      <c r="G730" s="1499">
        <f>SUM(G695:J729)</f>
        <v>47</v>
      </c>
      <c r="H730" s="1500"/>
      <c r="I730" s="1500"/>
      <c r="J730" s="1501"/>
      <c r="O730" s="430" t="s">
        <v>875</v>
      </c>
      <c r="P730" s="168"/>
      <c r="Q730" s="168"/>
      <c r="R730" s="168"/>
      <c r="S730" s="841"/>
      <c r="T730" s="1226">
        <f>SUM(T695:X729)</f>
        <v>69589</v>
      </c>
      <c r="U730" s="1227"/>
      <c r="V730" s="1227"/>
      <c r="W730" s="1227"/>
      <c r="X730" s="1228"/>
      <c r="AC730" s="842" t="s">
        <v>1138</v>
      </c>
      <c r="AD730" s="843"/>
      <c r="AE730" s="843"/>
      <c r="AF730" s="843"/>
      <c r="AG730" s="844"/>
      <c r="AH730" s="1229">
        <f>BA730</f>
        <v>0.45957446808510632</v>
      </c>
      <c r="AI730" s="1230"/>
      <c r="AJ730" s="1230"/>
      <c r="AK730" s="1230"/>
      <c r="AL730" s="1231"/>
      <c r="AM730" s="1229">
        <f>IFERROR(BG730,0)</f>
        <v>0.45957446808510632</v>
      </c>
      <c r="AN730" s="1230"/>
      <c r="AO730" s="1231"/>
      <c r="AX730" s="62" t="s">
        <v>874</v>
      </c>
      <c r="AY730" s="454">
        <f>SUM(AY695:AY729)</f>
        <v>47</v>
      </c>
      <c r="AZ730" s="455">
        <f>SUM(AZ695:AZ729)</f>
        <v>0.99999999999999989</v>
      </c>
      <c r="BA730" s="455">
        <f>SUM(BA695:BA729)</f>
        <v>0.45957446808510632</v>
      </c>
      <c r="BB730" s="41"/>
      <c r="BC730" s="41"/>
      <c r="BD730" s="41"/>
      <c r="BE730" s="851">
        <f>SUM(BE695:BE729)</f>
        <v>47</v>
      </c>
      <c r="BF730" s="852">
        <f>SUM(BF695:BF729)</f>
        <v>0.99999999999999989</v>
      </c>
      <c r="BG730" s="852">
        <f>SUM(BG695:BG729)</f>
        <v>0.45957446808510632</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66" t="s">
        <v>2058</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2059</v>
      </c>
      <c r="D733" s="921"/>
      <c r="E733" s="921"/>
      <c r="F733" s="921"/>
      <c r="G733" s="922"/>
      <c r="H733" s="922"/>
      <c r="I733" s="922"/>
      <c r="J733" s="922"/>
      <c r="K733" s="921"/>
      <c r="L733" s="921"/>
      <c r="M733" s="921"/>
      <c r="N733" s="921"/>
      <c r="O733" s="1530">
        <f>CQ628</f>
        <v>94</v>
      </c>
      <c r="P733" s="1530"/>
      <c r="Q733" s="1530"/>
      <c r="R733" s="1530"/>
      <c r="S733" s="923"/>
      <c r="T733" s="923"/>
      <c r="U733" s="270" t="s">
        <v>2060</v>
      </c>
      <c r="V733" s="921"/>
      <c r="W733" s="921"/>
      <c r="X733" s="921"/>
      <c r="Y733" s="922"/>
      <c r="Z733" s="922"/>
      <c r="AA733" s="922"/>
      <c r="AB733" s="922"/>
      <c r="AC733" s="921"/>
      <c r="AD733" s="921"/>
      <c r="AE733" s="921"/>
      <c r="AF733" s="921"/>
      <c r="AG733" s="1496"/>
      <c r="AH733" s="1496"/>
      <c r="AI733" s="1496"/>
      <c r="AJ733" s="1496"/>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4"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124</v>
      </c>
      <c r="AA736" s="1256"/>
      <c r="AB736" s="1256"/>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4" t="s">
        <v>2056</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4" t="s">
        <v>1517</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41" t="s">
        <v>54</v>
      </c>
      <c r="K748" s="1242"/>
      <c r="L748" s="1242"/>
      <c r="M748" s="1242"/>
      <c r="N748" s="1243"/>
      <c r="O748" s="1503" t="s">
        <v>256</v>
      </c>
      <c r="P748" s="1503"/>
      <c r="Q748" s="1503"/>
      <c r="R748" s="1503"/>
      <c r="S748" s="1503"/>
      <c r="T748" s="1232" t="s">
        <v>1992</v>
      </c>
      <c r="U748" s="1233"/>
      <c r="V748" s="1233"/>
      <c r="W748" s="1234"/>
      <c r="X748" s="1241" t="s">
        <v>588</v>
      </c>
      <c r="Y748" s="1242"/>
      <c r="Z748" s="1242"/>
      <c r="AA748" s="1242"/>
      <c r="AB748" s="1243"/>
      <c r="AC748" s="1241" t="s">
        <v>257</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44"/>
      <c r="K749" s="1245"/>
      <c r="L749" s="1245"/>
      <c r="M749" s="1245"/>
      <c r="N749" s="1246"/>
      <c r="O749" s="1503"/>
      <c r="P749" s="1503"/>
      <c r="Q749" s="1503"/>
      <c r="R749" s="1503"/>
      <c r="S749" s="1503"/>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44"/>
      <c r="K750" s="1245"/>
      <c r="L750" s="1245"/>
      <c r="M750" s="1245"/>
      <c r="N750" s="1246"/>
      <c r="O750" s="1503"/>
      <c r="P750" s="1503"/>
      <c r="Q750" s="1503"/>
      <c r="R750" s="1503"/>
      <c r="S750" s="1503"/>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3.05" customHeight="1">
      <c r="J751" s="1247"/>
      <c r="K751" s="1248"/>
      <c r="L751" s="1248"/>
      <c r="M751" s="1248"/>
      <c r="N751" s="1249"/>
      <c r="O751" s="1503"/>
      <c r="P751" s="1503"/>
      <c r="Q751" s="1503"/>
      <c r="R751" s="1503"/>
      <c r="S751" s="1503"/>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3.05" customHeight="1">
      <c r="J752" s="1333" t="s">
        <v>779</v>
      </c>
      <c r="K752" s="1334"/>
      <c r="L752" s="1334"/>
      <c r="M752" s="1334"/>
      <c r="N752" s="1335"/>
      <c r="O752" s="1382">
        <v>1</v>
      </c>
      <c r="P752" s="1382"/>
      <c r="Q752" s="1382"/>
      <c r="R752" s="1382"/>
      <c r="S752" s="1382"/>
      <c r="T752" s="1250">
        <v>828</v>
      </c>
      <c r="U752" s="1251"/>
      <c r="V752" s="1251"/>
      <c r="W752" s="1252"/>
      <c r="X752" s="1253"/>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33"/>
      <c r="K753" s="1334"/>
      <c r="L753" s="1334"/>
      <c r="M753" s="1334"/>
      <c r="N753" s="1335"/>
      <c r="O753" s="1382"/>
      <c r="P753" s="1382"/>
      <c r="Q753" s="1382"/>
      <c r="R753" s="1382"/>
      <c r="S753" s="1382"/>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33"/>
      <c r="K754" s="1334"/>
      <c r="L754" s="1334"/>
      <c r="M754" s="1334"/>
      <c r="N754" s="1335"/>
      <c r="O754" s="1382"/>
      <c r="P754" s="1382"/>
      <c r="Q754" s="1382"/>
      <c r="R754" s="1382"/>
      <c r="S754" s="1382"/>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33"/>
      <c r="K755" s="1334"/>
      <c r="L755" s="1334"/>
      <c r="M755" s="1334"/>
      <c r="N755" s="1335"/>
      <c r="O755" s="1382"/>
      <c r="P755" s="1382"/>
      <c r="Q755" s="1382"/>
      <c r="R755" s="1382"/>
      <c r="S755" s="1382"/>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84" t="s">
        <v>876</v>
      </c>
      <c r="K756" s="1185"/>
      <c r="L756" s="1185"/>
      <c r="M756" s="1185"/>
      <c r="N756" s="1186"/>
      <c r="O756" s="1273">
        <f>SUM(O752:S755)</f>
        <v>1</v>
      </c>
      <c r="P756" s="1274"/>
      <c r="Q756" s="1274"/>
      <c r="R756" s="1274"/>
      <c r="S756" s="1275"/>
      <c r="X756" s="1184" t="s">
        <v>875</v>
      </c>
      <c r="Y756" s="1185"/>
      <c r="Z756" s="1185"/>
      <c r="AA756" s="1185"/>
      <c r="AB756" s="1186"/>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03" t="s">
        <v>482</v>
      </c>
      <c r="K758" s="1103"/>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41" t="s">
        <v>54</v>
      </c>
      <c r="K762" s="1242"/>
      <c r="L762" s="1242"/>
      <c r="M762" s="1242"/>
      <c r="N762" s="1243"/>
      <c r="O762" s="1503" t="s">
        <v>256</v>
      </c>
      <c r="P762" s="1503"/>
      <c r="Q762" s="1503"/>
      <c r="R762" s="1503"/>
      <c r="S762" s="1503"/>
      <c r="T762" s="1232" t="s">
        <v>1992</v>
      </c>
      <c r="U762" s="1233"/>
      <c r="V762" s="1233"/>
      <c r="W762" s="1234"/>
      <c r="X762" s="1241" t="s">
        <v>588</v>
      </c>
      <c r="Y762" s="1242"/>
      <c r="Z762" s="1242"/>
      <c r="AA762" s="1242"/>
      <c r="AB762" s="1243"/>
      <c r="AC762" s="1241" t="s">
        <v>257</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44"/>
      <c r="K763" s="1245"/>
      <c r="L763" s="1245"/>
      <c r="M763" s="1245"/>
      <c r="N763" s="1246"/>
      <c r="O763" s="1503"/>
      <c r="P763" s="1503"/>
      <c r="Q763" s="1503"/>
      <c r="R763" s="1503"/>
      <c r="S763" s="1503"/>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44"/>
      <c r="K764" s="1245"/>
      <c r="L764" s="1245"/>
      <c r="M764" s="1245"/>
      <c r="N764" s="1246"/>
      <c r="O764" s="1503"/>
      <c r="P764" s="1503"/>
      <c r="Q764" s="1503"/>
      <c r="R764" s="1503"/>
      <c r="S764" s="1503"/>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47"/>
      <c r="K765" s="1248"/>
      <c r="L765" s="1248"/>
      <c r="M765" s="1248"/>
      <c r="N765" s="1249"/>
      <c r="O765" s="1503"/>
      <c r="P765" s="1503"/>
      <c r="Q765" s="1503"/>
      <c r="R765" s="1503"/>
      <c r="S765" s="1503"/>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33"/>
      <c r="K766" s="1334"/>
      <c r="L766" s="1334"/>
      <c r="M766" s="1334"/>
      <c r="N766" s="1335"/>
      <c r="O766" s="1382"/>
      <c r="P766" s="1382"/>
      <c r="Q766" s="1382"/>
      <c r="R766" s="1382"/>
      <c r="S766" s="1382"/>
      <c r="T766" s="1250"/>
      <c r="U766" s="1251"/>
      <c r="V766" s="1251"/>
      <c r="W766" s="1252"/>
      <c r="X766" s="1253"/>
      <c r="Y766" s="1254"/>
      <c r="Z766" s="1254"/>
      <c r="AA766" s="1254"/>
      <c r="AB766" s="1255"/>
      <c r="AC766" s="1226">
        <f t="shared" ref="AC766:AC775" si="64">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33"/>
      <c r="K767" s="1334"/>
      <c r="L767" s="1334"/>
      <c r="M767" s="1334"/>
      <c r="N767" s="1335"/>
      <c r="O767" s="1382"/>
      <c r="P767" s="1382"/>
      <c r="Q767" s="1382"/>
      <c r="R767" s="1382"/>
      <c r="S767" s="1382"/>
      <c r="T767" s="1250"/>
      <c r="U767" s="1251"/>
      <c r="V767" s="1251"/>
      <c r="W767" s="1252"/>
      <c r="X767" s="1253"/>
      <c r="Y767" s="1254"/>
      <c r="Z767" s="1254"/>
      <c r="AA767" s="1254"/>
      <c r="AB767" s="1255"/>
      <c r="AC767" s="1226">
        <f t="shared" si="64"/>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33"/>
      <c r="K768" s="1334"/>
      <c r="L768" s="1334"/>
      <c r="M768" s="1334"/>
      <c r="N768" s="1335"/>
      <c r="O768" s="1382"/>
      <c r="P768" s="1382"/>
      <c r="Q768" s="1382"/>
      <c r="R768" s="1382"/>
      <c r="S768" s="1382"/>
      <c r="T768" s="1250"/>
      <c r="U768" s="1251"/>
      <c r="V768" s="1251"/>
      <c r="W768" s="1252"/>
      <c r="X768" s="1253"/>
      <c r="Y768" s="1254"/>
      <c r="Z768" s="1254"/>
      <c r="AA768" s="1254"/>
      <c r="AB768" s="1255"/>
      <c r="AC768" s="1226">
        <f t="shared" si="64"/>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33"/>
      <c r="K769" s="1334"/>
      <c r="L769" s="1334"/>
      <c r="M769" s="1334"/>
      <c r="N769" s="1335"/>
      <c r="O769" s="1382"/>
      <c r="P769" s="1382"/>
      <c r="Q769" s="1382"/>
      <c r="R769" s="1382"/>
      <c r="S769" s="1382"/>
      <c r="T769" s="1250"/>
      <c r="U769" s="1251"/>
      <c r="V769" s="1251"/>
      <c r="W769" s="1252"/>
      <c r="X769" s="1253"/>
      <c r="Y769" s="1254"/>
      <c r="Z769" s="1254"/>
      <c r="AA769" s="1254"/>
      <c r="AB769" s="1255"/>
      <c r="AC769" s="1226">
        <f t="shared" si="64"/>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33"/>
      <c r="K770" s="1334"/>
      <c r="L770" s="1334"/>
      <c r="M770" s="1334"/>
      <c r="N770" s="1335"/>
      <c r="O770" s="1382"/>
      <c r="P770" s="1382"/>
      <c r="Q770" s="1382"/>
      <c r="R770" s="1382"/>
      <c r="S770" s="1382"/>
      <c r="T770" s="1250"/>
      <c r="U770" s="1251"/>
      <c r="V770" s="1251"/>
      <c r="W770" s="1252"/>
      <c r="X770" s="1253"/>
      <c r="Y770" s="1254"/>
      <c r="Z770" s="1254"/>
      <c r="AA770" s="1254"/>
      <c r="AB770" s="1255"/>
      <c r="AC770" s="1226">
        <f t="shared" si="64"/>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33"/>
      <c r="K771" s="1334"/>
      <c r="L771" s="1334"/>
      <c r="M771" s="1334"/>
      <c r="N771" s="1335"/>
      <c r="O771" s="1382"/>
      <c r="P771" s="1382"/>
      <c r="Q771" s="1382"/>
      <c r="R771" s="1382"/>
      <c r="S771" s="1382"/>
      <c r="T771" s="1250"/>
      <c r="U771" s="1251"/>
      <c r="V771" s="1251"/>
      <c r="W771" s="1252"/>
      <c r="X771" s="1253"/>
      <c r="Y771" s="1254"/>
      <c r="Z771" s="1254"/>
      <c r="AA771" s="1254"/>
      <c r="AB771" s="1255"/>
      <c r="AC771" s="1226">
        <f t="shared" si="64"/>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33"/>
      <c r="K772" s="1334"/>
      <c r="L772" s="1334"/>
      <c r="M772" s="1334"/>
      <c r="N772" s="1335"/>
      <c r="O772" s="1382"/>
      <c r="P772" s="1382"/>
      <c r="Q772" s="1382"/>
      <c r="R772" s="1382"/>
      <c r="S772" s="1382"/>
      <c r="T772" s="1250"/>
      <c r="U772" s="1251"/>
      <c r="V772" s="1251"/>
      <c r="W772" s="1252"/>
      <c r="X772" s="1253"/>
      <c r="Y772" s="1254"/>
      <c r="Z772" s="1254"/>
      <c r="AA772" s="1254"/>
      <c r="AB772" s="1255"/>
      <c r="AC772" s="1226">
        <f t="shared" si="64"/>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33"/>
      <c r="K773" s="1334"/>
      <c r="L773" s="1334"/>
      <c r="M773" s="1334"/>
      <c r="N773" s="1335"/>
      <c r="O773" s="1382"/>
      <c r="P773" s="1382"/>
      <c r="Q773" s="1382"/>
      <c r="R773" s="1382"/>
      <c r="S773" s="1382"/>
      <c r="T773" s="1250"/>
      <c r="U773" s="1251"/>
      <c r="V773" s="1251"/>
      <c r="W773" s="1252"/>
      <c r="X773" s="1253"/>
      <c r="Y773" s="1254"/>
      <c r="Z773" s="1254"/>
      <c r="AA773" s="1254"/>
      <c r="AB773" s="1255"/>
      <c r="AC773" s="1226">
        <f t="shared" si="64"/>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33"/>
      <c r="K774" s="1334"/>
      <c r="L774" s="1334"/>
      <c r="M774" s="1334"/>
      <c r="N774" s="1335"/>
      <c r="O774" s="1382"/>
      <c r="P774" s="1382"/>
      <c r="Q774" s="1382"/>
      <c r="R774" s="1382"/>
      <c r="S774" s="1382"/>
      <c r="T774" s="1250"/>
      <c r="U774" s="1251"/>
      <c r="V774" s="1251"/>
      <c r="W774" s="1252"/>
      <c r="X774" s="1253"/>
      <c r="Y774" s="1254"/>
      <c r="Z774" s="1254"/>
      <c r="AA774" s="1254"/>
      <c r="AB774" s="1255"/>
      <c r="AC774" s="1226">
        <f t="shared" si="64"/>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33"/>
      <c r="K775" s="1334"/>
      <c r="L775" s="1334"/>
      <c r="M775" s="1334"/>
      <c r="N775" s="1335"/>
      <c r="O775" s="1382"/>
      <c r="P775" s="1382"/>
      <c r="Q775" s="1382"/>
      <c r="R775" s="1382"/>
      <c r="S775" s="1382"/>
      <c r="T775" s="1250"/>
      <c r="U775" s="1251"/>
      <c r="V775" s="1251"/>
      <c r="W775" s="1252"/>
      <c r="X775" s="1253"/>
      <c r="Y775" s="1254"/>
      <c r="Z775" s="1254"/>
      <c r="AA775" s="1254"/>
      <c r="AB775" s="1255"/>
      <c r="AC775" s="1226">
        <f t="shared" si="64"/>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84" t="s">
        <v>876</v>
      </c>
      <c r="K776" s="1185"/>
      <c r="L776" s="1185"/>
      <c r="M776" s="1185"/>
      <c r="N776" s="1186"/>
      <c r="O776" s="1530">
        <f>SUM(O766:S775)</f>
        <v>0</v>
      </c>
      <c r="P776" s="1530"/>
      <c r="Q776" s="1530"/>
      <c r="R776" s="1530"/>
      <c r="S776" s="1530"/>
      <c r="X776" s="430" t="s">
        <v>875</v>
      </c>
      <c r="Y776" s="168"/>
      <c r="Z776" s="168"/>
      <c r="AA776" s="168"/>
      <c r="AB776" s="841"/>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777</v>
      </c>
      <c r="Y779" s="1216">
        <f>T730+AC756+AC776</f>
        <v>69589</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778</v>
      </c>
      <c r="Y780" s="1216">
        <f>(T730+AC756+AC776)*12</f>
        <v>835068</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327</v>
      </c>
      <c r="I785" s="9"/>
      <c r="J785" s="9"/>
      <c r="K785" s="9"/>
      <c r="L785" s="9"/>
      <c r="M785" s="9"/>
      <c r="N785" s="9"/>
      <c r="O785" s="9"/>
      <c r="P785" s="9"/>
      <c r="Q785" s="9"/>
      <c r="R785" s="9"/>
      <c r="S785" s="9"/>
      <c r="T785" s="9"/>
      <c r="U785" s="9"/>
      <c r="V785" s="9"/>
      <c r="W785" s="9"/>
      <c r="X785" s="9"/>
      <c r="Y785" s="9"/>
      <c r="Z785" s="1497">
        <v>12</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328</v>
      </c>
      <c r="I786" s="9"/>
      <c r="J786" s="9"/>
      <c r="K786" s="9"/>
      <c r="L786" s="9"/>
      <c r="M786" s="9"/>
      <c r="N786" s="9"/>
      <c r="O786" s="9"/>
      <c r="P786" s="9"/>
      <c r="Q786" s="9"/>
      <c r="R786" s="9"/>
      <c r="S786" s="9"/>
      <c r="T786" s="9"/>
      <c r="U786" s="9"/>
      <c r="V786" s="9"/>
      <c r="W786" s="9"/>
      <c r="X786" s="9"/>
      <c r="Y786" s="9"/>
      <c r="Z786" s="1379">
        <v>15</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688</v>
      </c>
      <c r="I787" s="9"/>
      <c r="J787" s="9"/>
      <c r="K787" s="9"/>
      <c r="L787" s="9"/>
      <c r="M787" s="9"/>
      <c r="N787" s="9"/>
      <c r="O787" s="9"/>
      <c r="P787" s="9"/>
      <c r="Q787" s="9"/>
      <c r="R787" s="9"/>
      <c r="S787" s="9"/>
      <c r="T787" s="9"/>
      <c r="U787" s="9"/>
      <c r="V787" s="9"/>
      <c r="W787" s="9"/>
      <c r="X787" s="9"/>
      <c r="Y787" s="9"/>
      <c r="Z787" s="1376">
        <v>50848</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775</v>
      </c>
      <c r="Z788" s="1504">
        <f>'Subsidy Contract Calculation'!I40</f>
        <v>207360</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689</v>
      </c>
      <c r="I792" s="9"/>
      <c r="J792" s="9"/>
      <c r="K792" s="9"/>
      <c r="L792" s="9"/>
      <c r="M792" s="9"/>
      <c r="N792" s="9"/>
      <c r="O792" s="9"/>
      <c r="P792" s="9"/>
      <c r="Q792" s="9"/>
      <c r="R792" s="9"/>
      <c r="S792" s="9"/>
      <c r="T792" s="9"/>
      <c r="U792" s="9"/>
      <c r="V792" s="9"/>
      <c r="W792" s="9"/>
      <c r="X792" s="9"/>
      <c r="Y792" s="9"/>
      <c r="Z792" s="1201">
        <v>6912</v>
      </c>
      <c r="AA792" s="1202"/>
      <c r="AB792" s="1202"/>
      <c r="AC792" s="1202"/>
      <c r="AD792" s="1202"/>
      <c r="AE792" s="120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690</v>
      </c>
      <c r="I793" s="9"/>
      <c r="J793" s="9"/>
      <c r="K793" s="9"/>
      <c r="L793" s="9"/>
      <c r="M793" s="9"/>
      <c r="N793" s="9"/>
      <c r="O793" s="9"/>
      <c r="P793" s="9"/>
      <c r="Q793" s="9"/>
      <c r="R793" s="9"/>
      <c r="S793" s="9"/>
      <c r="T793" s="9"/>
      <c r="U793" s="9"/>
      <c r="V793" s="9"/>
      <c r="W793" s="9"/>
      <c r="X793" s="9"/>
      <c r="Y793" s="9"/>
      <c r="Z793" s="1201"/>
      <c r="AA793" s="1202"/>
      <c r="AB793" s="1202"/>
      <c r="AC793" s="1202"/>
      <c r="AD793" s="1202"/>
      <c r="AE793" s="12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691</v>
      </c>
      <c r="I794" s="9"/>
      <c r="J794" s="9"/>
      <c r="K794" s="9"/>
      <c r="L794" s="9"/>
      <c r="M794" s="9"/>
      <c r="N794" s="9"/>
      <c r="O794" s="9"/>
      <c r="P794" s="9"/>
      <c r="Q794" s="9"/>
      <c r="R794" s="9"/>
      <c r="S794" s="9"/>
      <c r="T794" s="9"/>
      <c r="U794" s="9"/>
      <c r="V794" s="9"/>
      <c r="W794" s="9"/>
      <c r="X794" s="9"/>
      <c r="Y794" s="9"/>
      <c r="Z794" s="1201"/>
      <c r="AA794" s="1202"/>
      <c r="AB794" s="1202"/>
      <c r="AC794" s="1202"/>
      <c r="AD794" s="1202"/>
      <c r="AE794" s="12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692</v>
      </c>
      <c r="I795" s="9"/>
      <c r="J795" s="9"/>
      <c r="K795" s="9"/>
      <c r="L795" s="9"/>
      <c r="M795" s="9"/>
      <c r="N795" s="9"/>
      <c r="O795" s="9"/>
      <c r="P795" s="1079" t="s">
        <v>2411</v>
      </c>
      <c r="Q795" s="1205"/>
      <c r="R795" s="1205"/>
      <c r="S795" s="1205"/>
      <c r="T795" s="1205"/>
      <c r="U795" s="1205"/>
      <c r="V795" s="1205"/>
      <c r="W795" s="1205"/>
      <c r="X795" s="1205"/>
      <c r="Y795" s="1206"/>
      <c r="Z795" s="1201">
        <v>2304</v>
      </c>
      <c r="AA795" s="1202"/>
      <c r="AB795" s="1202"/>
      <c r="AC795" s="1202"/>
      <c r="AD795" s="1202"/>
      <c r="AE795" s="12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776</v>
      </c>
      <c r="Z796" s="1195">
        <f>SUM(Z792:AE795)</f>
        <v>9216</v>
      </c>
      <c r="AA796" s="1196"/>
      <c r="AB796" s="1196"/>
      <c r="AC796" s="1196"/>
      <c r="AD796" s="1196"/>
      <c r="AE796" s="119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654</v>
      </c>
      <c r="Z797" s="1195">
        <f>Z796+Y780+Z788</f>
        <v>1051644</v>
      </c>
      <c r="AA797" s="1196"/>
      <c r="AB797" s="1196"/>
      <c r="AC797" s="1196"/>
      <c r="AD797" s="1196"/>
      <c r="AE797" s="119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49" t="s">
        <v>877</v>
      </c>
      <c r="N802" s="1549"/>
      <c r="O802" s="1549"/>
      <c r="P802" s="1550"/>
      <c r="Q802" s="1498" t="s">
        <v>263</v>
      </c>
      <c r="R802" s="1498"/>
      <c r="S802" s="1498"/>
      <c r="T802" s="1498"/>
      <c r="U802" s="1498" t="s">
        <v>264</v>
      </c>
      <c r="V802" s="1498"/>
      <c r="W802" s="1498"/>
      <c r="X802" s="1498"/>
      <c r="Y802" s="1498" t="s">
        <v>265</v>
      </c>
      <c r="Z802" s="1498"/>
      <c r="AA802" s="1498"/>
      <c r="AB802" s="1498"/>
      <c r="AC802" s="1498" t="s">
        <v>31</v>
      </c>
      <c r="AD802" s="1498"/>
      <c r="AE802" s="1498"/>
      <c r="AF802" s="1498"/>
      <c r="AG802" s="1502" t="s">
        <v>562</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43"/>
      <c r="N803" s="1543"/>
      <c r="O803" s="1543"/>
      <c r="P803" s="1544"/>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34" t="s">
        <v>693</v>
      </c>
      <c r="D804" s="1262"/>
      <c r="E804" s="1262"/>
      <c r="F804" s="1262"/>
      <c r="G804" s="1262"/>
      <c r="H804" s="1262"/>
      <c r="I804" s="54"/>
      <c r="J804" s="54"/>
      <c r="K804" s="54"/>
      <c r="L804" s="55"/>
      <c r="M804" s="1066"/>
      <c r="N804" s="1066"/>
      <c r="O804" s="1066"/>
      <c r="P804" s="1066"/>
      <c r="Q804" s="1066">
        <v>23</v>
      </c>
      <c r="R804" s="1066"/>
      <c r="S804" s="1066"/>
      <c r="T804" s="1066"/>
      <c r="U804" s="1066">
        <v>27</v>
      </c>
      <c r="V804" s="1066"/>
      <c r="W804" s="1066"/>
      <c r="X804" s="1066"/>
      <c r="Y804" s="1066">
        <v>31</v>
      </c>
      <c r="Z804" s="1066"/>
      <c r="AA804" s="1066"/>
      <c r="AB804" s="1066"/>
      <c r="AC804" s="1210"/>
      <c r="AD804" s="1211"/>
      <c r="AE804" s="1211"/>
      <c r="AF804" s="1212"/>
      <c r="AG804" s="1210"/>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60" t="s">
        <v>694</v>
      </c>
      <c r="D805" s="1339"/>
      <c r="E805" s="1339"/>
      <c r="F805" s="1339"/>
      <c r="G805" s="1339"/>
      <c r="H805" s="1339"/>
      <c r="I805" s="9"/>
      <c r="J805" s="9"/>
      <c r="K805" s="9"/>
      <c r="L805" s="52"/>
      <c r="M805" s="1066"/>
      <c r="N805" s="1066"/>
      <c r="O805" s="1066"/>
      <c r="P805" s="1066"/>
      <c r="Q805" s="1066"/>
      <c r="R805" s="1066"/>
      <c r="S805" s="1066"/>
      <c r="T805" s="1066"/>
      <c r="U805" s="1066"/>
      <c r="V805" s="1066"/>
      <c r="W805" s="1066"/>
      <c r="X805" s="1066"/>
      <c r="Y805" s="1066"/>
      <c r="Z805" s="1066"/>
      <c r="AA805" s="1066"/>
      <c r="AB805" s="1066"/>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60" t="s">
        <v>71</v>
      </c>
      <c r="D806" s="1339"/>
      <c r="E806" s="1339"/>
      <c r="F806" s="1339"/>
      <c r="G806" s="1339"/>
      <c r="H806" s="1339"/>
      <c r="I806" s="66"/>
      <c r="J806" s="66"/>
      <c r="K806" s="66"/>
      <c r="L806" s="67"/>
      <c r="M806" s="1066"/>
      <c r="N806" s="1066"/>
      <c r="O806" s="1066"/>
      <c r="P806" s="1066"/>
      <c r="Q806" s="1066">
        <v>13</v>
      </c>
      <c r="R806" s="1066"/>
      <c r="S806" s="1066"/>
      <c r="T806" s="1066"/>
      <c r="U806" s="1066">
        <v>18</v>
      </c>
      <c r="V806" s="1066"/>
      <c r="W806" s="1066"/>
      <c r="X806" s="1066"/>
      <c r="Y806" s="1066">
        <v>29</v>
      </c>
      <c r="Z806" s="1066"/>
      <c r="AA806" s="1066"/>
      <c r="AB806" s="1066"/>
      <c r="AC806" s="1210"/>
      <c r="AD806" s="1211"/>
      <c r="AE806" s="1211"/>
      <c r="AF806" s="1212"/>
      <c r="AG806" s="1210"/>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60" t="s">
        <v>178</v>
      </c>
      <c r="D807" s="1339"/>
      <c r="E807" s="1339"/>
      <c r="F807" s="1339"/>
      <c r="G807" s="1339"/>
      <c r="H807" s="1339"/>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60" t="s">
        <v>789</v>
      </c>
      <c r="D808" s="1339"/>
      <c r="E808" s="1339"/>
      <c r="F808" s="1339"/>
      <c r="G808" s="1339"/>
      <c r="H808" s="1339"/>
      <c r="I808" s="66"/>
      <c r="J808" s="66"/>
      <c r="K808" s="66"/>
      <c r="L808" s="67"/>
      <c r="M808" s="1066"/>
      <c r="N808" s="1066"/>
      <c r="O808" s="1066"/>
      <c r="P808" s="1066"/>
      <c r="Q808" s="1066"/>
      <c r="R808" s="1066"/>
      <c r="S808" s="1066"/>
      <c r="T808" s="1066"/>
      <c r="U808" s="1066"/>
      <c r="V808" s="1066"/>
      <c r="W808" s="1066"/>
      <c r="X808" s="1066"/>
      <c r="Y808" s="1066"/>
      <c r="Z808" s="1066"/>
      <c r="AA808" s="1066"/>
      <c r="AB808" s="1066"/>
      <c r="AC808" s="1210"/>
      <c r="AD808" s="1211"/>
      <c r="AE808" s="1211"/>
      <c r="AF808" s="1212"/>
      <c r="AG808" s="1210"/>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94" t="s">
        <v>942</v>
      </c>
      <c r="D809" s="1339"/>
      <c r="E809" s="1339"/>
      <c r="F809" s="1339"/>
      <c r="G809" s="1339"/>
      <c r="H809" s="1339"/>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266</v>
      </c>
      <c r="D810" s="66"/>
      <c r="E810" s="66"/>
      <c r="F810" s="1079" t="s">
        <v>2483</v>
      </c>
      <c r="G810" s="1205"/>
      <c r="H810" s="1205"/>
      <c r="I810" s="1205"/>
      <c r="J810" s="1205"/>
      <c r="K810" s="1205"/>
      <c r="L810" s="1205"/>
      <c r="M810" s="1066"/>
      <c r="N810" s="1066"/>
      <c r="O810" s="1066"/>
      <c r="P810" s="1066"/>
      <c r="Q810" s="1066">
        <v>48</v>
      </c>
      <c r="R810" s="1066"/>
      <c r="S810" s="1066"/>
      <c r="T810" s="1066"/>
      <c r="U810" s="1066">
        <v>66</v>
      </c>
      <c r="V810" s="1066"/>
      <c r="W810" s="1066"/>
      <c r="X810" s="1066"/>
      <c r="Y810" s="1066">
        <v>85</v>
      </c>
      <c r="Z810" s="1066"/>
      <c r="AA810" s="1066"/>
      <c r="AB810" s="1066"/>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84" t="s">
        <v>875</v>
      </c>
      <c r="D811" s="1185"/>
      <c r="E811" s="1185"/>
      <c r="F811" s="1185"/>
      <c r="G811" s="1185"/>
      <c r="H811" s="1185"/>
      <c r="I811" s="1185"/>
      <c r="J811" s="1185"/>
      <c r="K811" s="1185"/>
      <c r="L811" s="1186"/>
      <c r="M811" s="1204">
        <f>SUM(M804:P810)</f>
        <v>0</v>
      </c>
      <c r="N811" s="1204"/>
      <c r="O811" s="1204"/>
      <c r="P811" s="1204"/>
      <c r="Q811" s="1204">
        <f>SUM(Q804:T810)</f>
        <v>84</v>
      </c>
      <c r="R811" s="1204"/>
      <c r="S811" s="1204"/>
      <c r="T811" s="1204"/>
      <c r="U811" s="1204">
        <f>SUM(U804:X810)</f>
        <v>111</v>
      </c>
      <c r="V811" s="1204"/>
      <c r="W811" s="1204"/>
      <c r="X811" s="1204"/>
      <c r="Y811" s="1204">
        <f>SUM(Y804:AB810)</f>
        <v>145</v>
      </c>
      <c r="Z811" s="1204"/>
      <c r="AA811" s="1204"/>
      <c r="AB811" s="1204"/>
      <c r="AC811" s="1204">
        <f>SUM(AC804:AF810)</f>
        <v>0</v>
      </c>
      <c r="AD811" s="1204"/>
      <c r="AE811" s="1204"/>
      <c r="AF811" s="1204"/>
      <c r="AG811" s="1204">
        <f>SUM(AG804:AJ810)</f>
        <v>0</v>
      </c>
      <c r="AH811" s="1204"/>
      <c r="AI811" s="1204"/>
      <c r="AJ811" s="120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18" t="s">
        <v>2412</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1" t="s">
        <v>368</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467</v>
      </c>
      <c r="D821"/>
      <c r="E821"/>
      <c r="F821"/>
      <c r="G821"/>
      <c r="H821"/>
      <c r="I821"/>
      <c r="J821" s="8" t="s">
        <v>326</v>
      </c>
      <c r="K821" s="9"/>
      <c r="L821" s="9"/>
      <c r="M821" s="9"/>
      <c r="N821" s="9"/>
      <c r="O821" s="9"/>
      <c r="P821" s="9"/>
      <c r="Q821" s="9"/>
      <c r="R821" s="9"/>
      <c r="S821" s="9"/>
      <c r="T821" s="9"/>
      <c r="U821" s="9"/>
      <c r="V821" s="52"/>
      <c r="W821" s="1213">
        <v>9500</v>
      </c>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325</v>
      </c>
      <c r="K822" s="9"/>
      <c r="L822" s="9"/>
      <c r="M822" s="9"/>
      <c r="N822" s="9"/>
      <c r="O822" s="9"/>
      <c r="P822" s="9"/>
      <c r="Q822" s="9"/>
      <c r="R822" s="9"/>
      <c r="S822" s="9"/>
      <c r="T822" s="9"/>
      <c r="U822" s="9"/>
      <c r="V822" s="52"/>
      <c r="W822" s="1213">
        <f>21500+5000-1090</f>
        <v>25410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324</v>
      </c>
      <c r="K823" s="9"/>
      <c r="L823" s="9"/>
      <c r="M823" s="9"/>
      <c r="N823" s="9"/>
      <c r="O823" s="9"/>
      <c r="P823" s="9"/>
      <c r="Q823" s="9"/>
      <c r="R823" s="9"/>
      <c r="S823" s="9"/>
      <c r="T823" s="9"/>
      <c r="U823" s="9"/>
      <c r="V823" s="52"/>
      <c r="W823" s="1213">
        <f>11500+4000</f>
        <v>15500</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3.05" customHeight="1">
      <c r="A824"/>
      <c r="B824"/>
      <c r="C824"/>
      <c r="D824"/>
      <c r="E824"/>
      <c r="F824"/>
      <c r="G824"/>
      <c r="H824"/>
      <c r="I824"/>
      <c r="J824" s="8" t="s">
        <v>323</v>
      </c>
      <c r="K824" s="9"/>
      <c r="L824" s="9"/>
      <c r="M824" s="9"/>
      <c r="N824" s="9"/>
      <c r="O824" s="9"/>
      <c r="P824" s="9"/>
      <c r="Q824" s="9"/>
      <c r="R824" s="9"/>
      <c r="S824" s="9"/>
      <c r="T824" s="9"/>
      <c r="U824" s="9"/>
      <c r="V824" s="52"/>
      <c r="W824" s="1213"/>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283</v>
      </c>
      <c r="K825" s="9"/>
      <c r="L825" s="9"/>
      <c r="M825" s="1217" t="s">
        <v>561</v>
      </c>
      <c r="N825" s="1205"/>
      <c r="O825" s="1205"/>
      <c r="P825" s="1205"/>
      <c r="Q825" s="1205"/>
      <c r="R825" s="1205"/>
      <c r="S825" s="1205"/>
      <c r="T825" s="1205"/>
      <c r="U825" s="1205"/>
      <c r="V825" s="1206"/>
      <c r="W825" s="1213"/>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8" t="str">
        <f>T189</f>
        <v>San Diego</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466</v>
      </c>
      <c r="W826" s="1195">
        <f>SUM(W821:AC825)</f>
        <v>50410</v>
      </c>
      <c r="X826" s="1196"/>
      <c r="Y826" s="1196"/>
      <c r="Z826" s="1196"/>
      <c r="AA826" s="1196"/>
      <c r="AB826" s="1196"/>
      <c r="AC826" s="119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468</v>
      </c>
      <c r="D828"/>
      <c r="E828"/>
      <c r="F828"/>
      <c r="G828"/>
      <c r="H828"/>
      <c r="I828"/>
      <c r="J828" s="1184" t="s">
        <v>469</v>
      </c>
      <c r="K828" s="1185"/>
      <c r="L828" s="1185"/>
      <c r="M828" s="1185"/>
      <c r="N828" s="1185"/>
      <c r="O828" s="1185"/>
      <c r="P828" s="1185"/>
      <c r="Q828" s="1185"/>
      <c r="R828" s="1185"/>
      <c r="S828" s="1185"/>
      <c r="T828" s="1185"/>
      <c r="U828" s="1185"/>
      <c r="V828" s="1186"/>
      <c r="W828" s="1201">
        <f>51840</f>
        <v>51840</v>
      </c>
      <c r="X828" s="1202"/>
      <c r="Y828" s="1202"/>
      <c r="Z828" s="1202"/>
      <c r="AA828" s="1202"/>
      <c r="AB828" s="1202"/>
      <c r="AC828" s="120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733</v>
      </c>
      <c r="D830"/>
      <c r="E830"/>
      <c r="F830"/>
      <c r="G830"/>
      <c r="H830"/>
      <c r="I830"/>
      <c r="J830" s="8" t="s">
        <v>322</v>
      </c>
      <c r="K830" s="9"/>
      <c r="L830" s="9"/>
      <c r="M830" s="9"/>
      <c r="N830" s="9"/>
      <c r="O830" s="9"/>
      <c r="P830" s="9"/>
      <c r="Q830" s="9"/>
      <c r="R830" s="9"/>
      <c r="S830" s="9"/>
      <c r="T830" s="9"/>
      <c r="U830" s="9"/>
      <c r="V830" s="52"/>
      <c r="W830" s="1194"/>
      <c r="X830" s="1194"/>
      <c r="Y830" s="1194"/>
      <c r="Z830" s="1194"/>
      <c r="AA830" s="1194"/>
      <c r="AB830" s="1194"/>
      <c r="AC830" s="119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321</v>
      </c>
      <c r="K831" s="9"/>
      <c r="L831" s="9"/>
      <c r="M831" s="9"/>
      <c r="N831" s="9"/>
      <c r="O831" s="9"/>
      <c r="P831" s="9"/>
      <c r="Q831" s="9"/>
      <c r="R831" s="9"/>
      <c r="S831" s="9"/>
      <c r="T831" s="9"/>
      <c r="U831" s="9"/>
      <c r="V831" s="52"/>
      <c r="W831" s="1194"/>
      <c r="X831" s="1194"/>
      <c r="Y831" s="1194"/>
      <c r="Z831" s="1194"/>
      <c r="AA831" s="1194"/>
      <c r="AB831" s="1194"/>
      <c r="AC831" s="119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789</v>
      </c>
      <c r="K832" s="9"/>
      <c r="L832" s="9"/>
      <c r="M832" s="9"/>
      <c r="N832" s="9"/>
      <c r="O832" s="9"/>
      <c r="P832" s="9"/>
      <c r="Q832" s="9"/>
      <c r="R832" s="9"/>
      <c r="S832" s="9"/>
      <c r="T832" s="9"/>
      <c r="U832" s="9"/>
      <c r="V832" s="52"/>
      <c r="W832" s="1194">
        <v>41000</v>
      </c>
      <c r="X832" s="1194"/>
      <c r="Y832" s="1194"/>
      <c r="Z832" s="1194"/>
      <c r="AA832" s="1194"/>
      <c r="AB832" s="1194"/>
      <c r="AC832" s="119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462</v>
      </c>
      <c r="K833" s="9"/>
      <c r="L833" s="9"/>
      <c r="M833" s="9"/>
      <c r="N833" s="9"/>
      <c r="O833" s="9"/>
      <c r="P833" s="9"/>
      <c r="Q833" s="9"/>
      <c r="R833" s="9"/>
      <c r="S833" s="9"/>
      <c r="T833" s="9"/>
      <c r="U833" s="9"/>
      <c r="V833" s="52"/>
      <c r="W833" s="1194">
        <f>44000</f>
        <v>44000</v>
      </c>
      <c r="X833" s="1194"/>
      <c r="Y833" s="1194"/>
      <c r="Z833" s="1194"/>
      <c r="AA833" s="1194"/>
      <c r="AB833" s="1194"/>
      <c r="AC833" s="119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85000</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470</v>
      </c>
      <c r="D836"/>
      <c r="E836"/>
      <c r="F836"/>
      <c r="G836"/>
      <c r="H836"/>
      <c r="I836"/>
      <c r="J836" s="8" t="s">
        <v>461</v>
      </c>
      <c r="K836" s="9"/>
      <c r="L836" s="9"/>
      <c r="M836" s="9"/>
      <c r="N836" s="9"/>
      <c r="O836" s="9"/>
      <c r="P836" s="9"/>
      <c r="Q836" s="9"/>
      <c r="R836" s="9"/>
      <c r="S836" s="9"/>
      <c r="T836" s="9"/>
      <c r="U836" s="9"/>
      <c r="V836" s="52"/>
      <c r="W836" s="1207">
        <v>50000</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1931</v>
      </c>
      <c r="K837" s="9"/>
      <c r="L837" s="9"/>
      <c r="M837" s="9"/>
      <c r="N837" s="9"/>
      <c r="O837" s="9"/>
      <c r="P837" s="9"/>
      <c r="Q837" s="9"/>
      <c r="R837" s="9"/>
      <c r="S837" s="9"/>
      <c r="T837" s="1063">
        <v>2</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866</v>
      </c>
      <c r="D838"/>
      <c r="E838"/>
      <c r="F838"/>
      <c r="G838"/>
      <c r="H838"/>
      <c r="I838"/>
      <c r="J838" s="8" t="s">
        <v>460</v>
      </c>
      <c r="K838" s="9"/>
      <c r="L838" s="9"/>
      <c r="M838" s="9"/>
      <c r="N838" s="9"/>
      <c r="O838" s="9"/>
      <c r="P838" s="9"/>
      <c r="Q838" s="9"/>
      <c r="R838" s="9"/>
      <c r="S838" s="9"/>
      <c r="T838" s="9"/>
      <c r="U838" s="9"/>
      <c r="V838" s="52"/>
      <c r="W838" s="1207">
        <v>26000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1932</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283</v>
      </c>
      <c r="K840" s="9"/>
      <c r="L840" s="9"/>
      <c r="M840" s="1079" t="s">
        <v>2413</v>
      </c>
      <c r="N840" s="1205"/>
      <c r="O840" s="1205"/>
      <c r="P840" s="1205"/>
      <c r="Q840" s="1205"/>
      <c r="R840" s="1205"/>
      <c r="S840" s="1205"/>
      <c r="T840" s="1205"/>
      <c r="U840" s="1205"/>
      <c r="V840" s="1206"/>
      <c r="W840" s="1207">
        <v>9000</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52">
        <f>SUM(W836:AC840)</f>
        <v>85000</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207">
        <v>60000</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55</v>
      </c>
      <c r="J844" s="8" t="s">
        <v>724</v>
      </c>
      <c r="K844" s="9"/>
      <c r="L844" s="9"/>
      <c r="M844" s="9"/>
      <c r="N844" s="9"/>
      <c r="O844" s="9"/>
      <c r="P844" s="9"/>
      <c r="Q844" s="9"/>
      <c r="R844" s="9"/>
      <c r="S844" s="9"/>
      <c r="T844" s="9"/>
      <c r="U844" s="9"/>
      <c r="V844" s="52"/>
      <c r="W844" s="1213">
        <f>16000</f>
        <v>16000</v>
      </c>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621</v>
      </c>
      <c r="K845" s="9"/>
      <c r="L845" s="9"/>
      <c r="M845" s="9"/>
      <c r="N845" s="9"/>
      <c r="O845" s="9"/>
      <c r="P845" s="9"/>
      <c r="Q845" s="9"/>
      <c r="R845" s="9"/>
      <c r="S845" s="9"/>
      <c r="T845" s="9"/>
      <c r="U845" s="9"/>
      <c r="V845" s="52"/>
      <c r="W845" s="1213">
        <f>15000</f>
        <v>15000</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620</v>
      </c>
      <c r="K846" s="9"/>
      <c r="L846" s="9"/>
      <c r="M846" s="9"/>
      <c r="N846" s="9"/>
      <c r="O846" s="9"/>
      <c r="P846" s="9"/>
      <c r="Q846" s="9"/>
      <c r="R846" s="9"/>
      <c r="S846" s="9"/>
      <c r="T846" s="9"/>
      <c r="U846" s="9"/>
      <c r="V846" s="52"/>
      <c r="W846" s="1213">
        <f>20000</f>
        <v>20000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619</v>
      </c>
      <c r="K847" s="9"/>
      <c r="L847" s="9"/>
      <c r="M847" s="9"/>
      <c r="N847" s="9"/>
      <c r="O847" s="9"/>
      <c r="P847" s="9"/>
      <c r="Q847" s="9"/>
      <c r="R847" s="9"/>
      <c r="S847" s="9"/>
      <c r="T847" s="9"/>
      <c r="U847" s="9"/>
      <c r="V847" s="52"/>
      <c r="W847" s="1213">
        <v>8000</v>
      </c>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618</v>
      </c>
      <c r="K848" s="9"/>
      <c r="L848" s="9"/>
      <c r="M848" s="9"/>
      <c r="N848" s="9"/>
      <c r="O848" s="9"/>
      <c r="P848" s="9"/>
      <c r="Q848" s="9"/>
      <c r="R848" s="9"/>
      <c r="S848" s="9"/>
      <c r="T848" s="9"/>
      <c r="U848" s="9"/>
      <c r="V848" s="52"/>
      <c r="W848" s="1213">
        <v>21000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617</v>
      </c>
      <c r="K849" s="9"/>
      <c r="L849" s="9"/>
      <c r="M849" s="9"/>
      <c r="N849" s="9"/>
      <c r="O849" s="9"/>
      <c r="P849" s="9"/>
      <c r="Q849" s="9"/>
      <c r="R849" s="9"/>
      <c r="S849" s="9"/>
      <c r="T849" s="9"/>
      <c r="U849" s="9"/>
      <c r="V849" s="52"/>
      <c r="W849" s="1213"/>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283</v>
      </c>
      <c r="K850" s="9"/>
      <c r="L850" s="9"/>
      <c r="M850" s="1217" t="s">
        <v>561</v>
      </c>
      <c r="N850" s="1205"/>
      <c r="O850" s="1205"/>
      <c r="P850" s="1205"/>
      <c r="Q850" s="1205"/>
      <c r="R850" s="1205"/>
      <c r="S850" s="1205"/>
      <c r="T850" s="1205"/>
      <c r="U850" s="1205"/>
      <c r="V850" s="1206"/>
      <c r="W850" s="1213"/>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16">
        <f>SUM(W844:AC850)</f>
        <v>80000</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1865</v>
      </c>
      <c r="D853"/>
      <c r="E853"/>
      <c r="F853"/>
      <c r="G853"/>
      <c r="H853"/>
      <c r="I853"/>
      <c r="J853" s="8" t="s">
        <v>283</v>
      </c>
      <c r="K853" s="9"/>
      <c r="L853" s="9"/>
      <c r="M853" s="1079" t="s">
        <v>2429</v>
      </c>
      <c r="N853" s="1205"/>
      <c r="O853" s="1205"/>
      <c r="P853" s="1205"/>
      <c r="Q853" s="1205"/>
      <c r="R853" s="1205"/>
      <c r="S853" s="1205"/>
      <c r="T853" s="1205"/>
      <c r="U853" s="1205"/>
      <c r="V853" s="1206"/>
      <c r="W853" s="1201">
        <v>42251</v>
      </c>
      <c r="X853" s="1202"/>
      <c r="Y853" s="1202"/>
      <c r="Z853" s="1202"/>
      <c r="AA853" s="1202"/>
      <c r="AB853" s="1202"/>
      <c r="AC853" s="120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1866</v>
      </c>
      <c r="D854"/>
      <c r="E854"/>
      <c r="F854"/>
      <c r="G854"/>
      <c r="H854"/>
      <c r="I854"/>
      <c r="J854" s="8" t="s">
        <v>283</v>
      </c>
      <c r="K854" s="9"/>
      <c r="L854" s="9"/>
      <c r="M854" s="1079"/>
      <c r="N854" s="1205"/>
      <c r="O854" s="1205"/>
      <c r="P854" s="1205"/>
      <c r="Q854" s="1205"/>
      <c r="R854" s="1205"/>
      <c r="S854" s="1205"/>
      <c r="T854" s="1205"/>
      <c r="U854" s="1205"/>
      <c r="V854" s="1206"/>
      <c r="W854" s="1201"/>
      <c r="X854" s="1202"/>
      <c r="Y854" s="1202"/>
      <c r="Z854" s="1202"/>
      <c r="AA854" s="1202"/>
      <c r="AB854" s="1202"/>
      <c r="AC854" s="120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283</v>
      </c>
      <c r="K855" s="9"/>
      <c r="L855" s="9"/>
      <c r="M855" s="1217" t="s">
        <v>561</v>
      </c>
      <c r="N855" s="1205"/>
      <c r="O855" s="1205"/>
      <c r="P855" s="1205"/>
      <c r="Q855" s="1205"/>
      <c r="R855" s="1205"/>
      <c r="S855" s="1205"/>
      <c r="T855" s="1205"/>
      <c r="U855" s="1205"/>
      <c r="V855" s="1206"/>
      <c r="W855" s="1201"/>
      <c r="X855" s="1202"/>
      <c r="Y855" s="1202"/>
      <c r="Z855" s="1202"/>
      <c r="AA855" s="1202"/>
      <c r="AB855" s="1202"/>
      <c r="AC855" s="120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283</v>
      </c>
      <c r="K856" s="9"/>
      <c r="L856" s="9"/>
      <c r="M856" s="1217" t="s">
        <v>561</v>
      </c>
      <c r="N856" s="1205"/>
      <c r="O856" s="1205"/>
      <c r="P856" s="1205"/>
      <c r="Q856" s="1205"/>
      <c r="R856" s="1205"/>
      <c r="S856" s="1205"/>
      <c r="T856" s="1205"/>
      <c r="U856" s="1205"/>
      <c r="V856" s="1206"/>
      <c r="W856" s="1201"/>
      <c r="X856" s="1202"/>
      <c r="Y856" s="1202"/>
      <c r="Z856" s="1202"/>
      <c r="AA856" s="1202"/>
      <c r="AB856" s="1202"/>
      <c r="AC856" s="120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283</v>
      </c>
      <c r="K857" s="9"/>
      <c r="L857" s="9"/>
      <c r="M857" s="1217" t="s">
        <v>561</v>
      </c>
      <c r="N857" s="1205"/>
      <c r="O857" s="1205"/>
      <c r="P857" s="1205"/>
      <c r="Q857" s="1205"/>
      <c r="R857" s="1205"/>
      <c r="S857" s="1205"/>
      <c r="T857" s="1205"/>
      <c r="U857" s="1205"/>
      <c r="V857" s="1206"/>
      <c r="W857" s="1201"/>
      <c r="X857" s="1202"/>
      <c r="Y857" s="1202"/>
      <c r="Z857" s="1202"/>
      <c r="AA857" s="1202"/>
      <c r="AB857" s="1202"/>
      <c r="AC857" s="120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95">
        <f>SUM(W853:AC857)</f>
        <v>42251</v>
      </c>
      <c r="X858" s="1196"/>
      <c r="Y858" s="1196"/>
      <c r="Z858" s="1196"/>
      <c r="AA858" s="1196"/>
      <c r="AB858" s="1196"/>
      <c r="AC858" s="119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5">
        <f>W826+W834+W841+W842+W851+W858+W828</f>
        <v>454501</v>
      </c>
      <c r="AD862" s="1196"/>
      <c r="AE862" s="1196"/>
      <c r="AF862" s="1196"/>
      <c r="AG862" s="1196"/>
      <c r="AH862" s="1197"/>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0">
        <f>O776+O756+G730</f>
        <v>48</v>
      </c>
      <c r="AD863" s="1191"/>
      <c r="AE863" s="1191"/>
      <c r="AF863" s="1191"/>
      <c r="AG863" s="1191"/>
      <c r="AH863" s="1192"/>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93" t="s">
        <v>346</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4">
        <f>IF(ISERROR((ROUNDDOWN(AC862/AC863,0))),0,(ROUNDDOWN(AC862/AC863,0)))</f>
        <v>9468</v>
      </c>
      <c r="AD864" s="1215"/>
      <c r="AE864" s="1215"/>
      <c r="AF864" s="1215"/>
      <c r="AG864" s="1215"/>
      <c r="AH864" s="1215"/>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2">
        <v>307879</v>
      </c>
      <c r="AD865" s="1222"/>
      <c r="AE865" s="1222"/>
      <c r="AF865" s="1222"/>
      <c r="AG865" s="1222"/>
      <c r="AH865" s="1222"/>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3"/>
      <c r="AD866" s="1213"/>
      <c r="AE866" s="1213"/>
      <c r="AF866" s="1213"/>
      <c r="AG866" s="1213"/>
      <c r="AH866" s="1213"/>
      <c r="AI866"/>
      <c r="AJ866"/>
      <c r="AK866"/>
      <c r="AL866"/>
      <c r="AM866" s="38"/>
      <c r="AN866" s="38"/>
      <c r="AV866" s="1492"/>
      <c r="AW866" s="1492"/>
      <c r="AX866" s="1492"/>
      <c r="AY866" s="1492"/>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1">
        <v>67373</v>
      </c>
      <c r="AD867" s="1202"/>
      <c r="AE867" s="1202"/>
      <c r="AF867" s="1202"/>
      <c r="AG867" s="1202"/>
      <c r="AH867" s="120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1">
        <v>24000</v>
      </c>
      <c r="AD868" s="1202"/>
      <c r="AE868" s="1202"/>
      <c r="AF868" s="1202"/>
      <c r="AG868" s="1202"/>
      <c r="AH868" s="1203"/>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1"/>
      <c r="AD869" s="1202"/>
      <c r="AE869" s="1202"/>
      <c r="AF869" s="1202"/>
      <c r="AG869" s="1202"/>
      <c r="AH869" s="1203"/>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1"/>
      <c r="AD870" s="1202"/>
      <c r="AE870" s="1202"/>
      <c r="AF870" s="1202"/>
      <c r="AG870" s="1202"/>
      <c r="AH870" s="1203"/>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0"/>
      <c r="AD871" s="1213"/>
      <c r="AE871" s="1213"/>
      <c r="AF871" s="1213"/>
      <c r="AG871" s="1213"/>
      <c r="AH871" s="1213"/>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98" t="s">
        <v>2430</v>
      </c>
      <c r="F872" s="1199"/>
      <c r="G872" s="1199"/>
      <c r="H872" s="1199"/>
      <c r="I872" s="1199"/>
      <c r="J872" s="1199"/>
      <c r="K872" s="1199"/>
      <c r="L872" s="1199"/>
      <c r="M872" s="1199"/>
      <c r="N872" s="1199"/>
      <c r="O872" s="1199"/>
      <c r="P872" s="1199"/>
      <c r="Q872" s="1199"/>
      <c r="R872" s="1199"/>
      <c r="S872" s="1199"/>
      <c r="T872" s="1199"/>
      <c r="U872" s="1199"/>
      <c r="V872" s="1199"/>
      <c r="W872" s="1199"/>
      <c r="X872" s="1199"/>
      <c r="Y872" s="1199"/>
      <c r="Z872" s="1199"/>
      <c r="AA872" s="1199"/>
      <c r="AB872" s="1200"/>
      <c r="AC872" s="1213">
        <v>18760</v>
      </c>
      <c r="AD872" s="1213"/>
      <c r="AE872" s="1213"/>
      <c r="AF872" s="1213"/>
      <c r="AG872" s="1213"/>
      <c r="AH872" s="1213"/>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98" t="s">
        <v>1208</v>
      </c>
      <c r="F873" s="1199"/>
      <c r="G873" s="1199"/>
      <c r="H873" s="1199"/>
      <c r="I873" s="1199"/>
      <c r="J873" s="1199"/>
      <c r="K873" s="1199"/>
      <c r="L873" s="1199"/>
      <c r="M873" s="1199"/>
      <c r="N873" s="1199"/>
      <c r="O873" s="1199"/>
      <c r="P873" s="1199"/>
      <c r="Q873" s="1199"/>
      <c r="R873" s="1199"/>
      <c r="S873" s="1199"/>
      <c r="T873" s="1199"/>
      <c r="U873" s="1199"/>
      <c r="V873" s="1199"/>
      <c r="W873" s="1199"/>
      <c r="X873" s="1199"/>
      <c r="Y873" s="1199"/>
      <c r="Z873" s="1199"/>
      <c r="AA873" s="1199"/>
      <c r="AB873" s="1200"/>
      <c r="AC873" s="1213"/>
      <c r="AD873" s="1213"/>
      <c r="AE873" s="1213"/>
      <c r="AF873" s="1213"/>
      <c r="AG873" s="1213"/>
      <c r="AH873" s="1213"/>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2"/>
      <c r="AQ875" s="1492"/>
      <c r="AR875" s="1492"/>
      <c r="AS875" s="1492"/>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1"/>
      <c r="AA877" s="1202"/>
      <c r="AB877" s="1202"/>
      <c r="AC877" s="1202"/>
      <c r="AD877" s="1202"/>
      <c r="AE877" s="1203"/>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1"/>
      <c r="AA878" s="1202"/>
      <c r="AB878" s="1202"/>
      <c r="AC878" s="1202"/>
      <c r="AD878" s="1202"/>
      <c r="AE878" s="1203"/>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785</v>
      </c>
      <c r="I879" s="9"/>
      <c r="J879" s="9"/>
      <c r="K879" s="9"/>
      <c r="L879" s="9"/>
      <c r="M879" s="9"/>
      <c r="N879" s="9"/>
      <c r="O879" s="9"/>
      <c r="P879" s="9"/>
      <c r="Q879" s="9"/>
      <c r="R879" s="9"/>
      <c r="S879" s="9"/>
      <c r="T879" s="9"/>
      <c r="U879" s="9"/>
      <c r="V879" s="9"/>
      <c r="W879" s="9"/>
      <c r="X879" s="9"/>
      <c r="Y879" s="9"/>
      <c r="Z879" s="1201"/>
      <c r="AA879" s="1202"/>
      <c r="AB879" s="1202"/>
      <c r="AC879" s="1202"/>
      <c r="AD879" s="1202"/>
      <c r="AE879" s="1203"/>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786</v>
      </c>
      <c r="Z880" s="1195">
        <f>Z877-(Z878+Z879)</f>
        <v>0</v>
      </c>
      <c r="AA880" s="1196"/>
      <c r="AB880" s="1196"/>
      <c r="AC880" s="1196"/>
      <c r="AD880" s="1196"/>
      <c r="AE880" s="1197"/>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46" t="s">
        <v>960</v>
      </c>
      <c r="G892" s="1547"/>
      <c r="H892" s="1547"/>
      <c r="I892" s="1547"/>
      <c r="J892" s="1547"/>
      <c r="K892" s="1547"/>
      <c r="L892" s="1547"/>
      <c r="M892" s="1547"/>
      <c r="N892" s="1547"/>
      <c r="O892" s="1547"/>
      <c r="P892" s="1547"/>
      <c r="Q892" s="1547"/>
      <c r="R892" s="1547"/>
      <c r="S892" s="1547"/>
      <c r="T892" s="1548"/>
      <c r="U892" s="1551" t="s">
        <v>345</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39" t="s">
        <v>1038</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3" t="s">
        <v>56</v>
      </c>
      <c r="AC894" s="1193"/>
      <c r="AD894" s="1193"/>
      <c r="AE894" s="119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54" t="s">
        <v>158</v>
      </c>
      <c r="G895" s="1055"/>
      <c r="H895" s="1055"/>
      <c r="I895" s="1055"/>
      <c r="J895" s="1055"/>
      <c r="K895" s="1055"/>
      <c r="L895" s="1055"/>
      <c r="M895" s="1055"/>
      <c r="N895" s="1055"/>
      <c r="O895" s="1055"/>
      <c r="P895" s="1055"/>
      <c r="Q895" s="1055"/>
      <c r="R895" s="1055"/>
      <c r="S895" s="1055"/>
      <c r="T895" s="1056"/>
      <c r="U895" s="1057" t="s">
        <v>124</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54" t="s">
        <v>160</v>
      </c>
      <c r="G896" s="1055"/>
      <c r="H896" s="1055"/>
      <c r="I896" s="1055"/>
      <c r="J896" s="1055"/>
      <c r="K896" s="1055"/>
      <c r="L896" s="1055"/>
      <c r="M896" s="1055"/>
      <c r="N896" s="1055"/>
      <c r="O896" s="1055"/>
      <c r="P896" s="1055"/>
      <c r="Q896" s="1055"/>
      <c r="R896" s="1055"/>
      <c r="S896" s="1055"/>
      <c r="T896" s="1056"/>
      <c r="U896" s="1057" t="s">
        <v>108</v>
      </c>
      <c r="V896" s="1058"/>
      <c r="W896" s="1058"/>
      <c r="X896" s="1058"/>
      <c r="Y896" s="1058"/>
      <c r="Z896" s="1059"/>
      <c r="AA896" s="1060">
        <v>2500000</v>
      </c>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73" t="s">
        <v>945</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73" t="s">
        <v>946</v>
      </c>
      <c r="G898" s="1074"/>
      <c r="H898" s="1074"/>
      <c r="I898" s="1074"/>
      <c r="J898" s="1074"/>
      <c r="K898" s="1074"/>
      <c r="L898" s="1074"/>
      <c r="M898" s="1074"/>
      <c r="N898" s="1074"/>
      <c r="O898" s="1074"/>
      <c r="P898" s="1074"/>
      <c r="Q898" s="1074"/>
      <c r="R898" s="1074"/>
      <c r="S898" s="1074"/>
      <c r="T898" s="1075"/>
      <c r="U898" s="1057" t="s">
        <v>124</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73" t="s">
        <v>947</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54" t="s">
        <v>159</v>
      </c>
      <c r="G900" s="1055"/>
      <c r="H900" s="1055"/>
      <c r="I900" s="1055"/>
      <c r="J900" s="1055"/>
      <c r="K900" s="1055"/>
      <c r="L900" s="1055"/>
      <c r="M900" s="1055"/>
      <c r="N900" s="1055"/>
      <c r="O900" s="1055"/>
      <c r="P900" s="1055"/>
      <c r="Q900" s="1055"/>
      <c r="R900" s="1055"/>
      <c r="S900" s="1055"/>
      <c r="T900" s="1056"/>
      <c r="U900" s="1057" t="s">
        <v>124</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54" t="s">
        <v>2284</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54" t="s">
        <v>2281</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54" t="s">
        <v>2282</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54" t="s">
        <v>2283</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54" t="s">
        <v>2277</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54" t="s">
        <v>2274</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54" t="s">
        <v>1903</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73" t="s">
        <v>1007</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67" t="s">
        <v>2285</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67" t="s">
        <v>2287</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54" t="s">
        <v>2275</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54" t="s">
        <v>2279</v>
      </c>
      <c r="G914" s="1055"/>
      <c r="H914" s="1055"/>
      <c r="I914" s="1055"/>
      <c r="J914" s="1055"/>
      <c r="K914" s="1055"/>
      <c r="L914" s="1055"/>
      <c r="M914" s="1055"/>
      <c r="N914" s="1055"/>
      <c r="O914" s="1055"/>
      <c r="P914" s="1055"/>
      <c r="Q914" s="1055"/>
      <c r="R914" s="1055"/>
      <c r="S914" s="1055"/>
      <c r="T914" s="1056"/>
      <c r="U914" s="1082" t="s">
        <v>124</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54" t="s">
        <v>2276</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67" t="s">
        <v>1901</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67" t="s">
        <v>2288</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67" t="s">
        <v>1902</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67" t="s">
        <v>2286</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1018</v>
      </c>
      <c r="G921" s="9"/>
      <c r="H921" s="9"/>
      <c r="I921" s="9"/>
      <c r="J921" s="9"/>
      <c r="K921" s="9"/>
      <c r="L921" s="9"/>
      <c r="M921" s="9"/>
      <c r="N921" s="9"/>
      <c r="O921" s="9"/>
      <c r="P921" s="1333" t="s">
        <v>482</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54" t="s">
        <v>2278</v>
      </c>
      <c r="G922" s="1055"/>
      <c r="H922" s="1056"/>
      <c r="I922" s="1079" t="s">
        <v>2414</v>
      </c>
      <c r="J922" s="1080"/>
      <c r="K922" s="1080"/>
      <c r="L922" s="1080"/>
      <c r="M922" s="1080"/>
      <c r="N922" s="1080"/>
      <c r="O922" s="1080"/>
      <c r="P922" s="1080"/>
      <c r="Q922" s="1080"/>
      <c r="R922" s="1080"/>
      <c r="S922" s="1080"/>
      <c r="T922" s="1081"/>
      <c r="U922" s="1057" t="s">
        <v>108</v>
      </c>
      <c r="V922" s="1058"/>
      <c r="W922" s="1058"/>
      <c r="X922" s="1058"/>
      <c r="Y922" s="1058"/>
      <c r="Z922" s="1059"/>
      <c r="AA922" s="1060">
        <f>AO634</f>
        <v>21747825</v>
      </c>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54" t="s">
        <v>373</v>
      </c>
      <c r="G923" s="1055"/>
      <c r="H923" s="1056"/>
      <c r="I923" s="1079"/>
      <c r="J923" s="1080"/>
      <c r="K923" s="1080"/>
      <c r="L923" s="1080"/>
      <c r="M923" s="1080"/>
      <c r="N923" s="1080"/>
      <c r="O923" s="1080"/>
      <c r="P923" s="1080"/>
      <c r="Q923" s="1080"/>
      <c r="R923" s="1080"/>
      <c r="S923" s="1080"/>
      <c r="T923" s="1081"/>
      <c r="U923" s="1057" t="s">
        <v>124</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54" t="s">
        <v>825</v>
      </c>
      <c r="G924" s="1055"/>
      <c r="H924" s="1056"/>
      <c r="I924" s="1079" t="s">
        <v>2412</v>
      </c>
      <c r="J924" s="1080"/>
      <c r="K924" s="1080"/>
      <c r="L924" s="1080"/>
      <c r="M924" s="1080"/>
      <c r="N924" s="1080"/>
      <c r="O924" s="1080"/>
      <c r="P924" s="1080"/>
      <c r="Q924" s="1080"/>
      <c r="R924" s="1080"/>
      <c r="S924" s="1080"/>
      <c r="T924" s="1081"/>
      <c r="U924" s="1057" t="s">
        <v>108</v>
      </c>
      <c r="V924" s="1058"/>
      <c r="W924" s="1058"/>
      <c r="X924" s="1058"/>
      <c r="Y924" s="1058"/>
      <c r="Z924" s="1059"/>
      <c r="AA924" s="1060">
        <v>2200000</v>
      </c>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54" t="s">
        <v>283</v>
      </c>
      <c r="G925" s="1055"/>
      <c r="H925" s="1056"/>
      <c r="I925" s="1079" t="s">
        <v>2408</v>
      </c>
      <c r="J925" s="1080"/>
      <c r="K925" s="1080"/>
      <c r="L925" s="1080"/>
      <c r="M925" s="1080"/>
      <c r="N925" s="1080"/>
      <c r="O925" s="1080"/>
      <c r="P925" s="1080"/>
      <c r="Q925" s="1080"/>
      <c r="R925" s="1080"/>
      <c r="S925" s="1080"/>
      <c r="T925" s="1081"/>
      <c r="U925" s="1057" t="s">
        <v>108</v>
      </c>
      <c r="V925" s="1058"/>
      <c r="W925" s="1058"/>
      <c r="X925" s="1058"/>
      <c r="Y925" s="1058"/>
      <c r="Z925" s="1059"/>
      <c r="AA925" s="1060">
        <v>2750000</v>
      </c>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54" t="s">
        <v>283</v>
      </c>
      <c r="G926" s="1055"/>
      <c r="H926" s="1056"/>
      <c r="I926" s="1079"/>
      <c r="J926" s="1080"/>
      <c r="K926" s="1080"/>
      <c r="L926" s="1080"/>
      <c r="M926" s="1080"/>
      <c r="N926" s="1080"/>
      <c r="O926" s="1080"/>
      <c r="P926" s="1080"/>
      <c r="Q926" s="1080"/>
      <c r="R926" s="1080"/>
      <c r="S926" s="1080"/>
      <c r="T926" s="1081"/>
      <c r="U926" s="1057" t="s">
        <v>124</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826</v>
      </c>
      <c r="D931" s="9"/>
      <c r="E931" s="9"/>
      <c r="F931" s="9"/>
      <c r="G931" s="9"/>
      <c r="H931" s="9"/>
      <c r="I931" s="9"/>
      <c r="J931" s="9"/>
      <c r="K931" s="9"/>
      <c r="L931" s="1187">
        <v>45370</v>
      </c>
      <c r="M931" s="1188"/>
      <c r="N931" s="1188"/>
      <c r="O931" s="1188"/>
      <c r="P931" s="1188"/>
      <c r="Q931" s="1188"/>
      <c r="R931" s="1188"/>
      <c r="S931" s="1189"/>
      <c r="U931" s="72" t="s">
        <v>826</v>
      </c>
      <c r="V931" s="9"/>
      <c r="W931" s="9"/>
      <c r="X931" s="9"/>
      <c r="Y931" s="9"/>
      <c r="Z931" s="9"/>
      <c r="AA931" s="9"/>
      <c r="AB931" s="9"/>
      <c r="AC931" s="9"/>
      <c r="AD931" s="52"/>
      <c r="AE931" s="1187"/>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827</v>
      </c>
      <c r="D932" s="9"/>
      <c r="E932" s="9"/>
      <c r="F932" s="9"/>
      <c r="G932" s="9"/>
      <c r="H932" s="9"/>
      <c r="I932" s="9"/>
      <c r="J932" s="9"/>
      <c r="K932" s="9"/>
      <c r="L932" s="1391" t="s">
        <v>2412</v>
      </c>
      <c r="M932" s="1188"/>
      <c r="N932" s="1188"/>
      <c r="O932" s="1188"/>
      <c r="P932" s="1188"/>
      <c r="Q932" s="1188"/>
      <c r="R932" s="1188"/>
      <c r="S932" s="1189"/>
      <c r="U932" s="72" t="s">
        <v>827</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1107</v>
      </c>
      <c r="D933" s="9"/>
      <c r="E933" s="9"/>
      <c r="L933" s="1388" t="s">
        <v>2416</v>
      </c>
      <c r="M933" s="1389"/>
      <c r="N933" s="1389"/>
      <c r="O933" s="1389"/>
      <c r="P933" s="1389"/>
      <c r="Q933" s="1389"/>
      <c r="R933" s="1389"/>
      <c r="S933" s="1390"/>
      <c r="U933" s="72" t="s">
        <v>1107</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828</v>
      </c>
      <c r="D934" s="9"/>
      <c r="E934" s="9"/>
      <c r="F934" s="9"/>
      <c r="G934" s="9"/>
      <c r="H934" s="9"/>
      <c r="I934" s="9"/>
      <c r="J934" s="9"/>
      <c r="K934" s="9"/>
      <c r="L934" s="1523">
        <v>0.12</v>
      </c>
      <c r="M934" s="1524"/>
      <c r="N934" s="1524"/>
      <c r="O934" s="1524"/>
      <c r="P934" s="1524"/>
      <c r="Q934" s="1524"/>
      <c r="R934" s="1524"/>
      <c r="S934" s="1525"/>
      <c r="U934" s="72" t="s">
        <v>828</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829</v>
      </c>
      <c r="D935" s="9"/>
      <c r="E935" s="9"/>
      <c r="F935" s="9"/>
      <c r="G935" s="9"/>
      <c r="H935" s="9"/>
      <c r="I935" s="9"/>
      <c r="J935" s="9"/>
      <c r="K935" s="9"/>
      <c r="L935" s="1531">
        <v>12</v>
      </c>
      <c r="M935" s="1532"/>
      <c r="N935" s="1532"/>
      <c r="O935" s="1532"/>
      <c r="P935" s="1532"/>
      <c r="Q935" s="1532"/>
      <c r="R935" s="1532"/>
      <c r="S935" s="1533"/>
      <c r="U935" s="72" t="s">
        <v>829</v>
      </c>
      <c r="V935" s="9"/>
      <c r="W935" s="9"/>
      <c r="X935" s="9"/>
      <c r="Y935" s="9"/>
      <c r="Z935" s="9"/>
      <c r="AA935" s="9"/>
      <c r="AB935" s="9"/>
      <c r="AC935" s="9"/>
      <c r="AD935" s="52"/>
      <c r="AE935" s="1497"/>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830</v>
      </c>
      <c r="D936" s="9"/>
      <c r="E936" s="9"/>
      <c r="F936" s="9"/>
      <c r="G936" s="9"/>
      <c r="H936" s="9"/>
      <c r="I936" s="9"/>
      <c r="J936" s="9"/>
      <c r="K936" s="9"/>
      <c r="L936" s="1201">
        <v>330048</v>
      </c>
      <c r="M936" s="1202"/>
      <c r="N936" s="1202"/>
      <c r="O936" s="1202"/>
      <c r="P936" s="1202"/>
      <c r="Q936" s="1202"/>
      <c r="R936" s="1202"/>
      <c r="S936" s="1203"/>
      <c r="U936" s="72" t="s">
        <v>830</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831</v>
      </c>
      <c r="D937" s="9"/>
      <c r="E937" s="9"/>
      <c r="F937" s="9"/>
      <c r="G937" s="9"/>
      <c r="H937" s="9"/>
      <c r="I937" s="9"/>
      <c r="J937" s="9"/>
      <c r="K937" s="9"/>
      <c r="L937" s="1201">
        <v>4950720</v>
      </c>
      <c r="M937" s="1202"/>
      <c r="N937" s="1202"/>
      <c r="O937" s="1202"/>
      <c r="P937" s="1202"/>
      <c r="Q937" s="1202"/>
      <c r="R937" s="1202"/>
      <c r="S937" s="1203"/>
      <c r="U937" s="72" t="s">
        <v>831</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1970</v>
      </c>
      <c r="D938" s="9"/>
      <c r="E938" s="9"/>
      <c r="F938" s="9"/>
      <c r="G938" s="9"/>
      <c r="H938" s="9"/>
      <c r="I938" s="9"/>
      <c r="J938" s="9"/>
      <c r="K938" s="9"/>
      <c r="L938" s="1531">
        <v>15</v>
      </c>
      <c r="M938" s="1532"/>
      <c r="N938" s="1532"/>
      <c r="O938" s="1532"/>
      <c r="P938" s="1532"/>
      <c r="Q938" s="1532"/>
      <c r="R938" s="1532"/>
      <c r="S938" s="1533"/>
      <c r="U938" s="214" t="s">
        <v>1970</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846</v>
      </c>
      <c r="G943" s="9"/>
      <c r="H943" s="9"/>
      <c r="I943" s="9"/>
      <c r="J943" s="9"/>
      <c r="K943" s="9"/>
      <c r="L943" s="52"/>
      <c r="M943" s="1448"/>
      <c r="N943" s="1449"/>
      <c r="O943" s="1449"/>
      <c r="P943" s="1449"/>
      <c r="Q943" s="1449"/>
      <c r="R943" s="1449"/>
      <c r="S943" s="1450"/>
      <c r="T943" s="72" t="s">
        <v>949</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847</v>
      </c>
      <c r="G944" s="9"/>
      <c r="H944" s="9"/>
      <c r="I944" s="9"/>
      <c r="J944" s="9"/>
      <c r="K944" s="9"/>
      <c r="L944" s="52"/>
      <c r="M944" s="1448"/>
      <c r="N944" s="1449"/>
      <c r="O944" s="1449"/>
      <c r="P944" s="1449"/>
      <c r="Q944" s="1449"/>
      <c r="R944" s="1449"/>
      <c r="S944" s="1450"/>
      <c r="T944" s="72" t="s">
        <v>948</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1139</v>
      </c>
      <c r="G945" s="9"/>
      <c r="H945" s="9"/>
      <c r="I945" s="9"/>
      <c r="J945" s="9"/>
      <c r="K945" s="9"/>
      <c r="L945" s="52"/>
      <c r="M945" s="1326" t="s">
        <v>124</v>
      </c>
      <c r="N945" s="1260"/>
      <c r="O945" s="1260"/>
      <c r="P945" s="1260"/>
      <c r="Q945" s="1260"/>
      <c r="R945" s="1260"/>
      <c r="S945" s="1327"/>
      <c r="T945" s="8" t="s">
        <v>565</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848</v>
      </c>
      <c r="G946" s="9"/>
      <c r="H946" s="9"/>
      <c r="I946" s="9"/>
      <c r="J946" s="9"/>
      <c r="K946" s="9"/>
      <c r="L946" s="52"/>
      <c r="M946" s="1448"/>
      <c r="N946" s="1449"/>
      <c r="O946" s="1449"/>
      <c r="P946" s="1449"/>
      <c r="Q946" s="1449"/>
      <c r="R946" s="1449"/>
      <c r="S946" s="1450"/>
      <c r="T946" s="8" t="s">
        <v>566</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83</v>
      </c>
      <c r="G947" s="9"/>
      <c r="H947" s="9"/>
      <c r="I947" s="9"/>
      <c r="J947" s="9"/>
      <c r="K947" s="9"/>
      <c r="L947" s="52"/>
      <c r="M947" s="1448"/>
      <c r="N947" s="1449"/>
      <c r="O947" s="1449"/>
      <c r="P947" s="1449"/>
      <c r="Q947" s="1449"/>
      <c r="R947" s="1449"/>
      <c r="S947" s="1450"/>
      <c r="T947" s="8" t="s">
        <v>493</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4" t="s">
        <v>1107</v>
      </c>
      <c r="G948" s="7"/>
      <c r="H948" s="7"/>
      <c r="I948" s="7"/>
      <c r="J948" s="7"/>
      <c r="K948" s="7"/>
      <c r="L948" s="64"/>
      <c r="M948" s="1388" t="s">
        <v>79</v>
      </c>
      <c r="N948" s="1389"/>
      <c r="O948" s="1389"/>
      <c r="P948" s="1389"/>
      <c r="Q948" s="1389"/>
      <c r="R948" s="1389"/>
      <c r="S948" s="1390"/>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564</v>
      </c>
      <c r="G950" s="7"/>
      <c r="H950" s="7"/>
      <c r="I950" s="7"/>
      <c r="J950" s="7"/>
      <c r="K950" s="7"/>
      <c r="L950" s="7"/>
      <c r="M950" s="7"/>
      <c r="N950" s="7"/>
      <c r="O950" s="1326" t="s">
        <v>482</v>
      </c>
      <c r="P950" s="1327"/>
      <c r="Q950" s="146"/>
      <c r="R950" s="146"/>
      <c r="S950" s="147"/>
      <c r="T950" s="6" t="s">
        <v>283</v>
      </c>
      <c r="U950" s="7"/>
      <c r="V950" s="7"/>
      <c r="W950" s="1454" t="s">
        <v>561</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34" t="s">
        <v>226</v>
      </c>
      <c r="G951" s="1262"/>
      <c r="H951" s="1262"/>
      <c r="I951" s="1262"/>
      <c r="J951" s="1262"/>
      <c r="K951" s="1262"/>
      <c r="L951" s="1262"/>
      <c r="M951" s="1448"/>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3.05"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59" customFormat="1" ht="13.05"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7"/>
      <c r="D961" s="1138" t="s">
        <v>419</v>
      </c>
      <c r="E961" s="1139"/>
      <c r="F961" s="1139"/>
      <c r="G961" s="1139"/>
      <c r="H961" s="1139"/>
      <c r="I961" s="1139"/>
      <c r="J961" s="1139"/>
      <c r="K961" s="1139"/>
      <c r="L961" s="1139"/>
      <c r="M961" s="1139"/>
      <c r="N961" s="1139"/>
      <c r="O961" s="1139"/>
      <c r="P961" s="1139"/>
      <c r="Q961" s="1140"/>
      <c r="R961" s="1141">
        <f>IF(ISNA(IF($BA$819="4%",(INDEX($BC$825:$BG$881,MATCH($BO$825,$BB$834:$BB$891,0),MATCH(D961,$BC$822:$BG$822,0))),(INDEX($BJ$834:$BN$891,MATCH($BO$825,$BI$834:$BI$891,0),MATCH(D961,$BJ$832:$BN$832,0))))),0,IF($BA$819="4%",(INDEX($BC$825:$BG$881,MATCH($BO$825,$BB$834:$BB$891,0),MATCH(D961,$BC$822:$BG$822,0))),(INDEX($BJ$834:$BN$891,MATCH($BO$825,$BI$834:$BI$891,0),MATCH(D961,$BJ$832:$BN$832,0)))))</f>
        <v>353173</v>
      </c>
      <c r="S961" s="1141"/>
      <c r="T961" s="1141"/>
      <c r="U961" s="1141"/>
      <c r="V961" s="1141"/>
      <c r="W961" s="1141"/>
      <c r="X961" s="1141"/>
      <c r="Y961" s="1141"/>
      <c r="Z961" s="1141"/>
      <c r="AA961" s="1141"/>
      <c r="AB961" s="1142">
        <f>BN651</f>
        <v>0</v>
      </c>
      <c r="AC961" s="1143"/>
      <c r="AD961" s="1143"/>
      <c r="AE961" s="1143"/>
      <c r="AF961" s="1143"/>
      <c r="AG961" s="1143"/>
      <c r="AH961" s="1143"/>
      <c r="AI961" s="1144"/>
      <c r="AJ961" s="1145">
        <f>IF(ISERROR((R961*AB961)),0,(R961*AB961))</f>
        <v>0</v>
      </c>
      <c r="AK961" s="1146"/>
      <c r="AL961" s="1146"/>
      <c r="AM961" s="1146"/>
      <c r="AN961" s="1146"/>
      <c r="AO961" s="1146"/>
      <c r="AP961" s="1146"/>
      <c r="AQ961" s="114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38" t="s">
        <v>442</v>
      </c>
      <c r="E962" s="1139"/>
      <c r="F962" s="1139"/>
      <c r="G962" s="1139"/>
      <c r="H962" s="1139"/>
      <c r="I962" s="1139"/>
      <c r="J962" s="1139"/>
      <c r="K962" s="1139"/>
      <c r="L962" s="1139"/>
      <c r="M962" s="1139"/>
      <c r="N962" s="1139"/>
      <c r="O962" s="1139"/>
      <c r="P962" s="1139"/>
      <c r="Q962" s="1140"/>
      <c r="R962" s="1141">
        <f>IF(ISNA(IF($BA$819="4%",(INDEX($BC$825:$BG$881,MATCH($BO$825,$BB$834:$BB$891,0),MATCH(D962,$BC$822:$BG$822,0))),(INDEX($BJ$834:$BN$891,MATCH($BO$825,$BI$834:$BI$891,0),MATCH(D962,$BJ$832:$BN$832,0))))),0,IF($BA$819="4%",(INDEX($BC$825:$BG$881,MATCH($BO$825,$BB$834:$BB$891,0),MATCH(D962,$BC$822:$BG$822,0))),(INDEX($BJ$834:$BN$891,MATCH($BO$825,$BI$834:$BI$891,0),MATCH(D962,$BJ$832:$BN$832,0)))))</f>
        <v>407205</v>
      </c>
      <c r="S962" s="1141"/>
      <c r="T962" s="1141"/>
      <c r="U962" s="1141"/>
      <c r="V962" s="1141"/>
      <c r="W962" s="1141"/>
      <c r="X962" s="1141"/>
      <c r="Y962" s="1141"/>
      <c r="Z962" s="1141"/>
      <c r="AA962" s="1141"/>
      <c r="AB962" s="1142">
        <f>BS651</f>
        <v>12</v>
      </c>
      <c r="AC962" s="1143"/>
      <c r="AD962" s="1143"/>
      <c r="AE962" s="1143"/>
      <c r="AF962" s="1143"/>
      <c r="AG962" s="1143"/>
      <c r="AH962" s="1143"/>
      <c r="AI962" s="1144"/>
      <c r="AJ962" s="1145">
        <f>IF(ISERROR((R962*AB962)),0,(R962*AB962))</f>
        <v>4886460</v>
      </c>
      <c r="AK962" s="1146"/>
      <c r="AL962" s="1146"/>
      <c r="AM962" s="1146"/>
      <c r="AN962" s="1146"/>
      <c r="AO962" s="1146"/>
      <c r="AP962" s="1146"/>
      <c r="AQ962" s="114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38" t="s">
        <v>779</v>
      </c>
      <c r="E963" s="1139"/>
      <c r="F963" s="1139"/>
      <c r="G963" s="1139"/>
      <c r="H963" s="1139"/>
      <c r="I963" s="1139"/>
      <c r="J963" s="1139"/>
      <c r="K963" s="1139"/>
      <c r="L963" s="1139"/>
      <c r="M963" s="1139"/>
      <c r="N963" s="1139"/>
      <c r="O963" s="1139"/>
      <c r="P963" s="1139"/>
      <c r="Q963" s="1140"/>
      <c r="R963" s="1141">
        <f>IF(ISNA(IF($BA$819="4%",(INDEX($BC$825:$BG$881,MATCH($BO$825,$BB$834:$BB$891,0),MATCH(D963,$BC$822:$BG$822,0))),(INDEX($BJ$834:$BN$891,MATCH($BO$825,$BI$834:$BI$891,0),MATCH(D963,$BJ$832:$BN$832,0))))),0,IF($BA$819="4%",(INDEX($BC$825:$BG$881,MATCH($BO$825,$BB$834:$BB$891,0),MATCH(D963,$BC$822:$BG$822,0))),(INDEX($BJ$834:$BN$891,MATCH($BO$825,$BI$834:$BI$891,0),MATCH(D963,$BJ$832:$BN$832,0)))))</f>
        <v>491200</v>
      </c>
      <c r="S963" s="1141"/>
      <c r="T963" s="1141"/>
      <c r="U963" s="1141"/>
      <c r="V963" s="1141"/>
      <c r="W963" s="1141"/>
      <c r="X963" s="1141"/>
      <c r="Y963" s="1141"/>
      <c r="Z963" s="1141"/>
      <c r="AA963" s="1141"/>
      <c r="AB963" s="1142">
        <f>BX651</f>
        <v>24</v>
      </c>
      <c r="AC963" s="1143"/>
      <c r="AD963" s="1143"/>
      <c r="AE963" s="1143"/>
      <c r="AF963" s="1143"/>
      <c r="AG963" s="1143"/>
      <c r="AH963" s="1143"/>
      <c r="AI963" s="1144"/>
      <c r="AJ963" s="1145">
        <f>IF(ISERROR((R963*AB963)),0,(R963*AB963))</f>
        <v>11788800</v>
      </c>
      <c r="AK963" s="1146"/>
      <c r="AL963" s="1146"/>
      <c r="AM963" s="1146"/>
      <c r="AN963" s="1146"/>
      <c r="AO963" s="1146"/>
      <c r="AP963" s="1146"/>
      <c r="AQ963" s="11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38" t="s">
        <v>780</v>
      </c>
      <c r="E964" s="1139"/>
      <c r="F964" s="1139"/>
      <c r="G964" s="1139"/>
      <c r="H964" s="1139"/>
      <c r="I964" s="1139"/>
      <c r="J964" s="1139"/>
      <c r="K964" s="1139"/>
      <c r="L964" s="1139"/>
      <c r="M964" s="1139"/>
      <c r="N964" s="1139"/>
      <c r="O964" s="1139"/>
      <c r="P964" s="1139"/>
      <c r="Q964" s="1140"/>
      <c r="R964" s="1141">
        <f>IF(ISNA(IF($BA$819="4%",(INDEX($BC$825:$BG$881,MATCH($BO$825,$BB$834:$BB$891,0),MATCH(D964,$BC$822:$BG$822,0))),(INDEX($BJ$834:$BN$891,MATCH($BO$825,$BI$834:$BI$891,0),MATCH(D964,$BJ$832:$BN$832,0))))),0,IF($BA$819="4%",(INDEX($BC$825:$BG$881,MATCH($BO$825,$BB$834:$BB$891,0),MATCH(D964,$BC$822:$BG$822,0))),(INDEX($BJ$834:$BN$891,MATCH($BO$825,$BI$834:$BI$891,0),MATCH(D964,$BJ$832:$BN$832,0)))))</f>
        <v>628736</v>
      </c>
      <c r="S964" s="1141"/>
      <c r="T964" s="1141"/>
      <c r="U964" s="1141"/>
      <c r="V964" s="1141"/>
      <c r="W964" s="1141"/>
      <c r="X964" s="1141"/>
      <c r="Y964" s="1141"/>
      <c r="Z964" s="1141"/>
      <c r="AA964" s="1141"/>
      <c r="AB964" s="1142">
        <f>CC651</f>
        <v>12</v>
      </c>
      <c r="AC964" s="1143"/>
      <c r="AD964" s="1143"/>
      <c r="AE964" s="1143"/>
      <c r="AF964" s="1143"/>
      <c r="AG964" s="1143"/>
      <c r="AH964" s="1143"/>
      <c r="AI964" s="1144"/>
      <c r="AJ964" s="1145">
        <f>IF(ISERROR((R964*AB964)),0,(R964*AB964))</f>
        <v>7544832</v>
      </c>
      <c r="AK964" s="1146"/>
      <c r="AL964" s="1146"/>
      <c r="AM964" s="1146"/>
      <c r="AN964" s="1146"/>
      <c r="AO964" s="1146"/>
      <c r="AP964" s="1146"/>
      <c r="AQ964" s="114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38" t="s">
        <v>790</v>
      </c>
      <c r="E965" s="1139"/>
      <c r="F965" s="1139"/>
      <c r="G965" s="1139"/>
      <c r="H965" s="1139"/>
      <c r="I965" s="1139"/>
      <c r="J965" s="1139"/>
      <c r="K965" s="1139"/>
      <c r="L965" s="1139"/>
      <c r="M965" s="1139"/>
      <c r="N965" s="1139"/>
      <c r="O965" s="1139"/>
      <c r="P965" s="1139"/>
      <c r="Q965" s="1140"/>
      <c r="R965" s="1141">
        <f>IF(ISNA(IF($BA$819="4%",(INDEX($BC$825:$BG$881,MATCH($BO$825,$BB$834:$BB$891,0),MATCH(D965,$BC$822:$BG$822,0))),(INDEX($BJ$834:$BN$891,MATCH($BO$825,$BI$834:$BI$891,0),MATCH(D965,$BJ$832:$BN$832,0))))),0,IF($BA$819="4%",(INDEX($BC$825:$BG$881,MATCH($BO$825,$BB$834:$BB$891,0),MATCH(D965,$BC$822:$BG$822,0))),(INDEX($BJ$834:$BN$891,MATCH($BO$825,$BI$834:$BI$891,0),MATCH(D965,$BJ$832:$BN$832,0)))))</f>
        <v>700451</v>
      </c>
      <c r="S965" s="1141"/>
      <c r="T965" s="1141"/>
      <c r="U965" s="1141"/>
      <c r="V965" s="1141"/>
      <c r="W965" s="1141"/>
      <c r="X965" s="1141"/>
      <c r="Y965" s="1141"/>
      <c r="Z965" s="1141"/>
      <c r="AA965" s="1141"/>
      <c r="AB965" s="1142">
        <f>CM651+CH651</f>
        <v>0</v>
      </c>
      <c r="AC965" s="1143"/>
      <c r="AD965" s="1143"/>
      <c r="AE965" s="1143"/>
      <c r="AF965" s="1143"/>
      <c r="AG965" s="1143"/>
      <c r="AH965" s="1143"/>
      <c r="AI965" s="1144"/>
      <c r="AJ965" s="1145">
        <f>IF(ISERROR((R965*AB965)),0,(R965*AB965))</f>
        <v>0</v>
      </c>
      <c r="AK965" s="1146"/>
      <c r="AL965" s="1146"/>
      <c r="AM965" s="1146"/>
      <c r="AN965" s="1146"/>
      <c r="AO965" s="1146"/>
      <c r="AP965" s="1146"/>
      <c r="AQ965" s="114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55" t="s">
        <v>959</v>
      </c>
      <c r="C966" s="1156"/>
      <c r="D966" s="1156"/>
      <c r="E966" s="1156"/>
      <c r="F966" s="1156"/>
      <c r="G966" s="1156"/>
      <c r="H966" s="1156"/>
      <c r="I966" s="1156"/>
      <c r="J966" s="1156"/>
      <c r="K966" s="1156"/>
      <c r="L966" s="1156"/>
      <c r="M966" s="1156"/>
      <c r="N966" s="1156"/>
      <c r="O966" s="1156"/>
      <c r="P966" s="1156"/>
      <c r="Q966" s="1156"/>
      <c r="R966" s="1156"/>
      <c r="S966" s="1156"/>
      <c r="T966" s="1156"/>
      <c r="U966" s="1156"/>
      <c r="V966" s="1156"/>
      <c r="W966" s="1156"/>
      <c r="X966" s="1156"/>
      <c r="Y966" s="1156"/>
      <c r="Z966" s="1156"/>
      <c r="AA966" s="1157"/>
      <c r="AB966" s="1142">
        <f>SUM(AB961:AI965)</f>
        <v>48</v>
      </c>
      <c r="AC966" s="1143"/>
      <c r="AD966" s="1143"/>
      <c r="AE966" s="1143"/>
      <c r="AF966" s="1143"/>
      <c r="AG966" s="1143"/>
      <c r="AH966" s="1143"/>
      <c r="AI966" s="1144"/>
      <c r="AJ966" s="1145"/>
      <c r="AK966" s="1146"/>
      <c r="AL966" s="1146"/>
      <c r="AM966" s="1146"/>
      <c r="AN966" s="1146"/>
      <c r="AO966" s="1146"/>
      <c r="AP966" s="1146"/>
      <c r="AQ966" s="114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63" t="s">
        <v>746</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5">
        <f>SUM(AJ961:AQ965)</f>
        <v>24220092</v>
      </c>
      <c r="AK967" s="1146"/>
      <c r="AL967" s="1146"/>
      <c r="AM967" s="1146"/>
      <c r="AN967" s="1146"/>
      <c r="AO967" s="1146"/>
      <c r="AP967" s="1146"/>
      <c r="AQ967" s="114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8" t="s">
        <v>481</v>
      </c>
      <c r="D969" s="1148" t="s">
        <v>1888</v>
      </c>
      <c r="E969" s="1149"/>
      <c r="F969" s="1149"/>
      <c r="G969" s="1149"/>
      <c r="H969" s="1149"/>
      <c r="I969" s="1149"/>
      <c r="J969" s="1149"/>
      <c r="K969" s="1149"/>
      <c r="L969" s="1149"/>
      <c r="M969" s="1149"/>
      <c r="N969" s="1149"/>
      <c r="O969" s="1149"/>
      <c r="P969" s="1149"/>
      <c r="Q969" s="1149"/>
      <c r="R969" s="1149"/>
      <c r="S969" s="1149"/>
      <c r="T969" s="1149"/>
      <c r="U969" s="1149"/>
      <c r="V969" s="1149"/>
      <c r="W969" s="1149"/>
      <c r="X969" s="1149"/>
      <c r="Y969" s="1149"/>
      <c r="Z969" s="1149"/>
      <c r="AA969" s="1149"/>
      <c r="AB969" s="1149"/>
      <c r="AC969" s="1149"/>
      <c r="AD969" s="1149"/>
      <c r="AE969" s="1150"/>
      <c r="AF969" s="82"/>
      <c r="AG969" s="1153" t="s">
        <v>108</v>
      </c>
      <c r="AH969" s="1154"/>
      <c r="AI969" s="85"/>
      <c r="AJ969" s="1129">
        <f>ROUND(IF(AND(AG969="yes",D975&lt;&gt;""),AJ967*0.2,0),0)</f>
        <v>4844018</v>
      </c>
      <c r="AK969" s="1130"/>
      <c r="AL969" s="1130"/>
      <c r="AM969" s="1130"/>
      <c r="AN969" s="1130"/>
      <c r="AO969" s="1130"/>
      <c r="AP969" s="1130"/>
      <c r="AQ969" s="11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59"/>
      <c r="C970" s="860"/>
      <c r="D970" s="1110" t="s">
        <v>2272</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2"/>
      <c r="AK970" s="1133"/>
      <c r="AL970" s="1133"/>
      <c r="AM970" s="1133"/>
      <c r="AN970" s="1133"/>
      <c r="AO970" s="1133"/>
      <c r="AP970" s="1133"/>
      <c r="AQ970" s="11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59"/>
      <c r="C971" s="860"/>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2"/>
      <c r="AK971" s="1133"/>
      <c r="AL971" s="1133"/>
      <c r="AM971" s="1133"/>
      <c r="AN971" s="1133"/>
      <c r="AO971" s="1133"/>
      <c r="AP971" s="1133"/>
      <c r="AQ971" s="11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59"/>
      <c r="C972" s="860"/>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2"/>
      <c r="AK972" s="1133"/>
      <c r="AL972" s="1133"/>
      <c r="AM972" s="1133"/>
      <c r="AN972" s="1133"/>
      <c r="AO972" s="1133"/>
      <c r="AP972" s="1133"/>
      <c r="AQ972" s="11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59"/>
      <c r="C973" s="860"/>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2"/>
      <c r="AK973" s="1133"/>
      <c r="AL973" s="1133"/>
      <c r="AM973" s="1133"/>
      <c r="AN973" s="1133"/>
      <c r="AO973" s="1133"/>
      <c r="AP973" s="1133"/>
      <c r="AQ973" s="11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59"/>
      <c r="C974" s="860"/>
      <c r="D974" s="1113" t="s">
        <v>2273</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2"/>
      <c r="AK974" s="1133"/>
      <c r="AL974" s="1133"/>
      <c r="AM974" s="1133"/>
      <c r="AN974" s="1133"/>
      <c r="AO974" s="1133"/>
      <c r="AP974" s="1133"/>
      <c r="AQ974" s="11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59"/>
      <c r="C975" s="860"/>
      <c r="D975" s="1445" t="s">
        <v>2412</v>
      </c>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5"/>
      <c r="AK975" s="1136"/>
      <c r="AL975" s="1136"/>
      <c r="AM975" s="1136"/>
      <c r="AN975" s="1136"/>
      <c r="AO975" s="1136"/>
      <c r="AP975" s="1136"/>
      <c r="AQ975" s="113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1"/>
      <c r="C976" s="862"/>
      <c r="D976" s="1172" t="s">
        <v>1996</v>
      </c>
      <c r="E976" s="1173"/>
      <c r="F976" s="1173"/>
      <c r="G976" s="1173"/>
      <c r="H976" s="1173"/>
      <c r="I976" s="1173"/>
      <c r="J976" s="1173"/>
      <c r="K976" s="1173"/>
      <c r="L976" s="1173"/>
      <c r="M976" s="1173"/>
      <c r="N976" s="1173"/>
      <c r="O976" s="1173"/>
      <c r="P976" s="1173"/>
      <c r="Q976" s="1173"/>
      <c r="R976" s="1173"/>
      <c r="S976" s="1173"/>
      <c r="T976" s="1173"/>
      <c r="U976" s="1173"/>
      <c r="V976" s="1173"/>
      <c r="W976" s="1173"/>
      <c r="X976" s="1173"/>
      <c r="Y976" s="1173"/>
      <c r="Z976" s="1173"/>
      <c r="AA976" s="1173"/>
      <c r="AB976" s="1173"/>
      <c r="AC976" s="1173"/>
      <c r="AD976" s="1173"/>
      <c r="AE976" s="1174"/>
      <c r="AF976" s="82"/>
      <c r="AG976" s="1151" t="s">
        <v>482</v>
      </c>
      <c r="AH976" s="1152"/>
      <c r="AI976" s="85"/>
      <c r="AJ976" s="1129">
        <f>ROUND(IF(AG976="yes",AJ967*0.05,0),0)</f>
        <v>0</v>
      </c>
      <c r="AK976" s="1130"/>
      <c r="AL976" s="1130"/>
      <c r="AM976" s="1130"/>
      <c r="AN976" s="1130"/>
      <c r="AO976" s="1130"/>
      <c r="AP976" s="1130"/>
      <c r="AQ976" s="11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59"/>
      <c r="C977" s="863"/>
      <c r="D977" s="1110" t="s">
        <v>1889</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2"/>
      <c r="AK977" s="1133"/>
      <c r="AL977" s="1133"/>
      <c r="AM977" s="1133"/>
      <c r="AN977" s="1133"/>
      <c r="AO977" s="1133"/>
      <c r="AP977" s="1133"/>
      <c r="AQ977" s="113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59"/>
      <c r="C978" s="8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2"/>
      <c r="AK978" s="1133"/>
      <c r="AL978" s="1133"/>
      <c r="AM978" s="1133"/>
      <c r="AN978" s="1133"/>
      <c r="AO978" s="1133"/>
      <c r="AP978" s="1133"/>
      <c r="AQ978" s="113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59"/>
      <c r="C979" s="863"/>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2"/>
      <c r="AK979" s="1133"/>
      <c r="AL979" s="1133"/>
      <c r="AM979" s="1133"/>
      <c r="AN979" s="1133"/>
      <c r="AO979" s="1133"/>
      <c r="AP979" s="1133"/>
      <c r="AQ979" s="113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59"/>
      <c r="C980" s="863"/>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2"/>
      <c r="AK980" s="1133"/>
      <c r="AL980" s="1133"/>
      <c r="AM980" s="1133"/>
      <c r="AN980" s="1133"/>
      <c r="AO980" s="1133"/>
      <c r="AP980" s="1133"/>
      <c r="AQ980" s="113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4"/>
      <c r="C981" s="865"/>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5"/>
      <c r="AK981" s="1136"/>
      <c r="AL981" s="1136"/>
      <c r="AM981" s="1136"/>
      <c r="AN981" s="1136"/>
      <c r="AO981" s="1136"/>
      <c r="AP981" s="1136"/>
      <c r="AQ981" s="113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1"/>
      <c r="C982" s="555" t="s">
        <v>485</v>
      </c>
      <c r="D982" s="1172" t="s">
        <v>1997</v>
      </c>
      <c r="E982" s="1173"/>
      <c r="F982" s="1173"/>
      <c r="G982" s="1173"/>
      <c r="H982" s="1173"/>
      <c r="I982" s="1173"/>
      <c r="J982" s="1173"/>
      <c r="K982" s="1173"/>
      <c r="L982" s="1173"/>
      <c r="M982" s="1173"/>
      <c r="N982" s="1173"/>
      <c r="O982" s="1173"/>
      <c r="P982" s="1173"/>
      <c r="Q982" s="1173"/>
      <c r="R982" s="1173"/>
      <c r="S982" s="1173"/>
      <c r="T982" s="1173"/>
      <c r="U982" s="1173"/>
      <c r="V982" s="1173"/>
      <c r="W982" s="1173"/>
      <c r="X982" s="1173"/>
      <c r="Y982" s="1173"/>
      <c r="Z982" s="1173"/>
      <c r="AA982" s="1173"/>
      <c r="AB982" s="1173"/>
      <c r="AC982" s="1173"/>
      <c r="AD982" s="1173"/>
      <c r="AE982" s="1174"/>
      <c r="AF982" s="84"/>
      <c r="AG982" s="1151" t="s">
        <v>482</v>
      </c>
      <c r="AH982" s="1152"/>
      <c r="AI982" s="85"/>
      <c r="AJ982" s="1129">
        <f>ROUND(IF(AG982="yes",AJ967*0.1,0),0)</f>
        <v>0</v>
      </c>
      <c r="AK982" s="1130"/>
      <c r="AL982" s="1130"/>
      <c r="AM982" s="1130"/>
      <c r="AN982" s="1130"/>
      <c r="AO982" s="1130"/>
      <c r="AP982" s="1130"/>
      <c r="AQ982" s="113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6"/>
      <c r="D983" s="1165" t="s">
        <v>1998</v>
      </c>
      <c r="E983" s="1166"/>
      <c r="F983" s="1166"/>
      <c r="G983" s="1166"/>
      <c r="H983" s="1166"/>
      <c r="I983" s="1166"/>
      <c r="J983" s="1166"/>
      <c r="K983" s="1166"/>
      <c r="L983" s="1166"/>
      <c r="M983" s="1166"/>
      <c r="N983" s="1166"/>
      <c r="O983" s="1166"/>
      <c r="P983" s="1166"/>
      <c r="Q983" s="1166"/>
      <c r="R983" s="1166"/>
      <c r="S983" s="1166"/>
      <c r="T983" s="1166"/>
      <c r="U983" s="1166"/>
      <c r="V983" s="1166"/>
      <c r="W983" s="1166"/>
      <c r="X983" s="1166"/>
      <c r="Y983" s="1166"/>
      <c r="Z983" s="1166"/>
      <c r="AA983" s="1166"/>
      <c r="AB983" s="1166"/>
      <c r="AC983" s="1166"/>
      <c r="AD983" s="1166"/>
      <c r="AE983" s="1167"/>
      <c r="AF983" s="79"/>
      <c r="AI983" s="83"/>
      <c r="AJ983" s="1132"/>
      <c r="AK983" s="1133"/>
      <c r="AL983" s="1133"/>
      <c r="AM983" s="1133"/>
      <c r="AN983" s="1133"/>
      <c r="AO983" s="1133"/>
      <c r="AP983" s="1133"/>
      <c r="AQ983" s="113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6"/>
      <c r="D984" s="1165"/>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79"/>
      <c r="AG984" s="21"/>
      <c r="AH984" s="21"/>
      <c r="AI984" s="83"/>
      <c r="AJ984" s="1132"/>
      <c r="AK984" s="1133"/>
      <c r="AL984" s="1133"/>
      <c r="AM984" s="1133"/>
      <c r="AN984" s="1133"/>
      <c r="AO984" s="1133"/>
      <c r="AP984" s="1133"/>
      <c r="AQ984" s="113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6"/>
      <c r="C985" s="865"/>
      <c r="D985" s="1168"/>
      <c r="E985" s="1169"/>
      <c r="F985" s="1169"/>
      <c r="G985" s="1169"/>
      <c r="H985" s="1169"/>
      <c r="I985" s="1169"/>
      <c r="J985" s="1169"/>
      <c r="K985" s="1169"/>
      <c r="L985" s="1169"/>
      <c r="M985" s="1169"/>
      <c r="N985" s="1169"/>
      <c r="O985" s="1169"/>
      <c r="P985" s="1169"/>
      <c r="Q985" s="1169"/>
      <c r="R985" s="1169"/>
      <c r="S985" s="1169"/>
      <c r="T985" s="1169"/>
      <c r="U985" s="1169"/>
      <c r="V985" s="1169"/>
      <c r="W985" s="1169"/>
      <c r="X985" s="1169"/>
      <c r="Y985" s="1169"/>
      <c r="Z985" s="1169"/>
      <c r="AA985" s="1169"/>
      <c r="AB985" s="1169"/>
      <c r="AC985" s="1169"/>
      <c r="AD985" s="1169"/>
      <c r="AE985" s="1170"/>
      <c r="AF985" s="80"/>
      <c r="AG985" s="11"/>
      <c r="AH985" s="11"/>
      <c r="AI985" s="81"/>
      <c r="AJ985" s="1135"/>
      <c r="AK985" s="1136"/>
      <c r="AL985" s="1136"/>
      <c r="AM985" s="1136"/>
      <c r="AN985" s="1136"/>
      <c r="AO985" s="1136"/>
      <c r="AP985" s="1136"/>
      <c r="AQ985" s="113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5" t="s">
        <v>489</v>
      </c>
      <c r="D986" s="1172" t="s">
        <v>1890</v>
      </c>
      <c r="E986" s="1173"/>
      <c r="F986" s="1173"/>
      <c r="G986" s="1173"/>
      <c r="H986" s="1173"/>
      <c r="I986" s="1173"/>
      <c r="J986" s="1173"/>
      <c r="K986" s="1173"/>
      <c r="L986" s="1173"/>
      <c r="M986" s="1173"/>
      <c r="N986" s="1173"/>
      <c r="O986" s="1173"/>
      <c r="P986" s="1173"/>
      <c r="Q986" s="1173"/>
      <c r="R986" s="1173"/>
      <c r="S986" s="1173"/>
      <c r="T986" s="1173"/>
      <c r="U986" s="1173"/>
      <c r="V986" s="1173"/>
      <c r="W986" s="1173"/>
      <c r="X986" s="1173"/>
      <c r="Y986" s="1173"/>
      <c r="Z986" s="1173"/>
      <c r="AA986" s="1173"/>
      <c r="AB986" s="1173"/>
      <c r="AC986" s="1173"/>
      <c r="AD986" s="1173"/>
      <c r="AE986" s="1174"/>
      <c r="AF986" s="82"/>
      <c r="AG986" s="1151" t="s">
        <v>482</v>
      </c>
      <c r="AH986" s="1152"/>
      <c r="AI986" s="85"/>
      <c r="AJ986" s="1129">
        <f>ROUND(IF(AG986="yes",AJ967*0.02,0),0)</f>
        <v>0</v>
      </c>
      <c r="AK986" s="1130"/>
      <c r="AL986" s="1130"/>
      <c r="AM986" s="1130"/>
      <c r="AN986" s="1130"/>
      <c r="AO986" s="1130"/>
      <c r="AP986" s="1130"/>
      <c r="AQ986" s="113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6"/>
      <c r="D987" s="1168" t="s">
        <v>1891</v>
      </c>
      <c r="E987" s="1169"/>
      <c r="F987" s="1169"/>
      <c r="G987" s="1169"/>
      <c r="H987" s="1169"/>
      <c r="I987" s="1169"/>
      <c r="J987" s="1169"/>
      <c r="K987" s="1169"/>
      <c r="L987" s="1169"/>
      <c r="M987" s="1169"/>
      <c r="N987" s="1169"/>
      <c r="O987" s="1169"/>
      <c r="P987" s="1169"/>
      <c r="Q987" s="1169"/>
      <c r="R987" s="1169"/>
      <c r="S987" s="1169"/>
      <c r="T987" s="1169"/>
      <c r="U987" s="1169"/>
      <c r="V987" s="1169"/>
      <c r="W987" s="1169"/>
      <c r="X987" s="1169"/>
      <c r="Y987" s="1169"/>
      <c r="Z987" s="1169"/>
      <c r="AA987" s="1169"/>
      <c r="AB987" s="1169"/>
      <c r="AC987" s="1169"/>
      <c r="AD987" s="1169"/>
      <c r="AE987" s="1170"/>
      <c r="AF987" s="80"/>
      <c r="AG987" s="11"/>
      <c r="AH987" s="11"/>
      <c r="AI987" s="81"/>
      <c r="AJ987" s="1135"/>
      <c r="AK987" s="1136"/>
      <c r="AL987" s="1136"/>
      <c r="AM987" s="1136"/>
      <c r="AN987" s="1136"/>
      <c r="AO987" s="1136"/>
      <c r="AP987" s="1136"/>
      <c r="AQ987" s="113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5" t="s">
        <v>492</v>
      </c>
      <c r="D988" s="1172" t="s">
        <v>1892</v>
      </c>
      <c r="E988" s="1173"/>
      <c r="F988" s="1173"/>
      <c r="G988" s="1173"/>
      <c r="H988" s="1173"/>
      <c r="I988" s="1173"/>
      <c r="J988" s="1173"/>
      <c r="K988" s="1173"/>
      <c r="L988" s="1173"/>
      <c r="M988" s="1173"/>
      <c r="N988" s="1173"/>
      <c r="O988" s="1173"/>
      <c r="P988" s="1173"/>
      <c r="Q988" s="1173"/>
      <c r="R988" s="1173"/>
      <c r="S988" s="1173"/>
      <c r="T988" s="1173"/>
      <c r="U988" s="1173"/>
      <c r="V988" s="1173"/>
      <c r="W988" s="1173"/>
      <c r="X988" s="1173"/>
      <c r="Y988" s="1173"/>
      <c r="Z988" s="1173"/>
      <c r="AA988" s="1173"/>
      <c r="AB988" s="1173"/>
      <c r="AC988" s="1173"/>
      <c r="AD988" s="1173"/>
      <c r="AE988" s="1174"/>
      <c r="AF988" s="82"/>
      <c r="AG988" s="1151" t="s">
        <v>482</v>
      </c>
      <c r="AH988" s="1152"/>
      <c r="AI988" s="82"/>
      <c r="AJ988" s="1129">
        <f>ROUND(IF(AG988="yes",AJ967*0.02,0),0)</f>
        <v>0</v>
      </c>
      <c r="AK988" s="1130"/>
      <c r="AL988" s="1130"/>
      <c r="AM988" s="1130"/>
      <c r="AN988" s="1130"/>
      <c r="AO988" s="1130"/>
      <c r="AP988" s="1130"/>
      <c r="AQ988" s="1131"/>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6"/>
      <c r="D989" s="1165" t="s">
        <v>1893</v>
      </c>
      <c r="E989" s="1166"/>
      <c r="F989" s="1166"/>
      <c r="G989" s="1166"/>
      <c r="H989" s="1166"/>
      <c r="I989" s="1166"/>
      <c r="J989" s="1166"/>
      <c r="K989" s="1166"/>
      <c r="L989" s="1166"/>
      <c r="M989" s="1166"/>
      <c r="N989" s="1166"/>
      <c r="O989" s="1166"/>
      <c r="P989" s="1166"/>
      <c r="Q989" s="1166"/>
      <c r="R989" s="1166"/>
      <c r="S989" s="1166"/>
      <c r="T989" s="1166"/>
      <c r="U989" s="1166"/>
      <c r="V989" s="1166"/>
      <c r="W989" s="1166"/>
      <c r="X989" s="1166"/>
      <c r="Y989" s="1166"/>
      <c r="Z989" s="1166"/>
      <c r="AA989" s="1166"/>
      <c r="AB989" s="1166"/>
      <c r="AC989" s="1166"/>
      <c r="AD989" s="1166"/>
      <c r="AE989" s="1167"/>
      <c r="AF989" s="1086" t="str">
        <f>IF(AND(AG988="yes",AF215&lt;&gt;1),"The project may not be eligible for this boost","")</f>
        <v/>
      </c>
      <c r="AG989" s="1087"/>
      <c r="AH989" s="1087"/>
      <c r="AI989" s="1088"/>
      <c r="AJ989" s="1132"/>
      <c r="AK989" s="1133"/>
      <c r="AL989" s="1133"/>
      <c r="AM989" s="1133"/>
      <c r="AN989" s="1133"/>
      <c r="AO989" s="1133"/>
      <c r="AP989" s="1133"/>
      <c r="AQ989" s="1134"/>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4"/>
      <c r="C990" s="865"/>
      <c r="D990" s="1168"/>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1089"/>
      <c r="AG990" s="1090"/>
      <c r="AH990" s="1090"/>
      <c r="AI990" s="1091"/>
      <c r="AJ990" s="1135"/>
      <c r="AK990" s="1136"/>
      <c r="AL990" s="1136"/>
      <c r="AM990" s="1136"/>
      <c r="AN990" s="1136"/>
      <c r="AO990" s="1136"/>
      <c r="AP990" s="1136"/>
      <c r="AQ990" s="1137"/>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5" t="s">
        <v>595</v>
      </c>
      <c r="D991" s="1148" t="s">
        <v>1894</v>
      </c>
      <c r="E991" s="1149"/>
      <c r="F991" s="1149"/>
      <c r="G991" s="1149"/>
      <c r="H991" s="1149"/>
      <c r="I991" s="1149"/>
      <c r="J991" s="1149"/>
      <c r="K991" s="1149"/>
      <c r="L991" s="1149"/>
      <c r="M991" s="1149"/>
      <c r="N991" s="1149"/>
      <c r="O991" s="1149"/>
      <c r="P991" s="1149"/>
      <c r="Q991" s="1149"/>
      <c r="R991" s="1149"/>
      <c r="S991" s="1149"/>
      <c r="T991" s="1149"/>
      <c r="U991" s="1149"/>
      <c r="V991" s="1149"/>
      <c r="W991" s="1149"/>
      <c r="X991" s="1149"/>
      <c r="Y991" s="1149"/>
      <c r="Z991" s="1149"/>
      <c r="AA991" s="1149"/>
      <c r="AB991" s="1149"/>
      <c r="AC991" s="1149"/>
      <c r="AD991" s="1149"/>
      <c r="AE991" s="1150"/>
      <c r="AF991" s="82"/>
      <c r="AG991" s="1151" t="s">
        <v>482</v>
      </c>
      <c r="AH991" s="1152"/>
      <c r="AI991" s="85"/>
      <c r="AJ991" s="1129">
        <f>IF(AG991="yes",AJ967*BA992,0)</f>
        <v>0</v>
      </c>
      <c r="AK991" s="1130"/>
      <c r="AL991" s="1130"/>
      <c r="AM991" s="1130"/>
      <c r="AN991" s="1130"/>
      <c r="AO991" s="1130"/>
      <c r="AP991" s="1130"/>
      <c r="AQ991" s="113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6"/>
      <c r="D992" s="1165" t="s">
        <v>1999</v>
      </c>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1116" t="str">
        <f>IF(AND(AG991="Yes",BA992=0),BA994,"")</f>
        <v/>
      </c>
      <c r="AG992" s="1117"/>
      <c r="AH992" s="1117"/>
      <c r="AI992" s="1118"/>
      <c r="AJ992" s="1132"/>
      <c r="AK992" s="1133"/>
      <c r="AL992" s="1133"/>
      <c r="AM992" s="1133"/>
      <c r="AN992" s="1133"/>
      <c r="AO992" s="1133"/>
      <c r="AP992" s="1133"/>
      <c r="AQ992" s="1134"/>
      <c r="AR992" s="43"/>
      <c r="AS992" s="43"/>
      <c r="AT992" s="43"/>
      <c r="AU992" s="43"/>
      <c r="AV992" s="43"/>
      <c r="AW992" s="43"/>
      <c r="AX992" s="43"/>
      <c r="AY992" s="43"/>
      <c r="AZ992" s="43"/>
      <c r="BA992" s="960">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6"/>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1116"/>
      <c r="AG993" s="1117"/>
      <c r="AH993" s="1117"/>
      <c r="AI993" s="1118"/>
      <c r="AJ993" s="1132"/>
      <c r="AK993" s="1133"/>
      <c r="AL993" s="1133"/>
      <c r="AM993" s="1133"/>
      <c r="AN993" s="1133"/>
      <c r="AO993" s="1133"/>
      <c r="AP993" s="1133"/>
      <c r="AQ993" s="113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7"/>
      <c r="C994" s="863"/>
      <c r="D994" s="1168"/>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1119"/>
      <c r="AG994" s="1120"/>
      <c r="AH994" s="1120"/>
      <c r="AI994" s="1121"/>
      <c r="AJ994" s="1135"/>
      <c r="AK994" s="1136"/>
      <c r="AL994" s="1136"/>
      <c r="AM994" s="1136"/>
      <c r="AN994" s="1136"/>
      <c r="AO994" s="1136"/>
      <c r="AP994" s="1136"/>
      <c r="AQ994" s="113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5" t="s">
        <v>600</v>
      </c>
      <c r="D995" s="1175" t="s">
        <v>1895</v>
      </c>
      <c r="E995" s="1176"/>
      <c r="F995" s="1176"/>
      <c r="G995" s="1176"/>
      <c r="H995" s="1176"/>
      <c r="I995" s="1176"/>
      <c r="J995" s="1176"/>
      <c r="K995" s="1176"/>
      <c r="L995" s="1176"/>
      <c r="M995" s="1176"/>
      <c r="N995" s="1176"/>
      <c r="O995" s="1176"/>
      <c r="P995" s="1176"/>
      <c r="Q995" s="1176"/>
      <c r="R995" s="1176"/>
      <c r="S995" s="1176"/>
      <c r="T995" s="1176"/>
      <c r="U995" s="1176"/>
      <c r="V995" s="1176"/>
      <c r="W995" s="1176"/>
      <c r="X995" s="1176"/>
      <c r="Y995" s="1176"/>
      <c r="Z995" s="1176"/>
      <c r="AA995" s="1176"/>
      <c r="AB995" s="1176"/>
      <c r="AC995" s="1176"/>
      <c r="AD995" s="1176"/>
      <c r="AE995" s="1177"/>
      <c r="AF995" s="82"/>
      <c r="AG995" s="1151" t="s">
        <v>482</v>
      </c>
      <c r="AH995" s="1152"/>
      <c r="AI995" s="85"/>
      <c r="AJ995" s="1129">
        <f>ROUND(IF(AND(AG995="Yes",AF998&lt;&gt;"",J999&lt;&gt;"N/A"),MIN(AF998,(0.15*AJ967)),0),0)</f>
        <v>0</v>
      </c>
      <c r="AK995" s="1130"/>
      <c r="AL995" s="1130"/>
      <c r="AM995" s="1130"/>
      <c r="AN995" s="1130"/>
      <c r="AO995" s="1130"/>
      <c r="AP995" s="1130"/>
      <c r="AQ995" s="113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7"/>
      <c r="C996" s="868"/>
      <c r="D996" s="1178"/>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1116" t="str">
        <f>IF(AG995="yes","Please Select Type and Enter Amount:","")</f>
        <v/>
      </c>
      <c r="AG996" s="1117"/>
      <c r="AH996" s="1117"/>
      <c r="AI996" s="1118"/>
      <c r="AJ996" s="1132"/>
      <c r="AK996" s="1133"/>
      <c r="AL996" s="1133"/>
      <c r="AM996" s="1133"/>
      <c r="AN996" s="1133"/>
      <c r="AO996" s="1133"/>
      <c r="AP996" s="1133"/>
      <c r="AQ996" s="113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7"/>
      <c r="C997" s="868"/>
      <c r="D997" s="1165" t="s">
        <v>1896</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16"/>
      <c r="AG997" s="1117"/>
      <c r="AH997" s="1117"/>
      <c r="AI997" s="1118"/>
      <c r="AJ997" s="1132"/>
      <c r="AK997" s="1133"/>
      <c r="AL997" s="1133"/>
      <c r="AM997" s="1133"/>
      <c r="AN997" s="1133"/>
      <c r="AO997" s="1133"/>
      <c r="AP997" s="1133"/>
      <c r="AQ997" s="113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7"/>
      <c r="C998" s="868"/>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535"/>
      <c r="AG998" s="1535"/>
      <c r="AH998" s="1535"/>
      <c r="AI998" s="1535"/>
      <c r="AJ998" s="1132"/>
      <c r="AK998" s="1133"/>
      <c r="AL998" s="1133"/>
      <c r="AM998" s="1133"/>
      <c r="AN998" s="1133"/>
      <c r="AO998" s="1133"/>
      <c r="AP998" s="1133"/>
      <c r="AQ998" s="113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7"/>
      <c r="C999" s="868"/>
      <c r="D999" s="869" t="s">
        <v>882</v>
      </c>
      <c r="E999" s="88"/>
      <c r="F999" s="88"/>
      <c r="G999" s="410"/>
      <c r="H999" s="410"/>
      <c r="I999" s="55"/>
      <c r="J999" s="1181" t="s">
        <v>124</v>
      </c>
      <c r="K999" s="1182"/>
      <c r="L999" s="1182"/>
      <c r="M999" s="1182"/>
      <c r="N999" s="1182"/>
      <c r="O999" s="1182"/>
      <c r="P999" s="1182"/>
      <c r="Q999" s="1182"/>
      <c r="R999" s="1182"/>
      <c r="S999" s="1182"/>
      <c r="T999" s="1182"/>
      <c r="U999" s="1182"/>
      <c r="V999" s="1182"/>
      <c r="W999" s="1182"/>
      <c r="X999" s="1182"/>
      <c r="Y999" s="1182"/>
      <c r="Z999" s="1182"/>
      <c r="AA999" s="1182"/>
      <c r="AB999" s="1182"/>
      <c r="AC999" s="1182"/>
      <c r="AD999" s="1182"/>
      <c r="AE999" s="1183"/>
      <c r="AF999" s="1535"/>
      <c r="AG999" s="1535"/>
      <c r="AH999" s="1535"/>
      <c r="AI999" s="1535"/>
      <c r="AJ999" s="1135"/>
      <c r="AK999" s="1136"/>
      <c r="AL999" s="1136"/>
      <c r="AM999" s="1136"/>
      <c r="AN999" s="1136"/>
      <c r="AO999" s="1136"/>
      <c r="AP999" s="1136"/>
      <c r="AQ999" s="113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5" t="s">
        <v>572</v>
      </c>
      <c r="D1000" s="1172" t="s">
        <v>1897</v>
      </c>
      <c r="E1000" s="1173"/>
      <c r="F1000" s="1173"/>
      <c r="G1000" s="1173"/>
      <c r="H1000" s="1173"/>
      <c r="I1000" s="1173"/>
      <c r="J1000" s="1173"/>
      <c r="K1000" s="1173"/>
      <c r="L1000" s="1173"/>
      <c r="M1000" s="1173"/>
      <c r="N1000" s="1173"/>
      <c r="O1000" s="1173"/>
      <c r="P1000" s="1173"/>
      <c r="Q1000" s="1173"/>
      <c r="R1000" s="1173"/>
      <c r="S1000" s="1173"/>
      <c r="T1000" s="1173"/>
      <c r="U1000" s="1173"/>
      <c r="V1000" s="1173"/>
      <c r="W1000" s="1173"/>
      <c r="X1000" s="1173"/>
      <c r="Y1000" s="1173"/>
      <c r="Z1000" s="1173"/>
      <c r="AA1000" s="1173"/>
      <c r="AB1000" s="1173"/>
      <c r="AC1000" s="1173"/>
      <c r="AD1000" s="1173"/>
      <c r="AE1000" s="1174"/>
      <c r="AF1000" s="82"/>
      <c r="AG1000" s="1151" t="s">
        <v>108</v>
      </c>
      <c r="AH1000" s="1152"/>
      <c r="AI1000" s="85"/>
      <c r="AJ1000" s="1129">
        <f>ROUND(IF(AG1000="Yes",AF1002,0),0)</f>
        <v>887409</v>
      </c>
      <c r="AK1000" s="1130"/>
      <c r="AL1000" s="1130"/>
      <c r="AM1000" s="1130"/>
      <c r="AN1000" s="1130"/>
      <c r="AO1000" s="1130"/>
      <c r="AP1000" s="1130"/>
      <c r="AQ1000" s="113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6"/>
      <c r="D1001" s="1165" t="s">
        <v>2000</v>
      </c>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536" t="str">
        <f>IF(AG1000="yes","Please Enter Amount:","")</f>
        <v>Please Enter Amount:</v>
      </c>
      <c r="AG1001" s="1537"/>
      <c r="AH1001" s="1537"/>
      <c r="AI1001" s="1538"/>
      <c r="AJ1001" s="1132"/>
      <c r="AK1001" s="1133"/>
      <c r="AL1001" s="1133"/>
      <c r="AM1001" s="1133"/>
      <c r="AN1001" s="1133"/>
      <c r="AO1001" s="1133"/>
      <c r="AP1001" s="1133"/>
      <c r="AQ1001" s="113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6"/>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535">
        <v>887409</v>
      </c>
      <c r="AG1002" s="1535"/>
      <c r="AH1002" s="1535"/>
      <c r="AI1002" s="1535"/>
      <c r="AJ1002" s="1132"/>
      <c r="AK1002" s="1133"/>
      <c r="AL1002" s="1133"/>
      <c r="AM1002" s="1133"/>
      <c r="AN1002" s="1133"/>
      <c r="AO1002" s="1133"/>
      <c r="AP1002" s="1133"/>
      <c r="AQ1002" s="113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6"/>
      <c r="C1003" s="868"/>
      <c r="D1003" s="1168"/>
      <c r="E1003" s="1169"/>
      <c r="F1003" s="1169"/>
      <c r="G1003" s="1169"/>
      <c r="H1003" s="1169"/>
      <c r="I1003" s="1169"/>
      <c r="J1003" s="1169"/>
      <c r="K1003" s="1169"/>
      <c r="L1003" s="1169"/>
      <c r="M1003" s="1169"/>
      <c r="N1003" s="1169"/>
      <c r="O1003" s="1169"/>
      <c r="P1003" s="1169"/>
      <c r="Q1003" s="1169"/>
      <c r="R1003" s="1169"/>
      <c r="S1003" s="1169"/>
      <c r="T1003" s="1169"/>
      <c r="U1003" s="1169"/>
      <c r="V1003" s="1169"/>
      <c r="W1003" s="1169"/>
      <c r="X1003" s="1169"/>
      <c r="Y1003" s="1169"/>
      <c r="Z1003" s="1169"/>
      <c r="AA1003" s="1169"/>
      <c r="AB1003" s="1169"/>
      <c r="AC1003" s="1169"/>
      <c r="AD1003" s="1169"/>
      <c r="AE1003" s="1170"/>
      <c r="AF1003" s="1535"/>
      <c r="AG1003" s="1535"/>
      <c r="AH1003" s="1535"/>
      <c r="AI1003" s="1535"/>
      <c r="AJ1003" s="1135"/>
      <c r="AK1003" s="1136"/>
      <c r="AL1003" s="1136"/>
      <c r="AM1003" s="1136"/>
      <c r="AN1003" s="1136"/>
      <c r="AO1003" s="1136"/>
      <c r="AP1003" s="1136"/>
      <c r="AQ1003" s="1137"/>
      <c r="AT1003" s="43"/>
      <c r="AU1003" s="43"/>
      <c r="AV1003" s="43"/>
      <c r="AW1003" s="43"/>
      <c r="AX1003" s="38"/>
      <c r="AY1003" s="38"/>
      <c r="AZ1003" s="21"/>
      <c r="BA1003" s="21"/>
      <c r="BB1003" s="21"/>
      <c r="BC1003" s="43"/>
      <c r="BD1003" s="43"/>
    </row>
    <row r="1004" spans="1:97" ht="13.05" customHeight="1">
      <c r="A1004" s="21"/>
      <c r="B1004" s="82"/>
      <c r="C1004" s="555" t="s">
        <v>577</v>
      </c>
      <c r="D1004" s="1148" t="s">
        <v>1898</v>
      </c>
      <c r="E1004" s="1149"/>
      <c r="F1004" s="1149"/>
      <c r="G1004" s="1149"/>
      <c r="H1004" s="1149"/>
      <c r="I1004" s="1149"/>
      <c r="J1004" s="1149"/>
      <c r="K1004" s="1149"/>
      <c r="L1004" s="1149"/>
      <c r="M1004" s="1149"/>
      <c r="N1004" s="1149"/>
      <c r="O1004" s="1149"/>
      <c r="P1004" s="1149"/>
      <c r="Q1004" s="1149"/>
      <c r="R1004" s="1149"/>
      <c r="S1004" s="1149"/>
      <c r="T1004" s="1149"/>
      <c r="U1004" s="1149"/>
      <c r="V1004" s="1149"/>
      <c r="W1004" s="1149"/>
      <c r="X1004" s="1149"/>
      <c r="Y1004" s="1149"/>
      <c r="Z1004" s="1149"/>
      <c r="AA1004" s="1149"/>
      <c r="AB1004" s="1149"/>
      <c r="AC1004" s="1149"/>
      <c r="AD1004" s="1149"/>
      <c r="AE1004" s="1150"/>
      <c r="AF1004" s="82"/>
      <c r="AG1004" s="1151" t="s">
        <v>108</v>
      </c>
      <c r="AH1004" s="1152"/>
      <c r="AI1004" s="85"/>
      <c r="AJ1004" s="1129">
        <f>ROUND(IF(AG1004="yes",(AJ967*0.1),0),0)</f>
        <v>2422009</v>
      </c>
      <c r="AK1004" s="1130"/>
      <c r="AL1004" s="1130"/>
      <c r="AM1004" s="1130"/>
      <c r="AN1004" s="1130"/>
      <c r="AO1004" s="1130"/>
      <c r="AP1004" s="1130"/>
      <c r="AQ1004" s="1131"/>
      <c r="AT1004" s="43"/>
      <c r="AU1004" s="43"/>
      <c r="AV1004" s="43"/>
      <c r="AW1004" s="43"/>
      <c r="AX1004" s="38"/>
      <c r="AY1004" s="38"/>
      <c r="AZ1004" s="21"/>
      <c r="BA1004" s="21"/>
      <c r="BB1004" s="21"/>
      <c r="BC1004" s="43"/>
      <c r="BD1004" s="43"/>
    </row>
    <row r="1005" spans="1:97" ht="13.05" customHeight="1">
      <c r="A1005" s="21"/>
      <c r="B1005" s="79"/>
      <c r="C1005" s="556"/>
      <c r="D1005" s="1165" t="s">
        <v>1899</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79"/>
      <c r="AG1005" s="21"/>
      <c r="AH1005" s="21"/>
      <c r="AI1005" s="83"/>
      <c r="AJ1005" s="1132"/>
      <c r="AK1005" s="1133"/>
      <c r="AL1005" s="1133"/>
      <c r="AM1005" s="1133"/>
      <c r="AN1005" s="1133"/>
      <c r="AO1005" s="1133"/>
      <c r="AP1005" s="1133"/>
      <c r="AQ1005" s="1134"/>
      <c r="AT1005" s="43"/>
      <c r="AU1005" s="43"/>
      <c r="AV1005" s="43"/>
      <c r="AW1005" s="43"/>
      <c r="AX1005" s="38"/>
      <c r="AY1005" s="38"/>
      <c r="AZ1005" s="21"/>
      <c r="BA1005" s="21"/>
      <c r="BB1005" s="21"/>
      <c r="BC1005" s="43"/>
      <c r="BD1005" s="43"/>
    </row>
    <row r="1006" spans="1:97" ht="13.05" customHeight="1">
      <c r="A1006" s="554"/>
      <c r="B1006" s="80"/>
      <c r="C1006" s="556"/>
      <c r="D1006" s="1168"/>
      <c r="E1006" s="1169"/>
      <c r="F1006" s="1169"/>
      <c r="G1006" s="1169"/>
      <c r="H1006" s="1169"/>
      <c r="I1006" s="1169"/>
      <c r="J1006" s="1169"/>
      <c r="K1006" s="1169"/>
      <c r="L1006" s="1169"/>
      <c r="M1006" s="1169"/>
      <c r="N1006" s="1169"/>
      <c r="O1006" s="1169"/>
      <c r="P1006" s="1169"/>
      <c r="Q1006" s="1169"/>
      <c r="R1006" s="1169"/>
      <c r="S1006" s="1169"/>
      <c r="T1006" s="1169"/>
      <c r="U1006" s="1169"/>
      <c r="V1006" s="1169"/>
      <c r="W1006" s="1169"/>
      <c r="X1006" s="1169"/>
      <c r="Y1006" s="1169"/>
      <c r="Z1006" s="1169"/>
      <c r="AA1006" s="1169"/>
      <c r="AB1006" s="1169"/>
      <c r="AC1006" s="1169"/>
      <c r="AD1006" s="1169"/>
      <c r="AE1006" s="1170"/>
      <c r="AF1006" s="79"/>
      <c r="AG1006" s="21"/>
      <c r="AH1006" s="21"/>
      <c r="AI1006" s="83"/>
      <c r="AJ1006" s="1135"/>
      <c r="AK1006" s="1136"/>
      <c r="AL1006" s="1136"/>
      <c r="AM1006" s="1136"/>
      <c r="AN1006" s="1136"/>
      <c r="AO1006" s="1136"/>
      <c r="AP1006" s="1136"/>
      <c r="AQ1006" s="1137"/>
      <c r="AT1006" s="43"/>
      <c r="AU1006" s="43"/>
      <c r="AV1006" s="43"/>
      <c r="AW1006" s="43"/>
      <c r="AX1006" s="38"/>
      <c r="AY1006" s="38"/>
      <c r="AZ1006" s="21"/>
      <c r="BA1006" s="21"/>
      <c r="BB1006" s="21"/>
      <c r="BC1006" s="43"/>
      <c r="BD1006" s="43"/>
    </row>
    <row r="1007" spans="1:97" ht="13.05" customHeight="1">
      <c r="A1007" s="554"/>
      <c r="B1007" s="79"/>
      <c r="C1007" s="555" t="s">
        <v>580</v>
      </c>
      <c r="D1007" s="1172" t="s">
        <v>2001</v>
      </c>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82"/>
      <c r="AG1007" s="1151" t="s">
        <v>482</v>
      </c>
      <c r="AH1007" s="1152"/>
      <c r="AI1007" s="85"/>
      <c r="AJ1007" s="1129">
        <f>ROUND(IF(AG1007="yes",(AJ967*0.15),0),0)</f>
        <v>0</v>
      </c>
      <c r="AK1007" s="1130"/>
      <c r="AL1007" s="1130"/>
      <c r="AM1007" s="1130"/>
      <c r="AN1007" s="1130"/>
      <c r="AO1007" s="1130"/>
      <c r="AP1007" s="1130"/>
      <c r="AQ1007" s="1131"/>
      <c r="AT1007" s="43"/>
      <c r="AU1007" s="43"/>
      <c r="AV1007" s="43"/>
      <c r="AW1007" s="43"/>
      <c r="AX1007" s="43"/>
      <c r="AY1007" s="43"/>
      <c r="AZ1007" s="43"/>
      <c r="BA1007" s="43"/>
      <c r="BB1007" s="43"/>
      <c r="BC1007" s="43"/>
      <c r="BD1007" s="43"/>
    </row>
    <row r="1008" spans="1:97" ht="13.05" customHeight="1">
      <c r="A1008" s="554"/>
      <c r="B1008" s="79"/>
      <c r="C1008" s="556"/>
      <c r="D1008" s="1160" t="s">
        <v>2002</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1"/>
      <c r="AF1008" s="870"/>
      <c r="AG1008" s="871"/>
      <c r="AH1008" s="871"/>
      <c r="AI1008" s="872"/>
      <c r="AJ1008" s="1132"/>
      <c r="AK1008" s="1133"/>
      <c r="AL1008" s="1133"/>
      <c r="AM1008" s="1133"/>
      <c r="AN1008" s="1133"/>
      <c r="AO1008" s="1133"/>
      <c r="AP1008" s="1133"/>
      <c r="AQ1008" s="113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4"/>
      <c r="B1009" s="79"/>
      <c r="C1009" s="556"/>
      <c r="D1009" s="1160"/>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1"/>
      <c r="AF1009" s="870"/>
      <c r="AG1009" s="871"/>
      <c r="AH1009" s="871"/>
      <c r="AI1009" s="872"/>
      <c r="AJ1009" s="1132"/>
      <c r="AK1009" s="1133"/>
      <c r="AL1009" s="1133"/>
      <c r="AM1009" s="1133"/>
      <c r="AN1009" s="1133"/>
      <c r="AO1009" s="1133"/>
      <c r="AP1009" s="1133"/>
      <c r="AQ1009" s="113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4"/>
      <c r="B1010" s="79"/>
      <c r="C1010" s="556"/>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873"/>
      <c r="AG1010" s="874"/>
      <c r="AH1010" s="874"/>
      <c r="AI1010" s="875"/>
      <c r="AJ1010" s="1135"/>
      <c r="AK1010" s="1136"/>
      <c r="AL1010" s="1136"/>
      <c r="AM1010" s="1136"/>
      <c r="AN1010" s="1136"/>
      <c r="AO1010" s="1136"/>
      <c r="AP1010" s="1136"/>
      <c r="AQ1010" s="113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5" t="s">
        <v>580</v>
      </c>
      <c r="D1011" s="1148" t="s">
        <v>2003</v>
      </c>
      <c r="E1011" s="1149"/>
      <c r="F1011" s="1149"/>
      <c r="G1011" s="1149"/>
      <c r="H1011" s="1149"/>
      <c r="I1011" s="1149"/>
      <c r="J1011" s="1149"/>
      <c r="K1011" s="1149"/>
      <c r="L1011" s="1149"/>
      <c r="M1011" s="1149"/>
      <c r="N1011" s="1149"/>
      <c r="O1011" s="1149"/>
      <c r="P1011" s="1149"/>
      <c r="Q1011" s="1149"/>
      <c r="R1011" s="1149"/>
      <c r="S1011" s="1149"/>
      <c r="T1011" s="1149"/>
      <c r="U1011" s="1149"/>
      <c r="V1011" s="1149"/>
      <c r="W1011" s="1149"/>
      <c r="X1011" s="1149"/>
      <c r="Y1011" s="1149"/>
      <c r="Z1011" s="1149"/>
      <c r="AA1011" s="1149"/>
      <c r="AB1011" s="1149"/>
      <c r="AC1011" s="1149"/>
      <c r="AD1011" s="1149"/>
      <c r="AE1011" s="1150"/>
      <c r="AF1011" s="79"/>
      <c r="AG1011" s="1158" t="s">
        <v>108</v>
      </c>
      <c r="AH1011" s="1159"/>
      <c r="AI1011" s="83"/>
      <c r="AJ1011" s="1129">
        <f>ROUND(IF(AG1011="yes",(AJ967*0.1),0),0)</f>
        <v>2422009</v>
      </c>
      <c r="AK1011" s="1130"/>
      <c r="AL1011" s="1130"/>
      <c r="AM1011" s="1130"/>
      <c r="AN1011" s="1130"/>
      <c r="AO1011" s="1130"/>
      <c r="AP1011" s="1130"/>
      <c r="AQ1011" s="113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6"/>
      <c r="D1012" s="1160" t="s">
        <v>2004</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1"/>
      <c r="AF1012" s="79"/>
      <c r="AG1012" s="21"/>
      <c r="AH1012" s="21"/>
      <c r="AI1012" s="83"/>
      <c r="AJ1012" s="1132"/>
      <c r="AK1012" s="1133"/>
      <c r="AL1012" s="1133"/>
      <c r="AM1012" s="1133"/>
      <c r="AN1012" s="1133"/>
      <c r="AO1012" s="1133"/>
      <c r="AP1012" s="1133"/>
      <c r="AQ1012" s="113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6"/>
      <c r="D1013" s="1160"/>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1"/>
      <c r="AF1013" s="79"/>
      <c r="AG1013" s="21"/>
      <c r="AH1013" s="21"/>
      <c r="AI1013" s="83"/>
      <c r="AJ1013" s="1132"/>
      <c r="AK1013" s="1133"/>
      <c r="AL1013" s="1133"/>
      <c r="AM1013" s="1133"/>
      <c r="AN1013" s="1133"/>
      <c r="AO1013" s="1133"/>
      <c r="AP1013" s="1133"/>
      <c r="AQ1013" s="113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6"/>
      <c r="D1014" s="1160"/>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1"/>
      <c r="AF1014" s="79"/>
      <c r="AG1014" s="21"/>
      <c r="AH1014" s="21"/>
      <c r="AI1014" s="83"/>
      <c r="AJ1014" s="1132"/>
      <c r="AK1014" s="1133"/>
      <c r="AL1014" s="1133"/>
      <c r="AM1014" s="1133"/>
      <c r="AN1014" s="1133"/>
      <c r="AO1014" s="1133"/>
      <c r="AP1014" s="1133"/>
      <c r="AQ1014" s="113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6"/>
      <c r="D1015" s="1162"/>
      <c r="E1015" s="1163"/>
      <c r="F1015" s="1163"/>
      <c r="G1015" s="1163"/>
      <c r="H1015" s="1163"/>
      <c r="I1015" s="1163"/>
      <c r="J1015" s="1163"/>
      <c r="K1015" s="1163"/>
      <c r="L1015" s="1163"/>
      <c r="M1015" s="1163"/>
      <c r="N1015" s="1163"/>
      <c r="O1015" s="1163"/>
      <c r="P1015" s="1163"/>
      <c r="Q1015" s="1163"/>
      <c r="R1015" s="1163"/>
      <c r="S1015" s="1163"/>
      <c r="T1015" s="1163"/>
      <c r="U1015" s="1163"/>
      <c r="V1015" s="1163"/>
      <c r="W1015" s="1163"/>
      <c r="X1015" s="1163"/>
      <c r="Y1015" s="1163"/>
      <c r="Z1015" s="1163"/>
      <c r="AA1015" s="1163"/>
      <c r="AB1015" s="1163"/>
      <c r="AC1015" s="1163"/>
      <c r="AD1015" s="1163"/>
      <c r="AE1015" s="1164"/>
      <c r="AF1015" s="79"/>
      <c r="AG1015" s="21"/>
      <c r="AH1015" s="21"/>
      <c r="AI1015" s="83"/>
      <c r="AJ1015" s="1132"/>
      <c r="AK1015" s="1133"/>
      <c r="AL1015" s="1133"/>
      <c r="AM1015" s="1133"/>
      <c r="AN1015" s="1133"/>
      <c r="AO1015" s="1133"/>
      <c r="AP1015" s="1133"/>
      <c r="AQ1015" s="113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6" t="s">
        <v>2005</v>
      </c>
      <c r="D1016" s="1172" t="s">
        <v>1900</v>
      </c>
      <c r="E1016" s="1173"/>
      <c r="F1016" s="1173"/>
      <c r="G1016" s="1173"/>
      <c r="H1016" s="1173"/>
      <c r="I1016" s="1173"/>
      <c r="J1016" s="1173"/>
      <c r="K1016" s="1173"/>
      <c r="L1016" s="1173"/>
      <c r="M1016" s="1173"/>
      <c r="N1016" s="1173"/>
      <c r="O1016" s="1173"/>
      <c r="P1016" s="1173"/>
      <c r="Q1016" s="1173"/>
      <c r="R1016" s="1173"/>
      <c r="S1016" s="1173"/>
      <c r="T1016" s="1173"/>
      <c r="U1016" s="1173"/>
      <c r="V1016" s="1173"/>
      <c r="W1016" s="1173"/>
      <c r="X1016" s="1173"/>
      <c r="Y1016" s="1173"/>
      <c r="Z1016" s="1173"/>
      <c r="AA1016" s="1173"/>
      <c r="AB1016" s="1173"/>
      <c r="AC1016" s="1173"/>
      <c r="AD1016" s="1173"/>
      <c r="AE1016" s="1174"/>
      <c r="AF1016" s="82"/>
      <c r="AG1016" s="1151" t="s">
        <v>108</v>
      </c>
      <c r="AH1016" s="1152"/>
      <c r="AI1016" s="85"/>
      <c r="AJ1016" s="1129">
        <f>ROUND(IF(AG1016="yes",(AJ967*0.1),0),0)</f>
        <v>2422009</v>
      </c>
      <c r="AK1016" s="1130"/>
      <c r="AL1016" s="1130"/>
      <c r="AM1016" s="1130"/>
      <c r="AN1016" s="1130"/>
      <c r="AO1016" s="1130"/>
      <c r="AP1016" s="1130"/>
      <c r="AQ1016" s="113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6"/>
      <c r="D1017" s="1165" t="s">
        <v>2213</v>
      </c>
      <c r="E1017" s="1166"/>
      <c r="F1017" s="1166"/>
      <c r="G1017" s="1166"/>
      <c r="H1017" s="1166"/>
      <c r="I1017" s="1166"/>
      <c r="J1017" s="1166"/>
      <c r="K1017" s="1166"/>
      <c r="L1017" s="1166"/>
      <c r="M1017" s="1166"/>
      <c r="N1017" s="1166"/>
      <c r="O1017" s="1166"/>
      <c r="P1017" s="1166"/>
      <c r="Q1017" s="1166"/>
      <c r="R1017" s="1166"/>
      <c r="S1017" s="1166"/>
      <c r="T1017" s="1166"/>
      <c r="U1017" s="1166"/>
      <c r="V1017" s="1166"/>
      <c r="W1017" s="1166"/>
      <c r="X1017" s="1166"/>
      <c r="Y1017" s="1166"/>
      <c r="Z1017" s="1166"/>
      <c r="AA1017" s="1166"/>
      <c r="AB1017" s="1166"/>
      <c r="AC1017" s="1166"/>
      <c r="AD1017" s="1166"/>
      <c r="AE1017" s="1167"/>
      <c r="AF1017" s="79"/>
      <c r="AG1017" s="21"/>
      <c r="AH1017" s="21"/>
      <c r="AI1017" s="83"/>
      <c r="AJ1017" s="1132"/>
      <c r="AK1017" s="1133"/>
      <c r="AL1017" s="1133"/>
      <c r="AM1017" s="1133"/>
      <c r="AN1017" s="1133"/>
      <c r="AO1017" s="1133"/>
      <c r="AP1017" s="1133"/>
      <c r="AQ1017" s="113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6"/>
      <c r="D1018" s="1165"/>
      <c r="E1018" s="1166"/>
      <c r="F1018" s="1166"/>
      <c r="G1018" s="1166"/>
      <c r="H1018" s="1166"/>
      <c r="I1018" s="1166"/>
      <c r="J1018" s="1166"/>
      <c r="K1018" s="1166"/>
      <c r="L1018" s="1166"/>
      <c r="M1018" s="1166"/>
      <c r="N1018" s="1166"/>
      <c r="O1018" s="1166"/>
      <c r="P1018" s="1166"/>
      <c r="Q1018" s="1166"/>
      <c r="R1018" s="1166"/>
      <c r="S1018" s="1166"/>
      <c r="T1018" s="1166"/>
      <c r="U1018" s="1166"/>
      <c r="V1018" s="1166"/>
      <c r="W1018" s="1166"/>
      <c r="X1018" s="1166"/>
      <c r="Y1018" s="1166"/>
      <c r="Z1018" s="1166"/>
      <c r="AA1018" s="1166"/>
      <c r="AB1018" s="1166"/>
      <c r="AC1018" s="1166"/>
      <c r="AD1018" s="1166"/>
      <c r="AE1018" s="1167"/>
      <c r="AF1018" s="79"/>
      <c r="AG1018" s="21"/>
      <c r="AH1018" s="21"/>
      <c r="AI1018" s="83"/>
      <c r="AJ1018" s="1132"/>
      <c r="AK1018" s="1133"/>
      <c r="AL1018" s="1133"/>
      <c r="AM1018" s="1133"/>
      <c r="AN1018" s="1133"/>
      <c r="AO1018" s="1133"/>
      <c r="AP1018" s="1133"/>
      <c r="AQ1018" s="113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6"/>
      <c r="D1019" s="1168"/>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21"/>
      <c r="AH1019" s="21"/>
      <c r="AI1019" s="83"/>
      <c r="AJ1019" s="1135"/>
      <c r="AK1019" s="1136"/>
      <c r="AL1019" s="1136"/>
      <c r="AM1019" s="1136"/>
      <c r="AN1019" s="1136"/>
      <c r="AO1019" s="1136"/>
      <c r="AP1019" s="1136"/>
      <c r="AQ1019" s="113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7"/>
      <c r="D1020" s="1555" t="s">
        <v>747</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37217546</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30440943</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0.81791913416322504</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17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3"/>
      <c r="AF1026" s="1173"/>
      <c r="AG1026" s="1173"/>
      <c r="AH1026" s="1173"/>
      <c r="AI1026" s="1173"/>
      <c r="AJ1026" s="1173"/>
      <c r="AK1026" s="117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173"/>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3"/>
      <c r="AF1027" s="1173"/>
      <c r="AG1027" s="1173"/>
      <c r="AH1027" s="1173"/>
      <c r="AI1027" s="1173"/>
      <c r="AJ1027" s="1173"/>
      <c r="AK1027" s="117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173"/>
      <c r="E1028" s="1173"/>
      <c r="F1028" s="1173"/>
      <c r="G1028" s="1173"/>
      <c r="H1028" s="1173"/>
      <c r="I1028" s="1173"/>
      <c r="J1028" s="1173"/>
      <c r="K1028" s="1173"/>
      <c r="L1028" s="1173"/>
      <c r="M1028" s="1173"/>
      <c r="N1028" s="1173"/>
      <c r="O1028" s="1173"/>
      <c r="P1028" s="1173"/>
      <c r="Q1028" s="1173"/>
      <c r="R1028" s="1173"/>
      <c r="S1028" s="1173"/>
      <c r="T1028" s="1173"/>
      <c r="U1028" s="1173"/>
      <c r="V1028" s="1173"/>
      <c r="W1028" s="1173"/>
      <c r="X1028" s="1173"/>
      <c r="Y1028" s="1173"/>
      <c r="Z1028" s="1173"/>
      <c r="AA1028" s="1173"/>
      <c r="AB1028" s="1173"/>
      <c r="AC1028" s="1173"/>
      <c r="AD1028" s="1173"/>
      <c r="AE1028" s="1173"/>
      <c r="AF1028" s="1173"/>
      <c r="AG1028" s="1173"/>
      <c r="AH1028" s="1173"/>
      <c r="AI1028" s="1173"/>
      <c r="AJ1028" s="1173"/>
      <c r="AK1028" s="117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71" t="s">
        <v>988</v>
      </c>
      <c r="B1032" s="1171"/>
      <c r="C1032" s="1171"/>
      <c r="D1032" s="1171"/>
      <c r="E1032" s="1171"/>
      <c r="F1032" s="1171"/>
      <c r="G1032" s="1171"/>
      <c r="H1032" s="1171"/>
      <c r="I1032" s="1171"/>
      <c r="J1032" s="1171"/>
      <c r="K1032" s="1171"/>
      <c r="L1032" s="1171"/>
      <c r="M1032" s="1171"/>
      <c r="N1032" s="1171"/>
      <c r="O1032" s="1171"/>
      <c r="P1032" s="1171"/>
      <c r="Q1032" s="1171"/>
      <c r="R1032" s="1171"/>
      <c r="S1032" s="1171"/>
      <c r="T1032" s="1171"/>
      <c r="U1032" s="1171"/>
      <c r="V1032" s="1171"/>
      <c r="W1032" s="1171"/>
      <c r="X1032" s="1171"/>
      <c r="Y1032" s="1171"/>
      <c r="Z1032" s="1171"/>
      <c r="AA1032" s="1171"/>
      <c r="AB1032" s="1171"/>
      <c r="AC1032" s="1171"/>
      <c r="AD1032" s="1171"/>
      <c r="AE1032" s="1171"/>
      <c r="AF1032" s="1171"/>
      <c r="AG1032" s="1171"/>
      <c r="AH1032" s="1171"/>
      <c r="AI1032" s="1171"/>
      <c r="AJ1032" s="1171"/>
      <c r="AK1032" s="1171"/>
      <c r="AL1032" s="1171"/>
      <c r="AM1032" s="1171"/>
      <c r="AN1032" s="1171"/>
      <c r="AO1032" s="1171"/>
      <c r="AP1032" s="1171"/>
      <c r="AQ1032" s="1171"/>
      <c r="AR1032" s="1171"/>
      <c r="AS1032" s="1171"/>
      <c r="AT1032" s="117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100" t="s">
        <v>124</v>
      </c>
      <c r="B1036" s="1100"/>
      <c r="C1036" s="12">
        <v>1</v>
      </c>
      <c r="D1036" s="977" t="s">
        <v>1518</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100" t="s">
        <v>124</v>
      </c>
      <c r="B1042" s="1100"/>
      <c r="C1042" s="12">
        <v>2</v>
      </c>
      <c r="D1042" s="970" t="s">
        <v>1519</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100" t="s">
        <v>124</v>
      </c>
      <c r="B1048" s="1100"/>
      <c r="C1048" s="12">
        <v>3</v>
      </c>
      <c r="D1048" s="970" t="s">
        <v>2212</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100" t="s">
        <v>124</v>
      </c>
      <c r="B1055" s="1100"/>
      <c r="C1055" s="12">
        <v>4</v>
      </c>
      <c r="D1055" s="970" t="s">
        <v>2044</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100" t="s">
        <v>124</v>
      </c>
      <c r="B1059" s="1100"/>
      <c r="C1059" s="12">
        <v>5</v>
      </c>
      <c r="D1059" s="970" t="s">
        <v>1720</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100" t="s">
        <v>124</v>
      </c>
      <c r="B1063" s="1100"/>
      <c r="C1063" s="12">
        <v>6</v>
      </c>
      <c r="D1063" s="977" t="s">
        <v>1520</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100" t="s">
        <v>124</v>
      </c>
      <c r="B1066" s="1100"/>
      <c r="C1066" s="350">
        <v>7</v>
      </c>
      <c r="D1066" s="977" t="s">
        <v>1522</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100" t="s">
        <v>124</v>
      </c>
      <c r="B1071" s="1100"/>
      <c r="C1071" s="350">
        <v>8</v>
      </c>
      <c r="D1071" s="970" t="s">
        <v>2016</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3.05"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3.05"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3.05"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3.05" customHeight="1">
      <c r="A1075" s="1529" t="s">
        <v>124</v>
      </c>
      <c r="B1075" s="1529"/>
      <c r="C1075" s="350">
        <v>9</v>
      </c>
      <c r="D1075" s="970" t="s">
        <v>1521</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3.05"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3.05"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E61" zoomScale="130" zoomScaleNormal="130" workbookViewId="0">
      <selection activeCell="U75" sqref="U75"/>
    </sheetView>
  </sheetViews>
  <sheetFormatPr defaultColWidth="8.77734375" defaultRowHeight="12" zeroHeight="1"/>
  <cols>
    <col min="1" max="1" width="32.6640625" style="483" customWidth="1"/>
    <col min="2" max="12" width="12.109375" style="481" customWidth="1"/>
    <col min="13" max="17" width="11.33203125" style="481" customWidth="1"/>
    <col min="18" max="18" width="12.6640625" style="481" customWidth="1"/>
    <col min="19" max="20" width="12.109375" style="481" customWidth="1"/>
    <col min="21" max="21" width="0.33203125" style="482" customWidth="1"/>
    <col min="22" max="16384" width="8.77734375" style="481"/>
  </cols>
  <sheetData>
    <row r="1" spans="1:21" s="200" customFormat="1" ht="13.8">
      <c r="A1" s="264" t="s">
        <v>131</v>
      </c>
      <c r="B1" s="227"/>
      <c r="C1" s="227"/>
      <c r="D1" s="227"/>
      <c r="E1" s="228"/>
      <c r="F1" s="1589" t="s">
        <v>184</v>
      </c>
      <c r="G1" s="1590"/>
      <c r="H1" s="1590"/>
      <c r="I1" s="1590"/>
      <c r="J1" s="1590"/>
      <c r="K1" s="1590"/>
      <c r="L1" s="1590"/>
      <c r="M1" s="1590"/>
      <c r="N1" s="1590"/>
      <c r="O1" s="1590"/>
      <c r="P1" s="1590"/>
      <c r="Q1" s="1590"/>
      <c r="R1" s="1591"/>
      <c r="S1" s="202"/>
      <c r="T1" s="201"/>
      <c r="U1" s="203"/>
    </row>
    <row r="2" spans="1:21" s="232" customFormat="1" ht="60" customHeight="1">
      <c r="A2" s="231"/>
      <c r="B2" s="232" t="s">
        <v>796</v>
      </c>
      <c r="C2" s="232" t="s">
        <v>507</v>
      </c>
      <c r="D2" s="232" t="s">
        <v>506</v>
      </c>
      <c r="E2" s="232" t="s">
        <v>797</v>
      </c>
      <c r="F2" s="233" t="str">
        <f>Application!B621&amp;Application!C621</f>
        <v xml:space="preserve">1)CitibankPermanent Loan </v>
      </c>
      <c r="G2" s="233" t="str">
        <f>Application!B622&amp;Application!C622</f>
        <v xml:space="preserve">2)San Diego Housing Commission </v>
      </c>
      <c r="H2" s="233" t="str">
        <f>Application!B623&amp;Application!C623</f>
        <v>3)City of San Diego CDBG</v>
      </c>
      <c r="I2" s="233" t="str">
        <f>Application!B624&amp;Application!C624</f>
        <v>4)County of San Diego ARPA</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2700000</v>
      </c>
      <c r="C4" s="241">
        <v>2700000</v>
      </c>
      <c r="D4" s="241"/>
      <c r="E4" s="241">
        <v>2700000</v>
      </c>
      <c r="F4" s="241"/>
      <c r="G4" s="241"/>
      <c r="H4" s="241"/>
      <c r="I4" s="241"/>
      <c r="J4" s="241"/>
      <c r="K4" s="241"/>
      <c r="L4" s="241"/>
      <c r="M4" s="241"/>
      <c r="N4" s="241"/>
      <c r="O4" s="241"/>
      <c r="P4" s="241"/>
      <c r="Q4" s="241"/>
      <c r="R4" s="241">
        <f>C4</f>
        <v>2700000</v>
      </c>
      <c r="S4" s="242"/>
      <c r="T4" s="242"/>
      <c r="U4" s="237"/>
    </row>
    <row r="5" spans="1:21" s="238" customFormat="1" ht="13.2">
      <c r="A5" s="300" t="s">
        <v>68</v>
      </c>
      <c r="B5" s="240">
        <f>SUM(C5+D5)</f>
        <v>75000</v>
      </c>
      <c r="C5" s="241">
        <v>75000</v>
      </c>
      <c r="D5" s="241"/>
      <c r="E5" s="241">
        <v>75000</v>
      </c>
      <c r="F5" s="241"/>
      <c r="G5" s="241"/>
      <c r="H5" s="241"/>
      <c r="I5" s="241"/>
      <c r="J5" s="241"/>
      <c r="K5" s="241"/>
      <c r="L5" s="241"/>
      <c r="M5" s="241"/>
      <c r="N5" s="241"/>
      <c r="O5" s="241"/>
      <c r="P5" s="241"/>
      <c r="Q5" s="241"/>
      <c r="R5" s="241">
        <f>SUM(E5:Q5)</f>
        <v>75000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2775000</v>
      </c>
      <c r="C8" s="240">
        <f t="shared" ref="C8:R8" si="0">SUM(C4:C7)</f>
        <v>2775000</v>
      </c>
      <c r="D8" s="240">
        <f t="shared" si="0"/>
        <v>0</v>
      </c>
      <c r="E8" s="240">
        <f t="shared" si="0"/>
        <v>2775000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2775000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287013</v>
      </c>
      <c r="C10" s="241">
        <v>287013</v>
      </c>
      <c r="D10" s="241"/>
      <c r="E10" s="241">
        <v>287013</v>
      </c>
      <c r="F10" s="241"/>
      <c r="G10" s="241"/>
      <c r="H10" s="241"/>
      <c r="I10" s="241"/>
      <c r="J10" s="241"/>
      <c r="K10" s="241"/>
      <c r="L10" s="241"/>
      <c r="M10" s="241"/>
      <c r="N10" s="241"/>
      <c r="O10" s="241"/>
      <c r="P10" s="241"/>
      <c r="Q10" s="241"/>
      <c r="R10" s="241">
        <f>SUM(E10:Q10)</f>
        <v>287013</v>
      </c>
      <c r="S10" s="241">
        <f>C10</f>
        <v>287013</v>
      </c>
      <c r="T10" s="241"/>
      <c r="U10" s="237"/>
    </row>
    <row r="11" spans="1:21" s="238" customFormat="1">
      <c r="A11" s="243" t="s">
        <v>585</v>
      </c>
      <c r="B11" s="240">
        <f>SUM(C11:D11)</f>
        <v>287013</v>
      </c>
      <c r="C11" s="240">
        <f t="shared" ref="C11:T11" si="1">SUM(C9:C10)</f>
        <v>287013</v>
      </c>
      <c r="D11" s="240">
        <f t="shared" si="1"/>
        <v>0</v>
      </c>
      <c r="E11" s="240">
        <f t="shared" si="1"/>
        <v>287013</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287013</v>
      </c>
      <c r="S11" s="242"/>
      <c r="T11" s="240">
        <f t="shared" si="1"/>
        <v>0</v>
      </c>
      <c r="U11" s="237"/>
    </row>
    <row r="12" spans="1:21" s="238" customFormat="1">
      <c r="A12" s="243" t="s">
        <v>710</v>
      </c>
      <c r="B12" s="240">
        <f t="shared" ref="B12:R12" si="2">SUM(B8+B11)</f>
        <v>3062013</v>
      </c>
      <c r="C12" s="240">
        <f t="shared" si="2"/>
        <v>3062013</v>
      </c>
      <c r="D12" s="240">
        <f t="shared" si="2"/>
        <v>0</v>
      </c>
      <c r="E12" s="240">
        <f t="shared" si="2"/>
        <v>3062013</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3062013</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855083</v>
      </c>
      <c r="C29" s="241">
        <v>855083</v>
      </c>
      <c r="D29" s="241"/>
      <c r="E29" s="241">
        <f>C29</f>
        <v>855083</v>
      </c>
      <c r="F29" s="241"/>
      <c r="G29" s="241"/>
      <c r="H29" s="241"/>
      <c r="I29" s="241"/>
      <c r="J29" s="241"/>
      <c r="K29" s="241"/>
      <c r="L29" s="241"/>
      <c r="M29" s="241"/>
      <c r="N29" s="241"/>
      <c r="O29" s="241"/>
      <c r="P29" s="241"/>
      <c r="Q29" s="241"/>
      <c r="R29" s="241">
        <f t="shared" ref="R29:R37" si="7">SUM(E29:Q29)</f>
        <v>855083</v>
      </c>
      <c r="S29" s="241">
        <f>R29</f>
        <v>855083</v>
      </c>
      <c r="T29" s="241"/>
      <c r="U29" s="237"/>
    </row>
    <row r="30" spans="1:21" s="238" customFormat="1" ht="11.4">
      <c r="A30" s="239" t="s">
        <v>910</v>
      </c>
      <c r="B30" s="240">
        <f t="shared" si="6"/>
        <v>14731740</v>
      </c>
      <c r="C30" s="241">
        <v>14731740</v>
      </c>
      <c r="D30" s="241"/>
      <c r="E30" s="241">
        <f>C30-(F30+G30+H30+I30)</f>
        <v>2354141</v>
      </c>
      <c r="F30" s="241">
        <f>Application!AO621</f>
        <v>4927599</v>
      </c>
      <c r="G30" s="241">
        <f>Application!AO622</f>
        <v>2500000</v>
      </c>
      <c r="H30" s="241">
        <f>Application!AO623</f>
        <v>2750000</v>
      </c>
      <c r="I30" s="241">
        <f>Application!AO624</f>
        <v>2200000</v>
      </c>
      <c r="J30" s="241"/>
      <c r="K30" s="241"/>
      <c r="L30" s="241"/>
      <c r="M30" s="241"/>
      <c r="N30" s="241"/>
      <c r="O30" s="241"/>
      <c r="P30" s="241"/>
      <c r="Q30" s="241"/>
      <c r="R30" s="241">
        <f t="shared" si="7"/>
        <v>14731740</v>
      </c>
      <c r="S30" s="241">
        <f>R30</f>
        <v>14731740</v>
      </c>
      <c r="T30" s="241"/>
      <c r="U30" s="237"/>
    </row>
    <row r="31" spans="1:21" s="238" customFormat="1" ht="11.4">
      <c r="A31" s="239" t="s">
        <v>911</v>
      </c>
      <c r="B31" s="240">
        <f t="shared" si="6"/>
        <v>1142916</v>
      </c>
      <c r="C31" s="241">
        <v>1142916</v>
      </c>
      <c r="D31" s="241"/>
      <c r="E31" s="241">
        <f t="shared" ref="E31:E35" si="8">C31</f>
        <v>1142916</v>
      </c>
      <c r="F31" s="241"/>
      <c r="G31" s="241"/>
      <c r="H31" s="241"/>
      <c r="I31" s="241"/>
      <c r="J31" s="241"/>
      <c r="K31" s="241"/>
      <c r="L31" s="241"/>
      <c r="M31" s="241"/>
      <c r="N31" s="241"/>
      <c r="O31" s="241"/>
      <c r="P31" s="241"/>
      <c r="Q31" s="241"/>
      <c r="R31" s="241">
        <f t="shared" si="7"/>
        <v>1142916</v>
      </c>
      <c r="S31" s="241">
        <f t="shared" ref="S31:S35" si="9">R31</f>
        <v>1142916</v>
      </c>
      <c r="T31" s="241"/>
      <c r="U31" s="237"/>
    </row>
    <row r="32" spans="1:21" s="238" customFormat="1" ht="11.4">
      <c r="A32" s="239" t="s">
        <v>912</v>
      </c>
      <c r="B32" s="240">
        <f t="shared" si="6"/>
        <v>380972</v>
      </c>
      <c r="C32" s="241">
        <v>380972</v>
      </c>
      <c r="D32" s="241"/>
      <c r="E32" s="241">
        <f t="shared" si="8"/>
        <v>380972</v>
      </c>
      <c r="F32" s="241"/>
      <c r="G32" s="241"/>
      <c r="H32" s="241"/>
      <c r="I32" s="241"/>
      <c r="J32" s="241"/>
      <c r="K32" s="241"/>
      <c r="L32" s="241"/>
      <c r="M32" s="241"/>
      <c r="N32" s="241"/>
      <c r="O32" s="241"/>
      <c r="P32" s="241"/>
      <c r="Q32" s="241"/>
      <c r="R32" s="241">
        <f t="shared" si="7"/>
        <v>380972</v>
      </c>
      <c r="S32" s="241">
        <f t="shared" si="9"/>
        <v>380972</v>
      </c>
      <c r="T32" s="241"/>
      <c r="U32" s="237"/>
    </row>
    <row r="33" spans="1:21" s="238" customFormat="1" ht="11.4">
      <c r="A33" s="239" t="s">
        <v>913</v>
      </c>
      <c r="B33" s="240">
        <f t="shared" si="6"/>
        <v>1142916</v>
      </c>
      <c r="C33" s="241">
        <v>1142916</v>
      </c>
      <c r="D33" s="241"/>
      <c r="E33" s="241">
        <f t="shared" si="8"/>
        <v>1142916</v>
      </c>
      <c r="F33" s="241"/>
      <c r="G33" s="241"/>
      <c r="H33" s="241"/>
      <c r="I33" s="241"/>
      <c r="J33" s="241"/>
      <c r="K33" s="241"/>
      <c r="L33" s="241"/>
      <c r="M33" s="241"/>
      <c r="N33" s="241"/>
      <c r="O33" s="241"/>
      <c r="P33" s="241"/>
      <c r="Q33" s="241"/>
      <c r="R33" s="241">
        <f t="shared" si="7"/>
        <v>1142916</v>
      </c>
      <c r="S33" s="241">
        <f t="shared" si="9"/>
        <v>1142916</v>
      </c>
      <c r="T33" s="241"/>
      <c r="U33" s="237"/>
    </row>
    <row r="34" spans="1:21" s="238" customFormat="1" ht="11.4">
      <c r="A34" s="239" t="s">
        <v>914</v>
      </c>
      <c r="B34" s="240">
        <f t="shared" si="6"/>
        <v>3174767</v>
      </c>
      <c r="C34" s="241">
        <v>3174767</v>
      </c>
      <c r="D34" s="241"/>
      <c r="E34" s="241">
        <f t="shared" si="8"/>
        <v>3174767</v>
      </c>
      <c r="F34" s="241"/>
      <c r="G34" s="241"/>
      <c r="H34" s="241"/>
      <c r="I34" s="241"/>
      <c r="J34" s="241"/>
      <c r="K34" s="241"/>
      <c r="L34" s="241"/>
      <c r="M34" s="241"/>
      <c r="N34" s="241"/>
      <c r="O34" s="241"/>
      <c r="P34" s="241"/>
      <c r="Q34" s="241"/>
      <c r="R34" s="241">
        <f t="shared" si="7"/>
        <v>3174767</v>
      </c>
      <c r="S34" s="241">
        <f>R34</f>
        <v>3174767</v>
      </c>
      <c r="T34" s="241"/>
      <c r="U34" s="237"/>
    </row>
    <row r="35" spans="1:21" s="238" customFormat="1" ht="11.4">
      <c r="A35" s="239" t="s">
        <v>915</v>
      </c>
      <c r="B35" s="240">
        <f t="shared" si="6"/>
        <v>217154</v>
      </c>
      <c r="C35" s="241">
        <v>217154</v>
      </c>
      <c r="D35" s="241"/>
      <c r="E35" s="241">
        <f t="shared" si="8"/>
        <v>217154</v>
      </c>
      <c r="F35" s="241"/>
      <c r="G35" s="241"/>
      <c r="H35" s="241"/>
      <c r="I35" s="241"/>
      <c r="J35" s="241"/>
      <c r="K35" s="241"/>
      <c r="L35" s="241"/>
      <c r="M35" s="241"/>
      <c r="N35" s="241"/>
      <c r="O35" s="241"/>
      <c r="P35" s="241"/>
      <c r="Q35" s="241"/>
      <c r="R35" s="241">
        <f t="shared" si="7"/>
        <v>217154</v>
      </c>
      <c r="S35" s="241">
        <f t="shared" si="9"/>
        <v>217154</v>
      </c>
      <c r="T35" s="241"/>
      <c r="U35" s="237"/>
    </row>
    <row r="36" spans="1:21" s="238" customFormat="1" ht="11.4">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918</v>
      </c>
      <c r="B38" s="240">
        <f t="shared" si="6"/>
        <v>21645548</v>
      </c>
      <c r="C38" s="240">
        <f>SUM(C29:C37)</f>
        <v>21645548</v>
      </c>
      <c r="D38" s="240">
        <f>SUM(D29:D37)</f>
        <v>0</v>
      </c>
      <c r="E38" s="240">
        <f>SUM(E29:E37)</f>
        <v>9267949</v>
      </c>
      <c r="F38" s="240">
        <f t="shared" ref="F38:T38" si="10">SUM(F29:F37)</f>
        <v>4927599</v>
      </c>
      <c r="G38" s="240">
        <f t="shared" si="10"/>
        <v>2500000</v>
      </c>
      <c r="H38" s="240">
        <f t="shared" si="10"/>
        <v>2750000</v>
      </c>
      <c r="I38" s="240">
        <f t="shared" si="10"/>
        <v>2200000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21645548</v>
      </c>
      <c r="S38" s="244">
        <f t="shared" si="10"/>
        <v>21645548</v>
      </c>
      <c r="T38" s="244">
        <f t="shared" si="10"/>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890000</v>
      </c>
      <c r="C40" s="241">
        <v>890000</v>
      </c>
      <c r="D40" s="241"/>
      <c r="E40" s="241">
        <f>C40</f>
        <v>890000</v>
      </c>
      <c r="F40" s="241"/>
      <c r="G40" s="241"/>
      <c r="H40" s="241"/>
      <c r="I40" s="241"/>
      <c r="J40" s="241"/>
      <c r="K40" s="241"/>
      <c r="L40" s="241"/>
      <c r="M40" s="241"/>
      <c r="N40" s="241"/>
      <c r="O40" s="241"/>
      <c r="P40" s="241"/>
      <c r="Q40" s="241"/>
      <c r="R40" s="241">
        <f>SUM(E40:Q40)</f>
        <v>890000</v>
      </c>
      <c r="S40" s="241">
        <f>R40</f>
        <v>890000</v>
      </c>
      <c r="T40" s="241"/>
      <c r="U40" s="237"/>
    </row>
    <row r="41" spans="1:21" s="238" customFormat="1" ht="11.4">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890000</v>
      </c>
      <c r="C42" s="240">
        <f>SUM(C39:C41)</f>
        <v>890000</v>
      </c>
      <c r="D42" s="240">
        <f>SUM(D39:D41)</f>
        <v>0</v>
      </c>
      <c r="E42" s="240">
        <f t="shared" ref="E42:T42" si="11">SUM(E40:E41)</f>
        <v>890000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890000</v>
      </c>
      <c r="S42" s="244">
        <f t="shared" si="11"/>
        <v>890000</v>
      </c>
      <c r="T42" s="244">
        <f t="shared" si="11"/>
        <v>0</v>
      </c>
      <c r="U42" s="237"/>
    </row>
    <row r="43" spans="1:21" s="238" customFormat="1">
      <c r="A43" s="243" t="s">
        <v>923</v>
      </c>
      <c r="B43" s="240">
        <f>SUM(C43:D43)</f>
        <v>500000</v>
      </c>
      <c r="C43" s="241">
        <v>500000</v>
      </c>
      <c r="D43" s="241"/>
      <c r="E43" s="241">
        <f>C43</f>
        <v>500000</v>
      </c>
      <c r="F43" s="241">
        <v>0</v>
      </c>
      <c r="G43" s="241"/>
      <c r="H43" s="241"/>
      <c r="I43" s="241"/>
      <c r="J43" s="241"/>
      <c r="K43" s="241"/>
      <c r="L43" s="241"/>
      <c r="M43" s="241"/>
      <c r="N43" s="241"/>
      <c r="O43" s="241"/>
      <c r="P43" s="241"/>
      <c r="Q43" s="241"/>
      <c r="R43" s="241">
        <f>SUM(E43:Q43)</f>
        <v>500000</v>
      </c>
      <c r="S43" s="241">
        <f>R43</f>
        <v>500000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2">SUM(C45+D45)</f>
        <v>1760996</v>
      </c>
      <c r="C45" s="241">
        <v>1760996</v>
      </c>
      <c r="D45" s="241"/>
      <c r="E45" s="241">
        <f>C45</f>
        <v>1760996</v>
      </c>
      <c r="F45" s="241"/>
      <c r="G45" s="241"/>
      <c r="H45" s="241"/>
      <c r="I45" s="241"/>
      <c r="J45" s="241"/>
      <c r="K45" s="241"/>
      <c r="L45" s="241"/>
      <c r="M45" s="241"/>
      <c r="N45" s="241"/>
      <c r="O45" s="241"/>
      <c r="P45" s="241"/>
      <c r="Q45" s="241"/>
      <c r="R45" s="241">
        <f t="shared" ref="R45:R52" si="13">SUM(E45:Q45)</f>
        <v>1760996</v>
      </c>
      <c r="S45" s="241">
        <v>1036915</v>
      </c>
      <c r="T45" s="241"/>
      <c r="U45" s="237"/>
    </row>
    <row r="46" spans="1:21" s="238" customFormat="1" ht="11.4">
      <c r="A46" s="239" t="s">
        <v>926</v>
      </c>
      <c r="B46" s="240">
        <f t="shared" si="12"/>
        <v>147984</v>
      </c>
      <c r="C46" s="241">
        <v>147984</v>
      </c>
      <c r="D46" s="241"/>
      <c r="E46" s="241">
        <f t="shared" ref="E46:E52" si="14">C46</f>
        <v>147984</v>
      </c>
      <c r="F46" s="241"/>
      <c r="G46" s="241"/>
      <c r="H46" s="241"/>
      <c r="I46" s="241"/>
      <c r="J46" s="241"/>
      <c r="K46" s="241"/>
      <c r="L46" s="241"/>
      <c r="M46" s="241"/>
      <c r="N46" s="241"/>
      <c r="O46" s="241"/>
      <c r="P46" s="241"/>
      <c r="Q46" s="241"/>
      <c r="R46" s="241">
        <f t="shared" si="13"/>
        <v>147984</v>
      </c>
      <c r="S46" s="241">
        <v>110988</v>
      </c>
      <c r="T46" s="241"/>
      <c r="U46" s="237"/>
    </row>
    <row r="47" spans="1:21" s="238" customFormat="1" ht="12" customHeight="1">
      <c r="A47" s="239" t="s">
        <v>927</v>
      </c>
      <c r="B47" s="240">
        <f t="shared" si="12"/>
        <v>15000</v>
      </c>
      <c r="C47" s="241">
        <v>15000</v>
      </c>
      <c r="D47" s="241"/>
      <c r="E47" s="241">
        <f t="shared" si="14"/>
        <v>15000</v>
      </c>
      <c r="F47" s="241"/>
      <c r="G47" s="241"/>
      <c r="H47" s="241"/>
      <c r="I47" s="241"/>
      <c r="J47" s="241"/>
      <c r="K47" s="241"/>
      <c r="L47" s="241"/>
      <c r="M47" s="241"/>
      <c r="N47" s="241"/>
      <c r="O47" s="241"/>
      <c r="P47" s="241"/>
      <c r="Q47" s="241"/>
      <c r="R47" s="241">
        <f t="shared" si="13"/>
        <v>15000</v>
      </c>
      <c r="S47" s="241">
        <v>11250</v>
      </c>
      <c r="T47" s="241"/>
      <c r="U47" s="237"/>
    </row>
    <row r="48" spans="1:21" s="238" customFormat="1" ht="11.4">
      <c r="A48" s="239" t="s">
        <v>928</v>
      </c>
      <c r="B48" s="240">
        <f t="shared" si="12"/>
        <v>195439</v>
      </c>
      <c r="C48" s="241">
        <v>195439</v>
      </c>
      <c r="D48" s="241"/>
      <c r="E48" s="241">
        <f t="shared" si="14"/>
        <v>195439</v>
      </c>
      <c r="F48" s="241"/>
      <c r="G48" s="241"/>
      <c r="H48" s="241"/>
      <c r="I48" s="241"/>
      <c r="J48" s="241"/>
      <c r="K48" s="241"/>
      <c r="L48" s="241"/>
      <c r="M48" s="241"/>
      <c r="N48" s="241"/>
      <c r="O48" s="241"/>
      <c r="P48" s="241"/>
      <c r="Q48" s="241"/>
      <c r="R48" s="241">
        <f t="shared" si="13"/>
        <v>195439</v>
      </c>
      <c r="S48" s="241">
        <f>R48</f>
        <v>195439</v>
      </c>
      <c r="T48" s="241"/>
      <c r="U48" s="237"/>
    </row>
    <row r="49" spans="1:21" s="238" customFormat="1" ht="11.4">
      <c r="A49" s="239" t="s">
        <v>931</v>
      </c>
      <c r="B49" s="240">
        <f t="shared" si="12"/>
        <v>100000</v>
      </c>
      <c r="C49" s="241">
        <v>100000</v>
      </c>
      <c r="D49" s="241"/>
      <c r="E49" s="241">
        <f t="shared" si="14"/>
        <v>100000</v>
      </c>
      <c r="F49" s="241"/>
      <c r="G49" s="241"/>
      <c r="H49" s="241"/>
      <c r="I49" s="241"/>
      <c r="J49" s="241"/>
      <c r="K49" s="241"/>
      <c r="L49" s="241"/>
      <c r="M49" s="241"/>
      <c r="N49" s="241"/>
      <c r="O49" s="241"/>
      <c r="P49" s="241"/>
      <c r="Q49" s="241"/>
      <c r="R49" s="241">
        <f t="shared" si="13"/>
        <v>100000</v>
      </c>
      <c r="S49" s="241">
        <v>75000</v>
      </c>
      <c r="T49" s="241"/>
      <c r="U49" s="237"/>
    </row>
    <row r="50" spans="1:21" s="238" customFormat="1" ht="11.4">
      <c r="A50" s="239" t="s">
        <v>929</v>
      </c>
      <c r="B50" s="240">
        <f t="shared" si="12"/>
        <v>35000</v>
      </c>
      <c r="C50" s="241">
        <v>35000</v>
      </c>
      <c r="D50" s="241"/>
      <c r="E50" s="241">
        <f t="shared" si="14"/>
        <v>35000</v>
      </c>
      <c r="F50" s="241"/>
      <c r="G50" s="241"/>
      <c r="H50" s="241"/>
      <c r="I50" s="241"/>
      <c r="J50" s="241"/>
      <c r="K50" s="241"/>
      <c r="L50" s="241"/>
      <c r="M50" s="241"/>
      <c r="N50" s="241"/>
      <c r="O50" s="241"/>
      <c r="P50" s="241"/>
      <c r="Q50" s="241"/>
      <c r="R50" s="241">
        <f t="shared" si="13"/>
        <v>35000</v>
      </c>
      <c r="S50" s="241">
        <f>R50</f>
        <v>35000</v>
      </c>
      <c r="T50" s="241"/>
      <c r="U50" s="237"/>
    </row>
    <row r="51" spans="1:21" s="238" customFormat="1" ht="11.4">
      <c r="A51" s="239" t="s">
        <v>930</v>
      </c>
      <c r="B51" s="240">
        <f t="shared" si="12"/>
        <v>221000</v>
      </c>
      <c r="C51" s="241">
        <v>221000</v>
      </c>
      <c r="D51" s="241"/>
      <c r="E51" s="241">
        <f t="shared" si="14"/>
        <v>221000</v>
      </c>
      <c r="F51" s="241"/>
      <c r="G51" s="241"/>
      <c r="H51" s="241"/>
      <c r="I51" s="241"/>
      <c r="J51" s="241"/>
      <c r="K51" s="241"/>
      <c r="L51" s="241"/>
      <c r="M51" s="241"/>
      <c r="N51" s="241"/>
      <c r="O51" s="241"/>
      <c r="P51" s="241"/>
      <c r="Q51" s="241"/>
      <c r="R51" s="241">
        <f t="shared" si="13"/>
        <v>221000</v>
      </c>
      <c r="S51" s="241">
        <f>R51</f>
        <v>221000</v>
      </c>
      <c r="T51" s="241"/>
      <c r="U51" s="237"/>
    </row>
    <row r="52" spans="1:21" s="238" customFormat="1" ht="22.8">
      <c r="A52" s="246" t="s">
        <v>2425</v>
      </c>
      <c r="B52" s="240">
        <f t="shared" si="12"/>
        <v>61996</v>
      </c>
      <c r="C52" s="241">
        <f>36996+25000</f>
        <v>61996</v>
      </c>
      <c r="D52" s="241"/>
      <c r="E52" s="241">
        <f t="shared" si="14"/>
        <v>61996</v>
      </c>
      <c r="F52" s="241"/>
      <c r="G52" s="241"/>
      <c r="H52" s="241"/>
      <c r="I52" s="241"/>
      <c r="J52" s="241"/>
      <c r="K52" s="241"/>
      <c r="L52" s="241"/>
      <c r="M52" s="241"/>
      <c r="N52" s="241"/>
      <c r="O52" s="241"/>
      <c r="P52" s="241"/>
      <c r="Q52" s="241"/>
      <c r="R52" s="241">
        <f t="shared" si="13"/>
        <v>61996</v>
      </c>
      <c r="S52" s="241">
        <f>R52</f>
        <v>61996</v>
      </c>
      <c r="T52" s="241"/>
      <c r="U52" s="237"/>
    </row>
    <row r="53" spans="1:21" s="248" customFormat="1">
      <c r="A53" s="243" t="s">
        <v>932</v>
      </c>
      <c r="B53" s="244">
        <f>SUM(C53:D53)</f>
        <v>2537415</v>
      </c>
      <c r="C53" s="244">
        <f t="shared" ref="C53:T53" si="15">SUM(C45:C52)</f>
        <v>2537415</v>
      </c>
      <c r="D53" s="244">
        <f t="shared" si="15"/>
        <v>0</v>
      </c>
      <c r="E53" s="244">
        <f t="shared" si="15"/>
        <v>2537415</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2537415</v>
      </c>
      <c r="S53" s="244">
        <f t="shared" si="15"/>
        <v>1747588</v>
      </c>
      <c r="T53" s="244">
        <f t="shared" si="15"/>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6">SUM(C55+D55)</f>
        <v>0</v>
      </c>
      <c r="C55" s="241"/>
      <c r="D55" s="241"/>
      <c r="E55" s="241"/>
      <c r="F55" s="241"/>
      <c r="G55" s="241"/>
      <c r="H55" s="241"/>
      <c r="I55" s="241"/>
      <c r="J55" s="241"/>
      <c r="K55" s="241"/>
      <c r="L55" s="241"/>
      <c r="M55" s="241"/>
      <c r="N55" s="241"/>
      <c r="O55" s="241"/>
      <c r="P55" s="241"/>
      <c r="Q55" s="241"/>
      <c r="R55" s="241">
        <f t="shared" ref="R55:R60" si="17">SUM(E55:Q55)</f>
        <v>0</v>
      </c>
      <c r="S55" s="242"/>
      <c r="T55" s="242"/>
      <c r="U55" s="237"/>
    </row>
    <row r="56" spans="1:21" s="238" customFormat="1" ht="12" customHeight="1">
      <c r="A56" s="239" t="s">
        <v>927</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ht="11.4">
      <c r="A57" s="239" t="s">
        <v>931</v>
      </c>
      <c r="B57" s="240">
        <f t="shared" si="16"/>
        <v>10000</v>
      </c>
      <c r="C57" s="241">
        <v>10000</v>
      </c>
      <c r="D57" s="241"/>
      <c r="E57" s="241">
        <f>C57</f>
        <v>10000</v>
      </c>
      <c r="F57" s="241"/>
      <c r="G57" s="241"/>
      <c r="H57" s="241"/>
      <c r="I57" s="241"/>
      <c r="J57" s="241"/>
      <c r="K57" s="241"/>
      <c r="L57" s="241"/>
      <c r="M57" s="241"/>
      <c r="N57" s="241"/>
      <c r="O57" s="241"/>
      <c r="P57" s="241"/>
      <c r="Q57" s="241"/>
      <c r="R57" s="241">
        <f t="shared" si="17"/>
        <v>10000</v>
      </c>
      <c r="S57" s="242"/>
      <c r="T57" s="242"/>
      <c r="U57" s="237"/>
    </row>
    <row r="58" spans="1:21" s="238" customFormat="1" ht="11.4">
      <c r="A58" s="239" t="s">
        <v>929</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ht="11.4">
      <c r="A59" s="239" t="s">
        <v>930</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ht="11.4">
      <c r="A60" s="246" t="s">
        <v>533</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3.95" customHeight="1">
      <c r="A61" s="243" t="s">
        <v>500</v>
      </c>
      <c r="B61" s="240">
        <f>SUM(C61:D61)</f>
        <v>10000</v>
      </c>
      <c r="C61" s="240">
        <f t="shared" ref="C61:R61" si="18">SUM(C55:C60)</f>
        <v>10000</v>
      </c>
      <c r="D61" s="240">
        <f t="shared" si="18"/>
        <v>0</v>
      </c>
      <c r="E61" s="240">
        <f t="shared" si="18"/>
        <v>10000</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10000</v>
      </c>
      <c r="S61" s="242"/>
      <c r="T61" s="242"/>
      <c r="U61" s="237"/>
    </row>
    <row r="62" spans="1:21" s="238" customFormat="1" ht="11.4">
      <c r="A62" s="249" t="s">
        <v>501</v>
      </c>
      <c r="B62" s="240">
        <f>SUM(C62:D62)</f>
        <v>28644976</v>
      </c>
      <c r="C62" s="240">
        <f t="shared" ref="C62:R62" si="19">SUM(C8+C11+C13+C14+C15+C26+C27+C38+C42+C43+C53+C61)</f>
        <v>28644976</v>
      </c>
      <c r="D62" s="240">
        <f t="shared" si="19"/>
        <v>0</v>
      </c>
      <c r="E62" s="240">
        <f t="shared" si="19"/>
        <v>16267377</v>
      </c>
      <c r="F62" s="240">
        <f t="shared" si="19"/>
        <v>4927599</v>
      </c>
      <c r="G62" s="240">
        <f t="shared" si="19"/>
        <v>2500000</v>
      </c>
      <c r="H62" s="240">
        <f t="shared" si="19"/>
        <v>2750000</v>
      </c>
      <c r="I62" s="240">
        <f t="shared" si="19"/>
        <v>2200000</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28644976</v>
      </c>
      <c r="S62" s="240">
        <f>SUM(S10+S13+S14+S15+S26+S27+S38+S42+S43+S53)</f>
        <v>25070149</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75000</v>
      </c>
      <c r="C64" s="241">
        <v>75000</v>
      </c>
      <c r="D64" s="241"/>
      <c r="E64" s="241">
        <f>C64</f>
        <v>75000</v>
      </c>
      <c r="F64" s="241"/>
      <c r="G64" s="241"/>
      <c r="H64" s="241"/>
      <c r="I64" s="241"/>
      <c r="J64" s="241"/>
      <c r="K64" s="241"/>
      <c r="L64" s="241"/>
      <c r="M64" s="241"/>
      <c r="N64" s="241"/>
      <c r="O64" s="241"/>
      <c r="P64" s="241"/>
      <c r="Q64" s="241"/>
      <c r="R64" s="241">
        <f>SUM(E64:Q64)</f>
        <v>75000</v>
      </c>
      <c r="S64" s="241">
        <v>75000</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34.200000000000003">
      <c r="A68" s="246" t="s">
        <v>2426</v>
      </c>
      <c r="B68" s="240">
        <f>SUM(C68+D68)</f>
        <v>252500</v>
      </c>
      <c r="C68" s="241">
        <f>75000+50000+50000+50000+27500</f>
        <v>252500</v>
      </c>
      <c r="D68" s="241"/>
      <c r="E68" s="241">
        <f>C68</f>
        <v>252500</v>
      </c>
      <c r="F68" s="241"/>
      <c r="G68" s="241"/>
      <c r="H68" s="241"/>
      <c r="I68" s="241"/>
      <c r="J68" s="241"/>
      <c r="K68" s="241"/>
      <c r="L68" s="241"/>
      <c r="M68" s="241"/>
      <c r="N68" s="241"/>
      <c r="O68" s="241"/>
      <c r="P68" s="241"/>
      <c r="Q68" s="241"/>
      <c r="R68" s="241">
        <f>SUM(E68:Q68)</f>
        <v>252500</v>
      </c>
      <c r="S68" s="241">
        <v>75000</v>
      </c>
      <c r="T68" s="241"/>
      <c r="U68" s="237"/>
    </row>
    <row r="69" spans="1:21" s="238" customFormat="1">
      <c r="A69" s="243" t="s">
        <v>1956</v>
      </c>
      <c r="B69" s="240">
        <f>SUM(C69:D69)</f>
        <v>327500</v>
      </c>
      <c r="C69" s="240">
        <f>SUM(C63:C68)</f>
        <v>327500</v>
      </c>
      <c r="D69" s="240">
        <f>SUM(D63:D68)</f>
        <v>0</v>
      </c>
      <c r="E69" s="240">
        <f t="shared" ref="E69:T69" si="20">SUM(E64:E68)</f>
        <v>327500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327500</v>
      </c>
      <c r="S69" s="244">
        <f t="shared" si="20"/>
        <v>150000</v>
      </c>
      <c r="T69" s="244">
        <f t="shared" si="20"/>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C71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307879</v>
      </c>
      <c r="C74" s="241">
        <v>307879</v>
      </c>
      <c r="D74" s="241"/>
      <c r="E74" s="241">
        <f>+C74</f>
        <v>307879</v>
      </c>
      <c r="F74" s="241"/>
      <c r="G74" s="241"/>
      <c r="H74" s="241"/>
      <c r="I74" s="241"/>
      <c r="J74" s="241"/>
      <c r="K74" s="241"/>
      <c r="L74" s="241"/>
      <c r="M74" s="241"/>
      <c r="N74" s="241"/>
      <c r="O74" s="241"/>
      <c r="P74" s="241"/>
      <c r="Q74" s="241"/>
      <c r="R74" s="241">
        <v>307879</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307879</v>
      </c>
      <c r="C76" s="240">
        <f t="shared" ref="C76:Q76" si="21">SUM(C71:C75)</f>
        <v>307879</v>
      </c>
      <c r="D76" s="240">
        <f t="shared" si="21"/>
        <v>0</v>
      </c>
      <c r="E76" s="240">
        <f>SUM(E71:E75)</f>
        <v>307879</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307879</v>
      </c>
      <c r="S76" s="242"/>
      <c r="T76" s="242"/>
      <c r="U76" s="237"/>
    </row>
    <row r="77" spans="1:21" s="238" customFormat="1" ht="11.7"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1110150</v>
      </c>
      <c r="C78" s="241">
        <v>1110150</v>
      </c>
      <c r="D78" s="241"/>
      <c r="E78" s="241">
        <f>C78</f>
        <v>1110150</v>
      </c>
      <c r="F78" s="241"/>
      <c r="G78" s="241"/>
      <c r="H78" s="241"/>
      <c r="I78" s="241"/>
      <c r="J78" s="241"/>
      <c r="K78" s="241"/>
      <c r="L78" s="241"/>
      <c r="M78" s="241"/>
      <c r="N78" s="241"/>
      <c r="O78" s="241"/>
      <c r="P78" s="241"/>
      <c r="Q78" s="241"/>
      <c r="R78" s="241">
        <f>SUM(E78:Q78)</f>
        <v>1110150</v>
      </c>
      <c r="S78" s="241">
        <f>R78</f>
        <v>1110150</v>
      </c>
      <c r="T78" s="241"/>
      <c r="U78" s="237"/>
    </row>
    <row r="79" spans="1:21" s="238" customFormat="1" ht="11.4">
      <c r="A79" s="239" t="s">
        <v>538</v>
      </c>
      <c r="B79" s="240">
        <f>SUM(C79+D79)</f>
        <v>256235</v>
      </c>
      <c r="C79" s="241">
        <v>256235</v>
      </c>
      <c r="D79" s="241"/>
      <c r="E79" s="241">
        <f>C79</f>
        <v>256235</v>
      </c>
      <c r="F79" s="241"/>
      <c r="G79" s="241"/>
      <c r="H79" s="241"/>
      <c r="I79" s="241"/>
      <c r="J79" s="241"/>
      <c r="K79" s="241"/>
      <c r="L79" s="241"/>
      <c r="M79" s="241"/>
      <c r="N79" s="241"/>
      <c r="O79" s="241"/>
      <c r="P79" s="241"/>
      <c r="Q79" s="241"/>
      <c r="R79" s="241">
        <f>SUM(E79:Q79)</f>
        <v>256235</v>
      </c>
      <c r="S79" s="241">
        <f>R79</f>
        <v>256235</v>
      </c>
      <c r="T79" s="241"/>
      <c r="U79" s="237"/>
    </row>
    <row r="80" spans="1:21" s="238" customFormat="1">
      <c r="A80" s="243" t="s">
        <v>1741</v>
      </c>
      <c r="B80" s="240">
        <f>SUM(C80:D80)</f>
        <v>1366385</v>
      </c>
      <c r="C80" s="666">
        <f>SUM(C78:C79)</f>
        <v>1366385</v>
      </c>
      <c r="D80" s="666">
        <f t="shared" ref="D80:R80" si="22">SUM(D78:D79)</f>
        <v>0</v>
      </c>
      <c r="E80" s="666">
        <f t="shared" si="22"/>
        <v>1366385</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1366385</v>
      </c>
      <c r="S80" s="666">
        <f>SUM(S78:S79)</f>
        <v>1366385</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134900</v>
      </c>
      <c r="C82" s="241">
        <v>134900</v>
      </c>
      <c r="D82" s="241"/>
      <c r="E82" s="241">
        <f>C82</f>
        <v>134900</v>
      </c>
      <c r="F82" s="241"/>
      <c r="G82" s="241"/>
      <c r="H82" s="241"/>
      <c r="I82" s="241"/>
      <c r="J82" s="241"/>
      <c r="K82" s="241"/>
      <c r="L82" s="241"/>
      <c r="M82" s="241"/>
      <c r="N82" s="241"/>
      <c r="O82" s="241"/>
      <c r="P82" s="241"/>
      <c r="Q82" s="241"/>
      <c r="R82" s="241">
        <f>SUM(E82:Q82)</f>
        <v>134900</v>
      </c>
      <c r="S82" s="242"/>
      <c r="T82" s="242"/>
      <c r="U82" s="237"/>
    </row>
    <row r="83" spans="1:21" s="238" customFormat="1" ht="11.4">
      <c r="A83" s="239" t="s">
        <v>516</v>
      </c>
      <c r="B83" s="240">
        <f t="shared" ref="B83:B93" si="23">SUM(C83+D83)</f>
        <v>50000</v>
      </c>
      <c r="C83" s="241">
        <v>50000</v>
      </c>
      <c r="D83" s="241"/>
      <c r="E83" s="241">
        <f t="shared" ref="E83:E93" si="24">C83</f>
        <v>50000</v>
      </c>
      <c r="F83" s="241"/>
      <c r="G83" s="241"/>
      <c r="H83" s="241"/>
      <c r="I83" s="241"/>
      <c r="J83" s="241"/>
      <c r="K83" s="241"/>
      <c r="L83" s="241"/>
      <c r="M83" s="241"/>
      <c r="N83" s="241"/>
      <c r="O83" s="241"/>
      <c r="P83" s="241"/>
      <c r="Q83" s="241"/>
      <c r="R83" s="241">
        <f t="shared" ref="R83:R93" si="25">SUM(E83:Q83)</f>
        <v>50000</v>
      </c>
      <c r="S83" s="241">
        <f>R83</f>
        <v>50000</v>
      </c>
      <c r="T83" s="241"/>
      <c r="U83" s="237"/>
    </row>
    <row r="84" spans="1:21" s="238" customFormat="1" ht="11.4">
      <c r="A84" s="239" t="s">
        <v>517</v>
      </c>
      <c r="B84" s="240">
        <f t="shared" si="23"/>
        <v>887409</v>
      </c>
      <c r="C84" s="241">
        <v>887409</v>
      </c>
      <c r="D84" s="241"/>
      <c r="E84" s="241">
        <f t="shared" si="24"/>
        <v>887409</v>
      </c>
      <c r="F84" s="241"/>
      <c r="G84" s="241"/>
      <c r="H84" s="241"/>
      <c r="I84" s="241"/>
      <c r="J84" s="241"/>
      <c r="K84" s="241"/>
      <c r="L84" s="241"/>
      <c r="M84" s="241"/>
      <c r="N84" s="241"/>
      <c r="O84" s="241"/>
      <c r="P84" s="241"/>
      <c r="Q84" s="241"/>
      <c r="R84" s="241">
        <f t="shared" si="25"/>
        <v>887409</v>
      </c>
      <c r="S84" s="241">
        <f t="shared" ref="S84:S85" si="26">R84</f>
        <v>887409</v>
      </c>
      <c r="T84" s="241"/>
      <c r="U84" s="237"/>
    </row>
    <row r="85" spans="1:21" s="238" customFormat="1" ht="11.4">
      <c r="A85" s="239" t="s">
        <v>518</v>
      </c>
      <c r="B85" s="240">
        <f t="shared" si="23"/>
        <v>240000</v>
      </c>
      <c r="C85" s="241">
        <v>240000</v>
      </c>
      <c r="D85" s="241"/>
      <c r="E85" s="241">
        <f t="shared" si="24"/>
        <v>240000</v>
      </c>
      <c r="F85" s="241"/>
      <c r="G85" s="241"/>
      <c r="H85" s="241"/>
      <c r="I85" s="241"/>
      <c r="J85" s="241"/>
      <c r="K85" s="241"/>
      <c r="L85" s="241"/>
      <c r="M85" s="241"/>
      <c r="N85" s="241"/>
      <c r="O85" s="241"/>
      <c r="P85" s="241"/>
      <c r="Q85" s="241"/>
      <c r="R85" s="241">
        <f t="shared" si="25"/>
        <v>240000</v>
      </c>
      <c r="S85" s="241">
        <f t="shared" si="26"/>
        <v>240000</v>
      </c>
      <c r="T85" s="241"/>
      <c r="U85" s="237"/>
    </row>
    <row r="86" spans="1:21" s="238" customFormat="1" ht="11.4">
      <c r="A86" s="239" t="s">
        <v>519</v>
      </c>
      <c r="B86" s="240">
        <f t="shared" si="23"/>
        <v>0</v>
      </c>
      <c r="C86" s="241"/>
      <c r="D86" s="241"/>
      <c r="E86" s="241">
        <f t="shared" si="24"/>
        <v>0</v>
      </c>
      <c r="F86" s="241"/>
      <c r="G86" s="241"/>
      <c r="H86" s="241"/>
      <c r="I86" s="241"/>
      <c r="J86" s="241"/>
      <c r="K86" s="241"/>
      <c r="L86" s="241"/>
      <c r="M86" s="241"/>
      <c r="N86" s="241"/>
      <c r="O86" s="241"/>
      <c r="P86" s="241"/>
      <c r="Q86" s="241"/>
      <c r="R86" s="241">
        <f t="shared" si="25"/>
        <v>0</v>
      </c>
      <c r="S86" s="241"/>
      <c r="T86" s="241"/>
      <c r="U86" s="237"/>
    </row>
    <row r="87" spans="1:21" s="238" customFormat="1" ht="11.4">
      <c r="A87" s="239" t="s">
        <v>520</v>
      </c>
      <c r="B87" s="240">
        <f t="shared" si="23"/>
        <v>100000</v>
      </c>
      <c r="C87" s="241">
        <v>100000</v>
      </c>
      <c r="D87" s="241"/>
      <c r="E87" s="241">
        <f t="shared" si="24"/>
        <v>100000</v>
      </c>
      <c r="F87" s="241"/>
      <c r="G87" s="241"/>
      <c r="H87" s="241"/>
      <c r="I87" s="241"/>
      <c r="J87" s="241"/>
      <c r="K87" s="241"/>
      <c r="L87" s="241"/>
      <c r="M87" s="241"/>
      <c r="N87" s="241"/>
      <c r="O87" s="241"/>
      <c r="P87" s="241"/>
      <c r="Q87" s="241"/>
      <c r="R87" s="241">
        <f t="shared" si="25"/>
        <v>100000</v>
      </c>
      <c r="S87" s="242"/>
      <c r="T87" s="242"/>
      <c r="U87" s="237"/>
    </row>
    <row r="88" spans="1:21" s="238" customFormat="1" ht="11.4">
      <c r="A88" s="239" t="s">
        <v>521</v>
      </c>
      <c r="B88" s="240">
        <f t="shared" si="23"/>
        <v>50000</v>
      </c>
      <c r="C88" s="241">
        <v>50000</v>
      </c>
      <c r="D88" s="241"/>
      <c r="E88" s="241">
        <f t="shared" si="24"/>
        <v>50000</v>
      </c>
      <c r="F88" s="241"/>
      <c r="G88" s="241"/>
      <c r="H88" s="241"/>
      <c r="I88" s="241"/>
      <c r="J88" s="241"/>
      <c r="K88" s="241"/>
      <c r="L88" s="241"/>
      <c r="M88" s="241"/>
      <c r="N88" s="241"/>
      <c r="O88" s="241"/>
      <c r="P88" s="241"/>
      <c r="Q88" s="241"/>
      <c r="R88" s="241">
        <f t="shared" si="25"/>
        <v>50000</v>
      </c>
      <c r="S88" s="241">
        <f>R88</f>
        <v>50000</v>
      </c>
      <c r="T88" s="241"/>
      <c r="U88" s="237"/>
    </row>
    <row r="89" spans="1:21" s="238" customFormat="1" ht="11.4">
      <c r="A89" s="239" t="s">
        <v>522</v>
      </c>
      <c r="B89" s="240">
        <f t="shared" si="23"/>
        <v>15000</v>
      </c>
      <c r="C89" s="241">
        <v>15000</v>
      </c>
      <c r="D89" s="241"/>
      <c r="E89" s="241">
        <f>C89</f>
        <v>15000</v>
      </c>
      <c r="F89" s="241"/>
      <c r="G89" s="241"/>
      <c r="H89" s="241"/>
      <c r="I89" s="241"/>
      <c r="J89" s="241"/>
      <c r="K89" s="241"/>
      <c r="L89" s="241"/>
      <c r="M89" s="241"/>
      <c r="N89" s="241"/>
      <c r="O89" s="241"/>
      <c r="P89" s="241"/>
      <c r="Q89" s="241"/>
      <c r="R89" s="241">
        <f t="shared" si="25"/>
        <v>15000</v>
      </c>
      <c r="S89" s="241">
        <f>R89</f>
        <v>15000</v>
      </c>
      <c r="T89" s="241"/>
      <c r="U89" s="237"/>
    </row>
    <row r="90" spans="1:21" s="238" customFormat="1" ht="11.4">
      <c r="A90" s="250" t="s">
        <v>1314</v>
      </c>
      <c r="B90" s="240">
        <f t="shared" si="23"/>
        <v>50000</v>
      </c>
      <c r="C90" s="241">
        <v>50000</v>
      </c>
      <c r="D90" s="241"/>
      <c r="E90" s="241">
        <f t="shared" si="24"/>
        <v>50000</v>
      </c>
      <c r="F90" s="241"/>
      <c r="G90" s="241"/>
      <c r="H90" s="241"/>
      <c r="I90" s="241"/>
      <c r="J90" s="241"/>
      <c r="K90" s="241"/>
      <c r="L90" s="241"/>
      <c r="M90" s="241"/>
      <c r="N90" s="241"/>
      <c r="O90" s="241"/>
      <c r="P90" s="241"/>
      <c r="Q90" s="241"/>
      <c r="R90" s="241">
        <f t="shared" si="25"/>
        <v>50000</v>
      </c>
      <c r="S90" s="241">
        <f>R90</f>
        <v>50000</v>
      </c>
      <c r="T90" s="241"/>
      <c r="U90" s="237"/>
    </row>
    <row r="91" spans="1:21" s="238" customFormat="1" ht="11.4">
      <c r="A91" s="250" t="s">
        <v>1739</v>
      </c>
      <c r="B91" s="240">
        <f t="shared" si="23"/>
        <v>20000</v>
      </c>
      <c r="C91" s="241">
        <v>20000</v>
      </c>
      <c r="D91" s="241"/>
      <c r="E91" s="241">
        <f t="shared" si="24"/>
        <v>20000</v>
      </c>
      <c r="F91" s="241"/>
      <c r="G91" s="241"/>
      <c r="H91" s="241"/>
      <c r="I91" s="241"/>
      <c r="J91" s="241"/>
      <c r="K91" s="241"/>
      <c r="L91" s="241"/>
      <c r="M91" s="241"/>
      <c r="N91" s="241"/>
      <c r="O91" s="241"/>
      <c r="P91" s="241"/>
      <c r="Q91" s="241"/>
      <c r="R91" s="241">
        <f t="shared" si="25"/>
        <v>20000</v>
      </c>
      <c r="S91" s="241">
        <f>R91</f>
        <v>20000</v>
      </c>
      <c r="T91" s="241"/>
      <c r="U91" s="237"/>
    </row>
    <row r="92" spans="1:21" s="238" customFormat="1" ht="11.4">
      <c r="A92" s="246" t="s">
        <v>2427</v>
      </c>
      <c r="B92" s="240">
        <f t="shared" si="23"/>
        <v>42000</v>
      </c>
      <c r="C92" s="241">
        <v>42000</v>
      </c>
      <c r="D92" s="241"/>
      <c r="E92" s="241">
        <f t="shared" si="24"/>
        <v>42000</v>
      </c>
      <c r="F92" s="241"/>
      <c r="G92" s="241"/>
      <c r="H92" s="241"/>
      <c r="I92" s="241"/>
      <c r="J92" s="241"/>
      <c r="K92" s="241"/>
      <c r="L92" s="241"/>
      <c r="M92" s="241"/>
      <c r="N92" s="241"/>
      <c r="O92" s="241"/>
      <c r="P92" s="241"/>
      <c r="Q92" s="241"/>
      <c r="R92" s="241">
        <f t="shared" si="25"/>
        <v>42000</v>
      </c>
      <c r="S92" s="241">
        <f>R92</f>
        <v>42000</v>
      </c>
      <c r="T92" s="241"/>
      <c r="U92" s="237"/>
    </row>
    <row r="93" spans="1:21" s="238" customFormat="1" ht="11.4">
      <c r="A93" s="246" t="s">
        <v>2428</v>
      </c>
      <c r="B93" s="240">
        <f t="shared" si="23"/>
        <v>200000</v>
      </c>
      <c r="C93" s="241">
        <v>200000</v>
      </c>
      <c r="D93" s="241"/>
      <c r="E93" s="241">
        <f t="shared" si="24"/>
        <v>200000</v>
      </c>
      <c r="F93" s="241"/>
      <c r="G93" s="241"/>
      <c r="H93" s="241"/>
      <c r="I93" s="241"/>
      <c r="J93" s="241"/>
      <c r="K93" s="241"/>
      <c r="L93" s="241"/>
      <c r="M93" s="241"/>
      <c r="N93" s="241"/>
      <c r="O93" s="241"/>
      <c r="P93" s="241"/>
      <c r="Q93" s="241"/>
      <c r="R93" s="241">
        <f t="shared" si="25"/>
        <v>200000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1789309</v>
      </c>
      <c r="C95" s="240">
        <f t="shared" ref="C95:R95" si="27">SUM(C82:C94)</f>
        <v>1789309</v>
      </c>
      <c r="D95" s="240">
        <f t="shared" si="27"/>
        <v>0</v>
      </c>
      <c r="E95" s="240">
        <f t="shared" si="27"/>
        <v>1789309</v>
      </c>
      <c r="F95" s="240">
        <f t="shared" si="27"/>
        <v>0</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1789309</v>
      </c>
      <c r="S95" s="244">
        <f>SUM(S83:S86,S88:S94)</f>
        <v>1354409</v>
      </c>
      <c r="T95" s="240">
        <f>SUM(T83:T86,T88:T94)</f>
        <v>0</v>
      </c>
      <c r="U95" s="237"/>
    </row>
    <row r="96" spans="1:21" s="238" customFormat="1">
      <c r="A96" s="243" t="s">
        <v>524</v>
      </c>
      <c r="B96" s="240">
        <f>SUM(C96:D96)</f>
        <v>32436049</v>
      </c>
      <c r="C96" s="240">
        <f t="shared" ref="C96:R96" si="28">SUM(C62+C69+C76+C80+C95)</f>
        <v>32436049</v>
      </c>
      <c r="D96" s="240">
        <f t="shared" si="28"/>
        <v>0</v>
      </c>
      <c r="E96" s="240">
        <f t="shared" si="28"/>
        <v>20058450</v>
      </c>
      <c r="F96" s="240">
        <f t="shared" si="28"/>
        <v>4927599</v>
      </c>
      <c r="G96" s="240">
        <f t="shared" si="28"/>
        <v>2500000</v>
      </c>
      <c r="H96" s="240">
        <f t="shared" si="28"/>
        <v>2750000</v>
      </c>
      <c r="I96" s="240">
        <f t="shared" si="28"/>
        <v>2200000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32436049</v>
      </c>
      <c r="S96" s="244">
        <f>SUM(+S62+S69+S80+S95)</f>
        <v>27940943</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C98-J98</f>
        <v>1689375</v>
      </c>
      <c r="F98" s="241"/>
      <c r="G98" s="241"/>
      <c r="H98" s="241"/>
      <c r="I98" s="241"/>
      <c r="J98" s="241">
        <f>Application!AO625</f>
        <v>810625</v>
      </c>
      <c r="K98" s="241"/>
      <c r="L98" s="241"/>
      <c r="M98" s="241"/>
      <c r="N98" s="241"/>
      <c r="O98" s="241"/>
      <c r="P98" s="241"/>
      <c r="Q98" s="241"/>
      <c r="R98" s="241">
        <f>SUM(E98:Q98)</f>
        <v>2500000</v>
      </c>
      <c r="S98" s="241">
        <f>R98</f>
        <v>2500000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9">SUM(C98:C102)</f>
        <v>2500000</v>
      </c>
      <c r="D103" s="240">
        <f t="shared" si="29"/>
        <v>0</v>
      </c>
      <c r="E103" s="240">
        <f t="shared" si="29"/>
        <v>1689375</v>
      </c>
      <c r="F103" s="240">
        <f t="shared" si="29"/>
        <v>0</v>
      </c>
      <c r="G103" s="240">
        <f t="shared" si="29"/>
        <v>0</v>
      </c>
      <c r="H103" s="240">
        <f t="shared" si="29"/>
        <v>0</v>
      </c>
      <c r="I103" s="240">
        <f t="shared" si="29"/>
        <v>0</v>
      </c>
      <c r="J103" s="240">
        <f t="shared" si="29"/>
        <v>810625</v>
      </c>
      <c r="K103" s="240">
        <f t="shared" si="29"/>
        <v>0</v>
      </c>
      <c r="L103" s="240">
        <f t="shared" si="29"/>
        <v>0</v>
      </c>
      <c r="M103" s="240">
        <f t="shared" si="29"/>
        <v>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1155</v>
      </c>
      <c r="B104" s="244">
        <f>SUM(C104:D104)</f>
        <v>34936049</v>
      </c>
      <c r="C104" s="244">
        <f t="shared" ref="C104:R104" si="30">SUM(C96+C103)</f>
        <v>34936049</v>
      </c>
      <c r="D104" s="244">
        <f t="shared" si="30"/>
        <v>0</v>
      </c>
      <c r="E104" s="244">
        <f t="shared" si="30"/>
        <v>21747825</v>
      </c>
      <c r="F104" s="244">
        <f t="shared" si="30"/>
        <v>4927599</v>
      </c>
      <c r="G104" s="244">
        <f t="shared" si="30"/>
        <v>2500000</v>
      </c>
      <c r="H104" s="244">
        <f t="shared" si="30"/>
        <v>2750000</v>
      </c>
      <c r="I104" s="244">
        <f t="shared" si="30"/>
        <v>2200000</v>
      </c>
      <c r="J104" s="244">
        <f t="shared" si="30"/>
        <v>810625</v>
      </c>
      <c r="K104" s="244">
        <f t="shared" si="30"/>
        <v>0</v>
      </c>
      <c r="L104" s="244">
        <f t="shared" si="30"/>
        <v>0</v>
      </c>
      <c r="M104" s="244">
        <f t="shared" si="30"/>
        <v>0</v>
      </c>
      <c r="N104" s="244">
        <f t="shared" si="30"/>
        <v>0</v>
      </c>
      <c r="O104" s="244">
        <f t="shared" si="30"/>
        <v>0</v>
      </c>
      <c r="P104" s="244">
        <f t="shared" si="30"/>
        <v>0</v>
      </c>
      <c r="Q104" s="244">
        <f t="shared" si="30"/>
        <v>0</v>
      </c>
      <c r="R104" s="240">
        <f t="shared" si="30"/>
        <v>34936049</v>
      </c>
      <c r="S104" s="244">
        <f>S96+S103</f>
        <v>30440943</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30440943</v>
      </c>
      <c r="T106" s="244">
        <f>T104+T105</f>
        <v>0</v>
      </c>
      <c r="U106" s="256"/>
    </row>
    <row r="107" spans="1:21" s="258" customFormat="1">
      <c r="A107" s="257" t="s">
        <v>1106</v>
      </c>
      <c r="B107" s="252"/>
      <c r="C107" s="252"/>
      <c r="D107" s="252"/>
      <c r="E107" s="240">
        <f>Application!AO634</f>
        <v>21747825</v>
      </c>
      <c r="F107" s="240">
        <f>Application!AO621</f>
        <v>4927599</v>
      </c>
      <c r="G107" s="240">
        <f>Application!AO622</f>
        <v>2500000</v>
      </c>
      <c r="H107" s="240">
        <f>Application!AO623</f>
        <v>2750000</v>
      </c>
      <c r="I107" s="240">
        <f>Application!AO624</f>
        <v>2200000</v>
      </c>
      <c r="J107" s="240">
        <f>Application!AO625</f>
        <v>810625</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4" t="s">
        <v>1290</v>
      </c>
      <c r="E122" s="1594"/>
      <c r="F122" s="1594"/>
      <c r="U122" s="256"/>
    </row>
    <row r="123" spans="1:21" s="253" customFormat="1" ht="11.4">
      <c r="A123" s="253" t="s">
        <v>1291</v>
      </c>
      <c r="B123" s="546"/>
      <c r="D123" s="1585" t="s">
        <v>1315</v>
      </c>
      <c r="E123" s="1581"/>
      <c r="F123" s="1581"/>
      <c r="G123" s="1581"/>
      <c r="H123" s="1581"/>
      <c r="I123" s="1581"/>
      <c r="J123" s="1581"/>
      <c r="K123" s="1581"/>
      <c r="L123" s="1581"/>
      <c r="M123" s="1581"/>
      <c r="N123" s="1581"/>
      <c r="O123" s="1581"/>
      <c r="P123" s="1581"/>
      <c r="Q123" s="1581"/>
      <c r="R123" s="1581"/>
      <c r="S123" s="1581"/>
      <c r="U123" s="256"/>
    </row>
    <row r="124" spans="1:21" s="253" customFormat="1" ht="13.2">
      <c r="A124" s="209" t="s">
        <v>1292</v>
      </c>
      <c r="B124" s="546"/>
      <c r="C124" s="209"/>
      <c r="D124" s="1581"/>
      <c r="E124" s="1581"/>
      <c r="F124" s="1581"/>
      <c r="G124" s="1581"/>
      <c r="H124" s="1581"/>
      <c r="I124" s="1581"/>
      <c r="J124" s="1581"/>
      <c r="K124" s="1581"/>
      <c r="L124" s="1581"/>
      <c r="M124" s="1581"/>
      <c r="N124" s="1581"/>
      <c r="O124" s="1581"/>
      <c r="P124" s="1581"/>
      <c r="Q124" s="1581"/>
      <c r="R124" s="1581"/>
      <c r="S124" s="1581"/>
      <c r="U124" s="256"/>
    </row>
    <row r="125" spans="1:21" s="253" customFormat="1" ht="13.2">
      <c r="A125" s="209" t="s">
        <v>1293</v>
      </c>
      <c r="B125" s="546"/>
      <c r="C125" s="209"/>
      <c r="D125" s="1581"/>
      <c r="E125" s="1581"/>
      <c r="F125" s="1581"/>
      <c r="G125" s="1581"/>
      <c r="H125" s="1581"/>
      <c r="I125" s="1581"/>
      <c r="J125" s="1581"/>
      <c r="K125" s="1581"/>
      <c r="L125" s="1581"/>
      <c r="M125" s="1581"/>
      <c r="N125" s="1581"/>
      <c r="O125" s="1581"/>
      <c r="P125" s="1581"/>
      <c r="Q125" s="1581"/>
      <c r="R125" s="1581"/>
      <c r="S125" s="1581"/>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8"/>
      <c r="E128" s="1588"/>
      <c r="F128" s="1588"/>
      <c r="G128" s="1588"/>
      <c r="H128" s="1588"/>
      <c r="I128" s="209"/>
      <c r="J128" s="1584"/>
      <c r="K128" s="1584"/>
      <c r="L128" s="209"/>
      <c r="M128" s="209"/>
      <c r="N128" s="209"/>
      <c r="O128" s="209"/>
      <c r="P128" s="209"/>
      <c r="Q128" s="209"/>
      <c r="R128" s="209"/>
      <c r="S128" s="209"/>
      <c r="U128" s="256"/>
    </row>
    <row r="129" spans="1:21" s="253" customFormat="1" ht="13.2">
      <c r="A129" s="209" t="s">
        <v>499</v>
      </c>
      <c r="B129" s="546"/>
      <c r="C129" s="209"/>
      <c r="D129" s="1592" t="s">
        <v>1297</v>
      </c>
      <c r="E129" s="1592"/>
      <c r="F129" s="1592"/>
      <c r="G129" s="1592"/>
      <c r="H129" s="1592"/>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593" t="s">
        <v>2398</v>
      </c>
      <c r="E131" s="1471"/>
      <c r="F131" s="1471"/>
      <c r="G131" s="1471"/>
      <c r="H131" s="1471"/>
      <c r="I131" s="209"/>
      <c r="J131" s="1471"/>
      <c r="K131" s="1471"/>
      <c r="L131" s="1471"/>
      <c r="M131" s="1471"/>
      <c r="N131" s="209"/>
      <c r="O131" s="209"/>
      <c r="P131" s="209"/>
      <c r="Q131" s="209"/>
      <c r="R131" s="209"/>
      <c r="S131" s="209"/>
      <c r="U131" s="256"/>
    </row>
    <row r="132" spans="1:21" s="253" customFormat="1" ht="13.2">
      <c r="A132" s="548"/>
      <c r="B132" s="209"/>
      <c r="C132" s="209"/>
      <c r="D132" s="1586" t="s">
        <v>1300</v>
      </c>
      <c r="E132" s="1586"/>
      <c r="F132" s="1586"/>
      <c r="G132" s="1586"/>
      <c r="H132" s="1586"/>
      <c r="I132" s="209"/>
      <c r="J132" s="1586" t="s">
        <v>1301</v>
      </c>
      <c r="K132" s="1586"/>
      <c r="L132" s="1586"/>
      <c r="M132" s="1586"/>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8"/>
      <c r="C138" s="1588"/>
      <c r="D138" s="352"/>
      <c r="E138" s="1584"/>
      <c r="F138" s="1584"/>
      <c r="G138" s="209"/>
      <c r="H138" s="209"/>
      <c r="I138" s="209"/>
      <c r="J138" s="209"/>
      <c r="K138" s="209"/>
      <c r="L138" s="209"/>
      <c r="M138" s="209"/>
      <c r="N138" s="209"/>
      <c r="O138" s="209"/>
      <c r="P138" s="209"/>
      <c r="Q138" s="209"/>
      <c r="R138" s="209"/>
      <c r="S138" s="209"/>
    </row>
    <row r="139" spans="1:21" ht="12" customHeight="1">
      <c r="A139" s="1583" t="s">
        <v>1303</v>
      </c>
      <c r="B139" s="1583"/>
      <c r="C139" s="1583"/>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8" zoomScale="150" zoomScaleNormal="150" workbookViewId="0">
      <selection activeCell="T24" sqref="T24:AM24"/>
    </sheetView>
  </sheetViews>
  <sheetFormatPr defaultColWidth="0" defaultRowHeight="13.05" customHeight="1"/>
  <cols>
    <col min="1" max="1" width="1.33203125" customWidth="1"/>
    <col min="2" max="2" width="0.77734375" customWidth="1"/>
    <col min="3" max="18" width="2.33203125" customWidth="1"/>
    <col min="19" max="19" width="4" customWidth="1"/>
    <col min="20" max="24" width="2.6640625" customWidth="1"/>
    <col min="25" max="28" width="2.33203125" customWidth="1"/>
    <col min="29" max="29" width="3.33203125" customWidth="1"/>
    <col min="30" max="34" width="2.6640625" customWidth="1"/>
    <col min="35" max="39" width="2.33203125" customWidth="1"/>
    <col min="40" max="40" width="1.33203125" customWidth="1"/>
    <col min="41" max="43" width="2.33203125" customWidth="1"/>
    <col min="44" max="44" width="12.33203125" hidden="1" customWidth="1"/>
    <col min="45" max="16384" width="2.33203125" hidden="1"/>
  </cols>
  <sheetData>
    <row r="1" spans="1:40" ht="13.05" customHeight="1">
      <c r="A1" s="1628" t="s">
        <v>1745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3.0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652</v>
      </c>
      <c r="C5" s="3" t="s">
        <v>206</v>
      </c>
      <c r="F5" s="3"/>
    </row>
    <row r="6" spans="1:40" ht="13.05" customHeight="1">
      <c r="B6" s="90" t="s">
        <v>1829</v>
      </c>
    </row>
    <row r="7" spans="1:40" ht="13.05"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DDA/QCT
Building(s)</v>
      </c>
      <c r="U7" s="1614"/>
      <c r="V7" s="1614"/>
      <c r="W7" s="1614"/>
      <c r="X7" s="1614"/>
      <c r="Y7" s="1614" t="str">
        <f>IF(T25=100%,"",'Sources and Basis Breakdown'!G2)</f>
        <v>70% PVC for New Const/
Rehabilitation
NON-DDA/
NON-QCT Building(s)</v>
      </c>
      <c r="Z7" s="1614"/>
      <c r="AA7" s="1614"/>
      <c r="AB7" s="1614"/>
      <c r="AC7" s="1614"/>
      <c r="AD7" s="1614" t="str">
        <f>IF(T25=100%,'Sources and Basis Breakdown'!J2,'Sources and Basis Breakdown'!I2)</f>
        <v>30% PVC for Acquisition
DDA/QCT Building(s)</v>
      </c>
      <c r="AE7" s="1614"/>
      <c r="AF7" s="1614"/>
      <c r="AG7" s="1614"/>
      <c r="AH7" s="1614"/>
      <c r="AI7" s="1614" t="str">
        <f>IF(T25=100%,"",'Sources and Basis Breakdown'!J2)</f>
        <v>30% PVC for Acquisition
NON-DDA/
NON-QCT Building(s)</v>
      </c>
      <c r="AJ7" s="1614"/>
      <c r="AK7" s="1614"/>
      <c r="AL7" s="1614"/>
      <c r="AM7" s="1614"/>
    </row>
    <row r="8" spans="1:40" ht="13.05"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3.05"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3.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3.05" customHeight="1">
      <c r="B11" s="1184" t="s">
        <v>508</v>
      </c>
      <c r="C11" s="1185"/>
      <c r="D11" s="1185"/>
      <c r="E11" s="1185"/>
      <c r="F11" s="1185"/>
      <c r="G11" s="1185"/>
      <c r="H11" s="1185"/>
      <c r="I11" s="1185"/>
      <c r="J11" s="1185"/>
      <c r="K11" s="1185"/>
      <c r="L11" s="1185"/>
      <c r="M11" s="1185"/>
      <c r="N11" s="1185"/>
      <c r="O11" s="1185"/>
      <c r="P11" s="1185"/>
      <c r="Q11" s="1185"/>
      <c r="R11" s="1185"/>
      <c r="S11" s="1186"/>
      <c r="T11" s="1622">
        <f>IF('Sources and Basis Breakdown'!F105=0,'Sources and Basis Breakdown'!E105,'Sources and Basis Breakdown'!F105)</f>
        <v>30440943</v>
      </c>
      <c r="U11" s="1615"/>
      <c r="V11" s="1615"/>
      <c r="W11" s="1615"/>
      <c r="X11" s="1615"/>
      <c r="Y11" s="1631">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3.05" customHeight="1">
      <c r="B12" s="1616" t="s">
        <v>447</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3.05" customHeight="1">
      <c r="B13" s="8"/>
      <c r="C13" s="1618" t="s">
        <v>1711</v>
      </c>
      <c r="D13" s="1619"/>
      <c r="E13" s="1619"/>
      <c r="F13" s="1619"/>
      <c r="G13" s="1619"/>
      <c r="H13" s="1619"/>
      <c r="I13" s="1619"/>
      <c r="J13" s="1619"/>
      <c r="K13" s="1619"/>
      <c r="L13" s="1619"/>
      <c r="M13" s="1619"/>
      <c r="N13" s="1619"/>
      <c r="O13" s="1619"/>
      <c r="P13" s="1619"/>
      <c r="Q13" s="1619"/>
      <c r="R13" s="1619"/>
      <c r="S13" s="1620"/>
      <c r="T13" s="1623"/>
      <c r="U13" s="1624"/>
      <c r="V13" s="1624"/>
      <c r="W13" s="1624"/>
      <c r="X13" s="1624"/>
      <c r="Y13" s="1623"/>
      <c r="Z13" s="1624"/>
      <c r="AA13" s="1624"/>
      <c r="AB13" s="1624"/>
      <c r="AC13" s="1624"/>
      <c r="AD13" s="1624"/>
      <c r="AE13" s="1624"/>
      <c r="AF13" s="1624"/>
      <c r="AG13" s="1624"/>
      <c r="AH13" s="1624"/>
      <c r="AI13" s="1624"/>
      <c r="AJ13" s="1624"/>
      <c r="AK13" s="1624"/>
      <c r="AL13" s="1624"/>
      <c r="AM13" s="1624"/>
    </row>
    <row r="14" spans="1:40" ht="13.05" customHeight="1">
      <c r="B14" s="8"/>
      <c r="C14" s="1619" t="s">
        <v>767</v>
      </c>
      <c r="D14" s="1619"/>
      <c r="E14" s="1619"/>
      <c r="F14" s="1619"/>
      <c r="G14" s="1619"/>
      <c r="H14" s="1619"/>
      <c r="I14" s="1619"/>
      <c r="J14" s="1619"/>
      <c r="K14" s="1619"/>
      <c r="L14" s="1619"/>
      <c r="M14" s="1619"/>
      <c r="N14" s="1619"/>
      <c r="O14" s="1619"/>
      <c r="P14" s="1619"/>
      <c r="Q14" s="1619"/>
      <c r="R14" s="1619"/>
      <c r="S14" s="1620"/>
      <c r="T14" s="1212"/>
      <c r="U14" s="1066"/>
      <c r="V14" s="1066"/>
      <c r="W14" s="1066"/>
      <c r="X14" s="1066"/>
      <c r="Y14" s="1212"/>
      <c r="Z14" s="1066"/>
      <c r="AA14" s="1066"/>
      <c r="AB14" s="1066"/>
      <c r="AC14" s="1066"/>
      <c r="AD14" s="1066"/>
      <c r="AE14" s="1066"/>
      <c r="AF14" s="1066"/>
      <c r="AG14" s="1066"/>
      <c r="AH14" s="1066"/>
      <c r="AI14" s="1066"/>
      <c r="AJ14" s="1066"/>
      <c r="AK14" s="1066"/>
      <c r="AL14" s="1066"/>
      <c r="AM14" s="1066"/>
    </row>
    <row r="15" spans="1:40" ht="13.05" customHeight="1">
      <c r="B15" s="8"/>
      <c r="C15" s="1619" t="s">
        <v>768</v>
      </c>
      <c r="D15" s="1619"/>
      <c r="E15" s="1619"/>
      <c r="F15" s="1619"/>
      <c r="G15" s="1619"/>
      <c r="H15" s="1619"/>
      <c r="I15" s="1619"/>
      <c r="J15" s="1619"/>
      <c r="K15" s="1619"/>
      <c r="L15" s="1619"/>
      <c r="M15" s="1619"/>
      <c r="N15" s="1619"/>
      <c r="O15" s="1619"/>
      <c r="P15" s="1619"/>
      <c r="Q15" s="1619"/>
      <c r="R15" s="1619"/>
      <c r="S15" s="1620"/>
      <c r="T15" s="1212"/>
      <c r="U15" s="1066"/>
      <c r="V15" s="1066"/>
      <c r="W15" s="1066"/>
      <c r="X15" s="1066"/>
      <c r="Y15" s="1212"/>
      <c r="Z15" s="1066"/>
      <c r="AA15" s="1066"/>
      <c r="AB15" s="1066"/>
      <c r="AC15" s="1066"/>
      <c r="AD15" s="1066"/>
      <c r="AE15" s="1066"/>
      <c r="AF15" s="1066"/>
      <c r="AG15" s="1066"/>
      <c r="AH15" s="1066"/>
      <c r="AI15" s="1066"/>
      <c r="AJ15" s="1066"/>
      <c r="AK15" s="1066"/>
      <c r="AL15" s="1066"/>
      <c r="AM15" s="1066"/>
    </row>
    <row r="16" spans="1:40" ht="13.05" customHeight="1">
      <c r="B16" s="8"/>
      <c r="C16" s="1618" t="s">
        <v>1011</v>
      </c>
      <c r="D16" s="1618"/>
      <c r="E16" s="1618"/>
      <c r="F16" s="1618"/>
      <c r="G16" s="1618"/>
      <c r="H16" s="1618"/>
      <c r="I16" s="1618"/>
      <c r="J16" s="1618"/>
      <c r="K16" s="1618"/>
      <c r="L16" s="1618"/>
      <c r="M16" s="1618"/>
      <c r="N16" s="1618"/>
      <c r="O16" s="1618"/>
      <c r="P16" s="1618"/>
      <c r="Q16" s="1618"/>
      <c r="R16" s="1618"/>
      <c r="S16" s="1621"/>
      <c r="T16" s="1212"/>
      <c r="U16" s="1066"/>
      <c r="V16" s="1066"/>
      <c r="W16" s="1066"/>
      <c r="X16" s="1066"/>
      <c r="Y16" s="1212"/>
      <c r="Z16" s="1066"/>
      <c r="AA16" s="1066"/>
      <c r="AB16" s="1066"/>
      <c r="AC16" s="1066"/>
      <c r="AD16" s="1066"/>
      <c r="AE16" s="1066"/>
      <c r="AF16" s="1066"/>
      <c r="AG16" s="1066"/>
      <c r="AH16" s="1066"/>
      <c r="AI16" s="1066"/>
      <c r="AJ16" s="1066"/>
      <c r="AK16" s="1066"/>
      <c r="AL16" s="1066"/>
      <c r="AM16" s="1066"/>
    </row>
    <row r="17" spans="1:39" ht="13.05" customHeight="1">
      <c r="B17" s="8"/>
      <c r="C17" s="1619" t="s">
        <v>769</v>
      </c>
      <c r="D17" s="1619"/>
      <c r="E17" s="1619"/>
      <c r="F17" s="1619"/>
      <c r="G17" s="1619"/>
      <c r="H17" s="1619"/>
      <c r="I17" s="1619"/>
      <c r="J17" s="1619"/>
      <c r="K17" s="1619"/>
      <c r="L17" s="1619"/>
      <c r="M17" s="1619"/>
      <c r="N17" s="1619"/>
      <c r="O17" s="1619"/>
      <c r="P17" s="1619"/>
      <c r="Q17" s="1619"/>
      <c r="R17" s="1619"/>
      <c r="S17" s="1620"/>
      <c r="T17" s="1212"/>
      <c r="U17" s="1066"/>
      <c r="V17" s="1066"/>
      <c r="W17" s="1066"/>
      <c r="X17" s="1066"/>
      <c r="Y17" s="1212"/>
      <c r="Z17" s="1066"/>
      <c r="AA17" s="1066"/>
      <c r="AB17" s="1066"/>
      <c r="AC17" s="1066"/>
      <c r="AD17" s="1066"/>
      <c r="AE17" s="1066"/>
      <c r="AF17" s="1066"/>
      <c r="AG17" s="1066"/>
      <c r="AH17" s="1066"/>
      <c r="AI17" s="1066"/>
      <c r="AJ17" s="1066"/>
      <c r="AK17" s="1066"/>
      <c r="AL17" s="1066"/>
      <c r="AM17" s="1066"/>
    </row>
    <row r="18" spans="1:39" ht="13.05" customHeight="1">
      <c r="B18" s="940"/>
      <c r="C18" s="1595" t="s">
        <v>1216</v>
      </c>
      <c r="D18" s="1595"/>
      <c r="E18" s="1595"/>
      <c r="F18" s="1595"/>
      <c r="G18" s="1595"/>
      <c r="H18" s="1595"/>
      <c r="I18" s="1595"/>
      <c r="J18" s="1595"/>
      <c r="K18" s="1595"/>
      <c r="L18" s="1595"/>
      <c r="M18" s="1595"/>
      <c r="N18" s="1595"/>
      <c r="O18" s="1595"/>
      <c r="P18" s="1595"/>
      <c r="Q18" s="1595"/>
      <c r="R18" s="1595"/>
      <c r="S18" s="1596"/>
      <c r="T18" s="1210"/>
      <c r="U18" s="1211"/>
      <c r="V18" s="1211"/>
      <c r="W18" s="1211"/>
      <c r="X18" s="1212"/>
      <c r="Y18" s="1212"/>
      <c r="Z18" s="1066"/>
      <c r="AA18" s="1066"/>
      <c r="AB18" s="1066"/>
      <c r="AC18" s="1066"/>
      <c r="AD18" s="1066"/>
      <c r="AE18" s="1066"/>
      <c r="AF18" s="1066"/>
      <c r="AG18" s="1066"/>
      <c r="AH18" s="1066"/>
      <c r="AI18" s="1066"/>
      <c r="AJ18" s="1066"/>
      <c r="AK18" s="1066"/>
      <c r="AL18" s="1066"/>
      <c r="AM18" s="1066"/>
    </row>
    <row r="19" spans="1:39" ht="13.05" customHeight="1">
      <c r="B19" s="484"/>
      <c r="C19" s="1595" t="s">
        <v>1216</v>
      </c>
      <c r="D19" s="1595"/>
      <c r="E19" s="1595"/>
      <c r="F19" s="1595"/>
      <c r="G19" s="1595"/>
      <c r="H19" s="1595"/>
      <c r="I19" s="1595"/>
      <c r="J19" s="1595"/>
      <c r="K19" s="1595"/>
      <c r="L19" s="1595"/>
      <c r="M19" s="1595"/>
      <c r="N19" s="1595"/>
      <c r="O19" s="1595"/>
      <c r="P19" s="1595"/>
      <c r="Q19" s="1595"/>
      <c r="R19" s="1595"/>
      <c r="S19" s="1596"/>
      <c r="T19" s="1212"/>
      <c r="U19" s="1066"/>
      <c r="V19" s="1066"/>
      <c r="W19" s="1066"/>
      <c r="X19" s="1066"/>
      <c r="Y19" s="1212"/>
      <c r="Z19" s="1066"/>
      <c r="AA19" s="1066"/>
      <c r="AB19" s="1066"/>
      <c r="AC19" s="1066"/>
      <c r="AD19" s="1066"/>
      <c r="AE19" s="1066"/>
      <c r="AF19" s="1066"/>
      <c r="AG19" s="1066"/>
      <c r="AH19" s="1066"/>
      <c r="AI19" s="1066"/>
      <c r="AJ19" s="1066"/>
      <c r="AK19" s="1066"/>
      <c r="AL19" s="1066"/>
      <c r="AM19" s="1066"/>
    </row>
    <row r="20" spans="1:39" ht="13.05" customHeight="1">
      <c r="B20" s="1184" t="s">
        <v>770</v>
      </c>
      <c r="C20" s="1185"/>
      <c r="D20" s="1185"/>
      <c r="E20" s="1185"/>
      <c r="F20" s="1185"/>
      <c r="G20" s="1185"/>
      <c r="H20" s="1185"/>
      <c r="I20" s="1185"/>
      <c r="J20" s="1185"/>
      <c r="K20" s="1185"/>
      <c r="L20" s="1185"/>
      <c r="M20" s="1185"/>
      <c r="N20" s="1185"/>
      <c r="O20" s="1185"/>
      <c r="P20" s="1185"/>
      <c r="Q20" s="1185"/>
      <c r="R20" s="1185"/>
      <c r="S20" s="1186"/>
      <c r="T20" s="1607">
        <f>SUM(T13:X19)</f>
        <v>0</v>
      </c>
      <c r="U20" s="1204"/>
      <c r="V20" s="1204"/>
      <c r="W20" s="1204"/>
      <c r="X20" s="1204"/>
      <c r="Y20" s="160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3.05" customHeight="1">
      <c r="B21" s="1184" t="s">
        <v>1710</v>
      </c>
      <c r="C21" s="1185"/>
      <c r="D21" s="1185"/>
      <c r="E21" s="1185"/>
      <c r="F21" s="1185"/>
      <c r="G21" s="1185"/>
      <c r="H21" s="1185"/>
      <c r="I21" s="1185"/>
      <c r="J21" s="1185"/>
      <c r="K21" s="1185"/>
      <c r="L21" s="1185"/>
      <c r="M21" s="1185"/>
      <c r="N21" s="1185"/>
      <c r="O21" s="1185"/>
      <c r="P21" s="1185"/>
      <c r="Q21" s="1185"/>
      <c r="R21" s="1185"/>
      <c r="S21" s="1186"/>
      <c r="T21" s="1212">
        <v>9050000</v>
      </c>
      <c r="U21" s="1066"/>
      <c r="V21" s="1066"/>
      <c r="W21" s="1066"/>
      <c r="X21" s="1066"/>
      <c r="Y21" s="1212"/>
      <c r="Z21" s="1066"/>
      <c r="AA21" s="1066"/>
      <c r="AB21" s="1066"/>
      <c r="AC21" s="1066"/>
      <c r="AD21" s="1212"/>
      <c r="AE21" s="1066"/>
      <c r="AF21" s="1066"/>
      <c r="AG21" s="1066"/>
      <c r="AH21" s="1066"/>
      <c r="AI21" s="1212"/>
      <c r="AJ21" s="1066"/>
      <c r="AK21" s="1066"/>
      <c r="AL21" s="1066"/>
      <c r="AM21" s="1066"/>
    </row>
    <row r="22" spans="1:39" ht="13.05" customHeight="1">
      <c r="B22" s="1184" t="s">
        <v>771</v>
      </c>
      <c r="C22" s="1185"/>
      <c r="D22" s="1185"/>
      <c r="E22" s="1185"/>
      <c r="F22" s="1185"/>
      <c r="G22" s="1185"/>
      <c r="H22" s="1185"/>
      <c r="I22" s="1185"/>
      <c r="J22" s="1185"/>
      <c r="K22" s="1185"/>
      <c r="L22" s="1185"/>
      <c r="M22" s="1185"/>
      <c r="N22" s="1185"/>
      <c r="O22" s="1185"/>
      <c r="P22" s="1185"/>
      <c r="Q22" s="1185"/>
      <c r="R22" s="1185"/>
      <c r="S22" s="1186"/>
      <c r="T22" s="1608">
        <f>(ABS(T20)+ABS(T21))*-1</f>
        <v>-9050000</v>
      </c>
      <c r="U22" s="1609"/>
      <c r="V22" s="1609"/>
      <c r="W22" s="1609"/>
      <c r="X22" s="1609"/>
      <c r="Y22" s="1608">
        <f t="shared" ref="Y22" si="0">(ABS(Y20)+ABS(Y21))*-1</f>
        <v>0</v>
      </c>
      <c r="Z22" s="1609"/>
      <c r="AA22" s="1609"/>
      <c r="AB22" s="1609"/>
      <c r="AC22" s="1609"/>
      <c r="AD22" s="1608">
        <f t="shared" ref="AD22" si="1">(ABS(AD20)+ABS(AD21))*-1</f>
        <v>0</v>
      </c>
      <c r="AE22" s="1609"/>
      <c r="AF22" s="1609"/>
      <c r="AG22" s="1609"/>
      <c r="AH22" s="1609"/>
      <c r="AI22" s="1608">
        <f t="shared" ref="AI22" si="2">(ABS(AI20)+ABS(AI21))*-1</f>
        <v>0</v>
      </c>
      <c r="AJ22" s="1609"/>
      <c r="AK22" s="1609"/>
      <c r="AL22" s="1609"/>
      <c r="AM22" s="1609"/>
    </row>
    <row r="23" spans="1:39" ht="13.05" customHeight="1">
      <c r="B23" s="1184" t="s">
        <v>1904</v>
      </c>
      <c r="C23" s="1185"/>
      <c r="D23" s="1185"/>
      <c r="E23" s="1185"/>
      <c r="F23" s="1185"/>
      <c r="G23" s="1185"/>
      <c r="H23" s="1185"/>
      <c r="I23" s="1185"/>
      <c r="J23" s="1185"/>
      <c r="K23" s="1185"/>
      <c r="L23" s="1185"/>
      <c r="M23" s="1185"/>
      <c r="N23" s="1185"/>
      <c r="O23" s="1185"/>
      <c r="P23" s="1185"/>
      <c r="Q23" s="1185"/>
      <c r="R23" s="1185"/>
      <c r="S23" s="1186"/>
      <c r="T23" s="1607">
        <f>T11+T22</f>
        <v>21390943</v>
      </c>
      <c r="U23" s="1204"/>
      <c r="V23" s="1204"/>
      <c r="W23" s="1204"/>
      <c r="X23" s="1204"/>
      <c r="Y23" s="1607">
        <f>Y11+Y22</f>
        <v>0</v>
      </c>
      <c r="Z23" s="1204"/>
      <c r="AA23" s="1204"/>
      <c r="AB23" s="1204"/>
      <c r="AC23" s="1204"/>
      <c r="AD23" s="1607">
        <f>IF(AD11=AD21,0,AD11)</f>
        <v>0</v>
      </c>
      <c r="AE23" s="1204"/>
      <c r="AF23" s="1204"/>
      <c r="AG23" s="1204"/>
      <c r="AH23" s="1204"/>
      <c r="AI23" s="1607">
        <f>IF(AI11=AI21,0,AI11)</f>
        <v>0</v>
      </c>
      <c r="AJ23" s="1204"/>
      <c r="AK23" s="1204"/>
      <c r="AL23" s="1204"/>
      <c r="AM23" s="1204"/>
    </row>
    <row r="24" spans="1:39" ht="13.05" customHeight="1">
      <c r="B24" s="1184" t="s">
        <v>1217</v>
      </c>
      <c r="C24" s="1185"/>
      <c r="D24" s="1185"/>
      <c r="E24" s="1185"/>
      <c r="F24" s="1185"/>
      <c r="G24" s="1185"/>
      <c r="H24" s="1185"/>
      <c r="I24" s="1185"/>
      <c r="J24" s="1185"/>
      <c r="K24" s="1185"/>
      <c r="L24" s="1185"/>
      <c r="M24" s="1185"/>
      <c r="N24" s="1185"/>
      <c r="O24" s="1185"/>
      <c r="P24" s="1185"/>
      <c r="Q24" s="1185"/>
      <c r="R24" s="1185"/>
      <c r="S24" s="1186"/>
      <c r="T24" s="1605">
        <f>Application!AJ1020</f>
        <v>37217546</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3.05" customHeight="1">
      <c r="B25" s="1597" t="s">
        <v>1906</v>
      </c>
      <c r="C25" s="1598"/>
      <c r="D25" s="1598"/>
      <c r="E25" s="1598"/>
      <c r="F25" s="1598"/>
      <c r="G25" s="1598"/>
      <c r="H25" s="1598"/>
      <c r="I25" s="1598"/>
      <c r="J25" s="1598"/>
      <c r="K25" s="1598"/>
      <c r="L25" s="1598"/>
      <c r="M25" s="1598"/>
      <c r="N25" s="1598"/>
      <c r="O25" s="1598"/>
      <c r="P25" s="1598"/>
      <c r="Q25" s="1598"/>
      <c r="R25" s="1598"/>
      <c r="S25" s="1599"/>
      <c r="T25" s="1611">
        <f>IF(OR(AND(Application!T193="no",Application!T194="no",Application!T196="no",Application!Y211="no"),Application!T195="yes"),1,1.3)</f>
        <v>1.3</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3.05" customHeight="1">
      <c r="B26" s="1184" t="s">
        <v>773</v>
      </c>
      <c r="C26" s="1185"/>
      <c r="D26" s="1185"/>
      <c r="E26" s="1185"/>
      <c r="F26" s="1185"/>
      <c r="G26" s="1185"/>
      <c r="H26" s="1185"/>
      <c r="I26" s="1185"/>
      <c r="J26" s="1185"/>
      <c r="K26" s="1185"/>
      <c r="L26" s="1185"/>
      <c r="M26" s="1185"/>
      <c r="N26" s="1185"/>
      <c r="O26" s="1185"/>
      <c r="P26" s="1185"/>
      <c r="Q26" s="1185"/>
      <c r="R26" s="1185"/>
      <c r="S26" s="1186"/>
      <c r="T26" s="1228">
        <f>T23*T25</f>
        <v>27808225.900000002</v>
      </c>
      <c r="U26" s="1610"/>
      <c r="V26" s="1610"/>
      <c r="W26" s="1610"/>
      <c r="X26" s="1610"/>
      <c r="Y26" s="1228">
        <f>Y23*Y25</f>
        <v>0</v>
      </c>
      <c r="Z26" s="1610"/>
      <c r="AA26" s="1610"/>
      <c r="AB26" s="1610"/>
      <c r="AC26" s="1610"/>
      <c r="AD26" s="1228">
        <f>AD23*AD25</f>
        <v>0</v>
      </c>
      <c r="AE26" s="1610"/>
      <c r="AF26" s="1610"/>
      <c r="AG26" s="1610"/>
      <c r="AH26" s="1610"/>
      <c r="AI26" s="1228">
        <f>AI23*AI25</f>
        <v>0</v>
      </c>
      <c r="AJ26" s="1610"/>
      <c r="AK26" s="1610"/>
      <c r="AL26" s="1610"/>
      <c r="AM26" s="1610"/>
    </row>
    <row r="27" spans="1:39" ht="13.05"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3.05" customHeight="1">
      <c r="A28" s="3"/>
      <c r="B28" s="1184" t="s">
        <v>842</v>
      </c>
      <c r="C28" s="1185"/>
      <c r="D28" s="1185"/>
      <c r="E28" s="1185"/>
      <c r="F28" s="1185"/>
      <c r="G28" s="1185"/>
      <c r="H28" s="1185"/>
      <c r="I28" s="1185"/>
      <c r="J28" s="1185"/>
      <c r="K28" s="1185"/>
      <c r="L28" s="1185"/>
      <c r="M28" s="1185"/>
      <c r="N28" s="1185"/>
      <c r="O28" s="1185"/>
      <c r="P28" s="1185"/>
      <c r="Q28" s="1185"/>
      <c r="R28" s="1185"/>
      <c r="S28" s="1186"/>
      <c r="T28" s="1228">
        <f>IF(ISERROR((T26*T27)),0,(T26*T27))</f>
        <v>27808225.900000002</v>
      </c>
      <c r="U28" s="1610"/>
      <c r="V28" s="1610"/>
      <c r="W28" s="1610"/>
      <c r="X28" s="1610"/>
      <c r="Y28" s="1228">
        <f>IF(ISERROR((Y26*Y27)),0,(Y26*Y27))</f>
        <v>0</v>
      </c>
      <c r="Z28" s="1610"/>
      <c r="AA28" s="1610"/>
      <c r="AB28" s="1610"/>
      <c r="AC28" s="1610"/>
      <c r="AD28" s="1228">
        <f>IF(ISERROR((AD26*AD27)),0,(AD26*AD27))</f>
        <v>0</v>
      </c>
      <c r="AE28" s="1610"/>
      <c r="AF28" s="1610"/>
      <c r="AG28" s="1610"/>
      <c r="AH28" s="1610"/>
      <c r="AI28" s="1228">
        <f>IF(ISERROR((AI26*AI27)),0,(AI26*AI27))</f>
        <v>0</v>
      </c>
      <c r="AJ28" s="1610"/>
      <c r="AK28" s="1610"/>
      <c r="AL28" s="1610"/>
      <c r="AM28" s="1610"/>
    </row>
    <row r="29" spans="1:39" ht="13.05" customHeight="1">
      <c r="B29" s="1184" t="s">
        <v>622</v>
      </c>
      <c r="C29" s="1185"/>
      <c r="D29" s="1185"/>
      <c r="E29" s="1185"/>
      <c r="F29" s="1185"/>
      <c r="G29" s="1185"/>
      <c r="H29" s="1185"/>
      <c r="I29" s="1185"/>
      <c r="J29" s="1185"/>
      <c r="K29" s="1185"/>
      <c r="L29" s="1185"/>
      <c r="M29" s="1185"/>
      <c r="N29" s="1185"/>
      <c r="O29" s="1185"/>
      <c r="P29" s="1185"/>
      <c r="Q29" s="1185"/>
      <c r="R29" s="1185"/>
      <c r="S29" s="1186"/>
      <c r="T29" s="1605">
        <f>T28+Y28+AD28+AI28</f>
        <v>27808225.900000002</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3.05" customHeight="1">
      <c r="B30" s="1641" t="s">
        <v>1905</v>
      </c>
      <c r="C30" s="1641"/>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1641"/>
      <c r="AF30" s="1641"/>
      <c r="AG30" s="1641"/>
      <c r="AH30" s="1641"/>
      <c r="AI30" s="1641"/>
      <c r="AJ30" s="1641"/>
      <c r="AK30" s="1641"/>
      <c r="AL30" s="1641"/>
      <c r="AM30" s="1641"/>
    </row>
    <row r="31" spans="1:39" ht="13.05" customHeight="1">
      <c r="B31" s="1642" t="s">
        <v>1907</v>
      </c>
      <c r="C31" s="1642"/>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row>
    <row r="33" spans="1:44" ht="13.05" customHeight="1">
      <c r="C33" s="4"/>
      <c r="X33" s="62"/>
      <c r="Y33" s="181"/>
      <c r="Z33" s="181"/>
      <c r="AA33" s="181"/>
      <c r="AB33" s="181"/>
      <c r="AC33" s="181"/>
      <c r="AD33" s="181"/>
      <c r="AE33" s="181"/>
      <c r="AF33" s="181"/>
      <c r="AG33" s="181"/>
      <c r="AH33" s="181"/>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14" t="s">
        <v>1604</v>
      </c>
      <c r="Z35" s="1614"/>
      <c r="AA35" s="1614"/>
      <c r="AB35" s="1614"/>
      <c r="AC35" s="1614"/>
      <c r="AD35" s="1498" t="s">
        <v>41</v>
      </c>
      <c r="AE35" s="1498"/>
      <c r="AF35" s="1498"/>
      <c r="AG35" s="1498"/>
      <c r="AH35" s="1498"/>
    </row>
    <row r="36" spans="1:44" ht="13.05" customHeight="1">
      <c r="B36" s="204"/>
      <c r="X36" s="71"/>
      <c r="Y36" s="1614"/>
      <c r="Z36" s="1614"/>
      <c r="AA36" s="1614"/>
      <c r="AB36" s="1614"/>
      <c r="AC36" s="1614"/>
      <c r="AD36" s="1498"/>
      <c r="AE36" s="1498"/>
      <c r="AF36" s="1498"/>
      <c r="AG36" s="1498"/>
      <c r="AH36" s="1498"/>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498"/>
      <c r="AE37" s="1498"/>
      <c r="AF37" s="1498"/>
      <c r="AG37" s="1498"/>
      <c r="AH37" s="1498"/>
    </row>
    <row r="38" spans="1:44" ht="13.05"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27808225.900000002</v>
      </c>
      <c r="Z38" s="1204"/>
      <c r="AA38" s="1204"/>
      <c r="AB38" s="1204"/>
      <c r="AC38" s="1204"/>
      <c r="AD38" s="1204">
        <f>IF(T24&gt;=(T23+Y23+AD23+AI23),AD28+AI28,0)</f>
        <v>0</v>
      </c>
      <c r="AE38" s="1204"/>
      <c r="AF38" s="1204"/>
      <c r="AG38" s="1204"/>
      <c r="AH38" s="1204"/>
    </row>
    <row r="39" spans="1:44" ht="13.05" customHeight="1">
      <c r="B39" s="1184" t="s">
        <v>1814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645">
        <v>0.09</v>
      </c>
      <c r="Z39" s="1645"/>
      <c r="AA39" s="1645"/>
      <c r="AB39" s="1645"/>
      <c r="AC39" s="1645"/>
      <c r="AD39" s="1645">
        <v>0.04</v>
      </c>
      <c r="AE39" s="1645"/>
      <c r="AF39" s="1645"/>
      <c r="AG39" s="1645"/>
      <c r="AH39" s="1645"/>
    </row>
    <row r="40" spans="1:44" ht="13.05"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2502740</v>
      </c>
      <c r="Z40" s="1204"/>
      <c r="AA40" s="1204"/>
      <c r="AB40" s="1204"/>
      <c r="AC40" s="1204"/>
      <c r="AD40" s="1607">
        <f>ROUND(AD38*AD39,0)</f>
        <v>0</v>
      </c>
      <c r="AE40" s="1204"/>
      <c r="AF40" s="1204"/>
      <c r="AG40" s="1204"/>
      <c r="AH40" s="1204"/>
    </row>
    <row r="41" spans="1:44" ht="13.05"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5">
        <f>IF(Application!Y211="No",'Basis &amp; Credits'!AR42,AR43)</f>
        <v>2500000</v>
      </c>
      <c r="Z41" s="1606"/>
      <c r="AA41" s="1606"/>
      <c r="AB41" s="1606"/>
      <c r="AC41" s="1606"/>
      <c r="AD41" s="1606"/>
      <c r="AE41" s="1606"/>
      <c r="AF41" s="1606"/>
      <c r="AG41" s="1606"/>
      <c r="AH41" s="1607"/>
    </row>
    <row r="42" spans="1:44" ht="13.05" customHeight="1">
      <c r="A42" s="3"/>
      <c r="B42" s="1639" t="s">
        <v>1815</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c r="AR42">
        <f>IF((Y40+AD40)&gt;2500000,2500000,Y40+AD40)</f>
        <v>2500000</v>
      </c>
    </row>
    <row r="43" spans="1:44"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2502740</v>
      </c>
    </row>
    <row r="44" spans="1:44"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05" customHeight="1">
      <c r="A45" s="3" t="s">
        <v>119</v>
      </c>
      <c r="C45" s="3" t="s">
        <v>253</v>
      </c>
    </row>
    <row r="46" spans="1:44" ht="13.05" customHeight="1">
      <c r="D46" s="3" t="s">
        <v>254</v>
      </c>
      <c r="AB46" s="1195">
        <f>'Sources and Uses Budget'!B104-(MAX(IF('Sources and Uses Budget'!B15="",0,'Sources and Uses Budget'!B15),IF(Application!AG387="",0,Application!AG387)))</f>
        <v>34936049</v>
      </c>
      <c r="AC46" s="1196"/>
      <c r="AD46" s="1196"/>
      <c r="AE46" s="1196"/>
      <c r="AF46" s="1197"/>
    </row>
    <row r="47" spans="1:44" ht="13.05" customHeight="1">
      <c r="D47" s="3" t="s">
        <v>836</v>
      </c>
      <c r="AB47" s="1195">
        <f>Application!AO633-MAX(IF('Sources and Uses Budget'!B15="",0,'Sources and Uses Budget'!B15),IF(Application!AG387="",0,Application!AG387))</f>
        <v>13188224</v>
      </c>
      <c r="AC47" s="1196"/>
      <c r="AD47" s="1196"/>
      <c r="AE47" s="1196"/>
      <c r="AF47" s="1197"/>
    </row>
    <row r="48" spans="1:44" ht="13.05" customHeight="1">
      <c r="D48" s="3" t="s">
        <v>378</v>
      </c>
      <c r="AB48" s="1195">
        <f>AB46-AB47</f>
        <v>21747825</v>
      </c>
      <c r="AC48" s="1196"/>
      <c r="AD48" s="1196"/>
      <c r="AE48" s="1196"/>
      <c r="AF48" s="1197"/>
    </row>
    <row r="49" spans="1:40" ht="13.05" customHeight="1">
      <c r="D49" s="3" t="s">
        <v>871</v>
      </c>
      <c r="AA49" s="34"/>
      <c r="AB49" s="1634">
        <f>0.869913</f>
        <v>0.86991300000000005</v>
      </c>
      <c r="AC49" s="1635"/>
      <c r="AD49" s="1635"/>
      <c r="AE49" s="1635"/>
      <c r="AF49" s="1636"/>
    </row>
    <row r="50" spans="1:40" s="323" customFormat="1" ht="13.05" customHeight="1">
      <c r="A50"/>
      <c r="B50"/>
      <c r="C50"/>
      <c r="D50"/>
      <c r="E50" s="1640" t="s">
        <v>1950</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3.05"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5">
        <f>ROUND(IF(ISERROR((AB48/AB49)),0,(AB48/AB49)),0)</f>
        <v>25000000</v>
      </c>
      <c r="AC53" s="1196"/>
      <c r="AD53" s="1196"/>
      <c r="AE53" s="1196"/>
      <c r="AF53" s="1197"/>
    </row>
    <row r="54" spans="1:40" ht="13.05" customHeight="1">
      <c r="D54" s="3" t="s">
        <v>560</v>
      </c>
      <c r="AB54" s="1195">
        <f>(AB53/10)</f>
        <v>2500000</v>
      </c>
      <c r="AC54" s="1196"/>
      <c r="AD54" s="1196"/>
      <c r="AE54" s="1196"/>
      <c r="AF54" s="1197"/>
    </row>
    <row r="55" spans="1:40" ht="13.05" customHeight="1">
      <c r="D55" s="3" t="s">
        <v>341</v>
      </c>
      <c r="AB55" s="1195">
        <f>(IF((Y41&lt;AB54),Y41,AB54))</f>
        <v>2500000</v>
      </c>
      <c r="AC55" s="1196"/>
      <c r="AD55" s="1196"/>
      <c r="AE55" s="1196"/>
      <c r="AF55" s="1197"/>
    </row>
    <row r="56" spans="1:40" ht="13.05" customHeight="1">
      <c r="D56" s="3" t="s">
        <v>107</v>
      </c>
      <c r="AB56" s="1195">
        <f>ROUND((10*AB55*AB49),0)</f>
        <v>21747825</v>
      </c>
      <c r="AC56" s="1196"/>
      <c r="AD56" s="1196"/>
      <c r="AE56" s="1196"/>
      <c r="AF56" s="1197"/>
    </row>
    <row r="57" spans="1:40" ht="13.05" customHeight="1">
      <c r="D57" s="3"/>
      <c r="AB57" s="276"/>
      <c r="AC57" s="276"/>
      <c r="AD57" s="276"/>
      <c r="AE57" s="276"/>
      <c r="AF57" s="276"/>
    </row>
    <row r="58" spans="1:40" ht="13.05" customHeight="1">
      <c r="D58" s="3" t="s">
        <v>106</v>
      </c>
      <c r="AB58" s="1216">
        <f>AB48-AB56</f>
        <v>0</v>
      </c>
      <c r="AC58" s="1216"/>
      <c r="AD58" s="1216"/>
      <c r="AE58" s="1216"/>
      <c r="AF58" s="1216"/>
    </row>
    <row r="59" spans="1:40" ht="13.05" customHeight="1">
      <c r="D59" s="3"/>
      <c r="F59" s="16" t="str">
        <f>IF(AB58&gt;0,"FUNDING GAP MUST NOT EXCEED ZERO UNLESS REQUESTING STATE CREDITS","")</f>
        <v/>
      </c>
      <c r="G59" s="16"/>
      <c r="N59" s="16"/>
      <c r="AB59" s="276"/>
      <c r="AC59" s="276"/>
      <c r="AD59" s="276"/>
      <c r="AE59" s="276"/>
      <c r="AF59" s="276"/>
    </row>
    <row r="60" spans="1:40" ht="13.05" customHeight="1" thickBot="1">
      <c r="A60" s="1643" t="s">
        <v>1749</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3.05"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05" customHeight="1">
      <c r="A62" s="3" t="s">
        <v>122</v>
      </c>
      <c r="C62" s="3" t="s">
        <v>509</v>
      </c>
      <c r="Y62" s="1171" t="s">
        <v>298</v>
      </c>
      <c r="Z62" s="1171"/>
      <c r="AA62" s="1171"/>
      <c r="AB62" s="1171"/>
      <c r="AC62" s="1171"/>
      <c r="AD62" s="1171" t="s">
        <v>41</v>
      </c>
      <c r="AE62" s="1171"/>
      <c r="AF62" s="1171"/>
      <c r="AG62" s="1171"/>
      <c r="AH62" s="1171"/>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0</v>
      </c>
      <c r="Z63" s="1637"/>
      <c r="AA63" s="1637"/>
      <c r="AB63" s="1637"/>
      <c r="AC63" s="1637"/>
      <c r="AD63" s="1204">
        <f>IF(AND(T25=1.3,Application!D214="At-Risk"),AI28,IF(Application!D214&lt;&gt;"At-Risk",0,AD28))</f>
        <v>0</v>
      </c>
      <c r="AE63" s="1637"/>
      <c r="AF63" s="1637"/>
      <c r="AG63" s="1637"/>
      <c r="AH63" s="1637"/>
    </row>
    <row r="64" spans="1:40" ht="13.05" customHeight="1">
      <c r="C64" s="3"/>
      <c r="E64" s="1644" t="s">
        <v>1288</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21.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f>IF(Application!W198="Yes",95%, 30%)</f>
        <v>0.3</v>
      </c>
      <c r="Z66" s="1633"/>
      <c r="AA66" s="1633"/>
      <c r="AB66" s="1633"/>
      <c r="AC66" s="1633"/>
      <c r="AD66" s="1633">
        <f>IF(Application!W198="Yes",95%, 13%)</f>
        <v>0.13</v>
      </c>
      <c r="AE66" s="1633"/>
      <c r="AF66" s="1633"/>
      <c r="AG66" s="1633"/>
      <c r="AH66" s="1633"/>
    </row>
    <row r="67" spans="1:34" ht="13.05" customHeight="1">
      <c r="C67" s="3"/>
      <c r="D67" s="3" t="s">
        <v>940</v>
      </c>
      <c r="Y67" s="1204">
        <f>ROUND(Y63*Y66,0)</f>
        <v>0</v>
      </c>
      <c r="Z67" s="1637"/>
      <c r="AA67" s="1637"/>
      <c r="AB67" s="1637"/>
      <c r="AC67" s="1637"/>
      <c r="AD67" s="1204" t="str">
        <f>IF(OR(Application!D211="At-Risk",Application!D211="At-Risk/Located in Rural Census Tract",Application!D214="At-Risk"),ROUND(AD63*AD66,0),"$0")</f>
        <v>$0</v>
      </c>
      <c r="AE67" s="1204"/>
      <c r="AF67" s="1204"/>
      <c r="AG67" s="1204"/>
      <c r="AH67" s="1204"/>
    </row>
    <row r="68" spans="1:34" ht="13.0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0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05" customHeight="1">
      <c r="A70" s="3"/>
      <c r="C70" s="3"/>
      <c r="D70" s="3" t="s">
        <v>872</v>
      </c>
      <c r="AB70" s="1634">
        <v>0.9</v>
      </c>
      <c r="AC70" s="1635"/>
      <c r="AD70" s="1635"/>
      <c r="AE70" s="1635"/>
      <c r="AF70" s="1636"/>
    </row>
    <row r="71" spans="1:34" ht="13.05" customHeight="1">
      <c r="A71" s="3"/>
      <c r="C71" s="3"/>
      <c r="D71" s="3"/>
      <c r="E71" s="1638" t="s">
        <v>2247</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3.05"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3.05"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2">
        <f>IF((Y67+AD67&lt;AB75),Y67+AD67,AB75)</f>
        <v>0</v>
      </c>
      <c r="AC76" s="1553"/>
      <c r="AD76" s="1553"/>
      <c r="AE76" s="1553"/>
      <c r="AF76" s="1554"/>
    </row>
    <row r="77" spans="1:34" ht="13.05" customHeight="1">
      <c r="C77" s="3"/>
      <c r="D77" s="3" t="s">
        <v>941</v>
      </c>
      <c r="AB77" s="1632">
        <f>AB76*AB70</f>
        <v>0</v>
      </c>
      <c r="AC77" s="1632"/>
      <c r="AD77" s="1632"/>
      <c r="AE77" s="1632"/>
      <c r="AF77" s="1632"/>
    </row>
    <row r="78" spans="1:34" ht="13.05" customHeight="1">
      <c r="C78" s="3"/>
      <c r="D78" s="3"/>
      <c r="AB78" s="598"/>
      <c r="AC78" s="598"/>
      <c r="AD78" s="598"/>
      <c r="AE78" s="598"/>
      <c r="AF78" s="598"/>
    </row>
    <row r="79" spans="1:34" ht="13.05" customHeight="1">
      <c r="D79" s="3" t="s">
        <v>106</v>
      </c>
      <c r="AB79" s="1216">
        <f>AB48-(AB56+AB77)</f>
        <v>0</v>
      </c>
      <c r="AC79" s="1216"/>
      <c r="AD79" s="1216"/>
      <c r="AE79" s="1216"/>
      <c r="AF79" s="1216"/>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abSelected="1" topLeftCell="A59" workbookViewId="0">
      <selection activeCell="C74" sqref="C74"/>
    </sheetView>
  </sheetViews>
  <sheetFormatPr defaultColWidth="8.77734375" defaultRowHeight="12" zeroHeight="1"/>
  <cols>
    <col min="1" max="1" width="32.6640625" style="483" customWidth="1"/>
    <col min="2" max="3" width="12.109375" style="481" customWidth="1"/>
    <col min="4" max="4" width="12.77734375" style="481" customWidth="1"/>
    <col min="5" max="6" width="12.6640625" style="481" customWidth="1"/>
    <col min="7" max="7" width="13.33203125" style="481" customWidth="1"/>
    <col min="8" max="9" width="12.109375" style="481" customWidth="1"/>
    <col min="10" max="10" width="12.109375" style="575" customWidth="1"/>
    <col min="11" max="11" width="7" style="581" customWidth="1"/>
    <col min="12" max="16384" width="8.77734375" style="481"/>
  </cols>
  <sheetData>
    <row r="1" spans="1:11" s="352" customFormat="1" ht="13.2">
      <c r="A1" s="1646" t="s">
        <v>1822</v>
      </c>
      <c r="B1" s="1647"/>
      <c r="C1" s="1647"/>
      <c r="D1" s="1647"/>
      <c r="E1" s="1647"/>
      <c r="F1" s="1647"/>
      <c r="G1" s="1647"/>
      <c r="H1" s="1647"/>
      <c r="I1" s="1647"/>
      <c r="J1" s="1648"/>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2700000</v>
      </c>
      <c r="C4" s="585">
        <f>B4</f>
        <v>2700000</v>
      </c>
      <c r="D4" s="585"/>
      <c r="E4" s="586"/>
      <c r="F4" s="586"/>
      <c r="G4" s="586"/>
      <c r="H4" s="586"/>
      <c r="I4" s="586"/>
      <c r="J4" s="586"/>
      <c r="K4" s="579"/>
    </row>
    <row r="5" spans="1:11" s="253" customFormat="1" ht="13.2">
      <c r="A5" s="300" t="s">
        <v>68</v>
      </c>
      <c r="B5" s="584">
        <f>'Sources and Uses Budget'!C5</f>
        <v>75000</v>
      </c>
      <c r="C5" s="585">
        <f>B5</f>
        <v>75000</v>
      </c>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703</v>
      </c>
      <c r="B8" s="584">
        <f>'Sources and Uses Budget'!C8</f>
        <v>2775000</v>
      </c>
      <c r="C8" s="584">
        <f>SUM(C4:C7)</f>
        <v>2775000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287013</v>
      </c>
      <c r="C10" s="585">
        <f>B10</f>
        <v>287013</v>
      </c>
      <c r="D10" s="585"/>
      <c r="E10" s="584">
        <f>'Sources and Uses Budget'!S10</f>
        <v>287013</v>
      </c>
      <c r="F10" s="585">
        <f>E10</f>
        <v>287013</v>
      </c>
      <c r="G10" s="585"/>
      <c r="H10" s="584">
        <f>'Sources and Uses Budget'!T10</f>
        <v>0</v>
      </c>
      <c r="I10" s="585"/>
      <c r="J10" s="585"/>
      <c r="K10" s="579"/>
    </row>
    <row r="11" spans="1:11" s="253" customFormat="1">
      <c r="A11" s="243" t="s">
        <v>585</v>
      </c>
      <c r="B11" s="584">
        <f>'Sources and Uses Budget'!C11</f>
        <v>287013</v>
      </c>
      <c r="C11" s="584">
        <f>SUM(C9:C10)</f>
        <v>287013</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3062013</v>
      </c>
      <c r="C12" s="584">
        <f>SUM(C8+C11)</f>
        <v>3062013</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855083</v>
      </c>
      <c r="C28" s="585">
        <f>B28</f>
        <v>855083</v>
      </c>
      <c r="D28" s="585"/>
      <c r="E28" s="584">
        <f>'Sources and Uses Budget'!S29</f>
        <v>855083</v>
      </c>
      <c r="F28" s="585">
        <f>E28</f>
        <v>855083</v>
      </c>
      <c r="G28" s="585"/>
      <c r="H28" s="584">
        <f>'Sources and Uses Budget'!T29</f>
        <v>0</v>
      </c>
      <c r="I28" s="585"/>
      <c r="J28" s="585"/>
      <c r="K28" s="579"/>
    </row>
    <row r="29" spans="1:11" s="253" customFormat="1" ht="11.4">
      <c r="A29" s="239" t="s">
        <v>910</v>
      </c>
      <c r="B29" s="584">
        <f>'Sources and Uses Budget'!C30</f>
        <v>14731740</v>
      </c>
      <c r="C29" s="585">
        <f t="shared" ref="C29:C34" si="0">B29</f>
        <v>14731740</v>
      </c>
      <c r="D29" s="585"/>
      <c r="E29" s="584">
        <f>'Sources and Uses Budget'!S30</f>
        <v>14731740</v>
      </c>
      <c r="F29" s="585">
        <f t="shared" ref="F29:F36" si="1">E29</f>
        <v>14731740</v>
      </c>
      <c r="G29" s="585"/>
      <c r="H29" s="584">
        <f>'Sources and Uses Budget'!T30</f>
        <v>0</v>
      </c>
      <c r="I29" s="585"/>
      <c r="J29" s="585"/>
      <c r="K29" s="579"/>
    </row>
    <row r="30" spans="1:11" s="253" customFormat="1" ht="11.4">
      <c r="A30" s="239" t="s">
        <v>911</v>
      </c>
      <c r="B30" s="584">
        <f>'Sources and Uses Budget'!C31</f>
        <v>1142916</v>
      </c>
      <c r="C30" s="585">
        <f t="shared" si="0"/>
        <v>1142916</v>
      </c>
      <c r="D30" s="585"/>
      <c r="E30" s="584">
        <f>'Sources and Uses Budget'!S31</f>
        <v>1142916</v>
      </c>
      <c r="F30" s="585">
        <f t="shared" si="1"/>
        <v>1142916</v>
      </c>
      <c r="G30" s="585"/>
      <c r="H30" s="584">
        <f>'Sources and Uses Budget'!T31</f>
        <v>0</v>
      </c>
      <c r="I30" s="585"/>
      <c r="J30" s="585"/>
      <c r="K30" s="579"/>
    </row>
    <row r="31" spans="1:11" s="253" customFormat="1" ht="11.4">
      <c r="A31" s="239" t="s">
        <v>912</v>
      </c>
      <c r="B31" s="584">
        <f>'Sources and Uses Budget'!C32</f>
        <v>380972</v>
      </c>
      <c r="C31" s="585">
        <f t="shared" si="0"/>
        <v>380972</v>
      </c>
      <c r="D31" s="585"/>
      <c r="E31" s="584">
        <f>'Sources and Uses Budget'!S32</f>
        <v>380972</v>
      </c>
      <c r="F31" s="585">
        <f t="shared" si="1"/>
        <v>380972</v>
      </c>
      <c r="G31" s="585"/>
      <c r="H31" s="584">
        <f>'Sources and Uses Budget'!T32</f>
        <v>0</v>
      </c>
      <c r="I31" s="585"/>
      <c r="J31" s="585"/>
      <c r="K31" s="579"/>
    </row>
    <row r="32" spans="1:11" s="253" customFormat="1" ht="11.4">
      <c r="A32" s="239" t="s">
        <v>913</v>
      </c>
      <c r="B32" s="584">
        <f>'Sources and Uses Budget'!C33</f>
        <v>1142916</v>
      </c>
      <c r="C32" s="585">
        <f t="shared" si="0"/>
        <v>1142916</v>
      </c>
      <c r="D32" s="585"/>
      <c r="E32" s="584">
        <f>'Sources and Uses Budget'!S33</f>
        <v>1142916</v>
      </c>
      <c r="F32" s="585">
        <f t="shared" si="1"/>
        <v>1142916</v>
      </c>
      <c r="G32" s="585"/>
      <c r="H32" s="584">
        <f>'Sources and Uses Budget'!T33</f>
        <v>0</v>
      </c>
      <c r="I32" s="585"/>
      <c r="J32" s="585"/>
      <c r="K32" s="579"/>
    </row>
    <row r="33" spans="1:11" s="253" customFormat="1" ht="11.4">
      <c r="A33" s="239" t="s">
        <v>914</v>
      </c>
      <c r="B33" s="584">
        <f>'Sources and Uses Budget'!C34</f>
        <v>3174767</v>
      </c>
      <c r="C33" s="585">
        <f t="shared" si="0"/>
        <v>3174767</v>
      </c>
      <c r="D33" s="585"/>
      <c r="E33" s="584">
        <f>'Sources and Uses Budget'!S34</f>
        <v>3174767</v>
      </c>
      <c r="F33" s="585">
        <f t="shared" si="1"/>
        <v>3174767</v>
      </c>
      <c r="G33" s="585"/>
      <c r="H33" s="584">
        <f>'Sources and Uses Budget'!T34</f>
        <v>0</v>
      </c>
      <c r="I33" s="585"/>
      <c r="J33" s="585"/>
      <c r="K33" s="579"/>
    </row>
    <row r="34" spans="1:11" s="253" customFormat="1" ht="11.4">
      <c r="A34" s="239" t="s">
        <v>915</v>
      </c>
      <c r="B34" s="584">
        <f>'Sources and Uses Budget'!C35</f>
        <v>217154</v>
      </c>
      <c r="C34" s="585">
        <f t="shared" si="0"/>
        <v>217154</v>
      </c>
      <c r="D34" s="585"/>
      <c r="E34" s="584">
        <f>'Sources and Uses Budget'!S35</f>
        <v>217154</v>
      </c>
      <c r="F34" s="585">
        <f t="shared" si="1"/>
        <v>217154</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f t="shared" si="1"/>
        <v>0</v>
      </c>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f t="shared" si="1"/>
        <v>0</v>
      </c>
      <c r="G36" s="585"/>
      <c r="H36" s="584">
        <f>'Sources and Uses Budget'!T37</f>
        <v>0</v>
      </c>
      <c r="I36" s="585"/>
      <c r="J36" s="585"/>
      <c r="K36" s="579"/>
    </row>
    <row r="37" spans="1:11" s="253" customFormat="1">
      <c r="A37" s="243" t="s">
        <v>918</v>
      </c>
      <c r="B37" s="584">
        <f>'Sources and Uses Budget'!C38</f>
        <v>21645548</v>
      </c>
      <c r="C37" s="584">
        <f>SUM(C28:C36)</f>
        <v>21645548</v>
      </c>
      <c r="D37" s="584">
        <f>SUM(D28:D36)</f>
        <v>0</v>
      </c>
      <c r="E37" s="584">
        <f>'Sources and Uses Budget'!S38</f>
        <v>21645548</v>
      </c>
      <c r="F37" s="587">
        <f>SUM(F28:F36)</f>
        <v>21645548</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890000</v>
      </c>
      <c r="C39" s="585">
        <f>B39</f>
        <v>890000</v>
      </c>
      <c r="D39" s="585"/>
      <c r="E39" s="584">
        <f>'Sources and Uses Budget'!S40</f>
        <v>890000</v>
      </c>
      <c r="F39" s="585">
        <f>E39</f>
        <v>890000</v>
      </c>
      <c r="G39" s="585"/>
      <c r="H39" s="584">
        <f>'Sources and Uses Budget'!T40</f>
        <v>0</v>
      </c>
      <c r="I39" s="585"/>
      <c r="J39" s="585"/>
      <c r="K39" s="579"/>
    </row>
    <row r="40" spans="1:11" s="253" customFormat="1" ht="11.4">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890000</v>
      </c>
      <c r="C41" s="584">
        <f>SUM(C38:C40)</f>
        <v>890000</v>
      </c>
      <c r="D41" s="584">
        <f>SUM(D38:D40)</f>
        <v>0</v>
      </c>
      <c r="E41" s="584">
        <f>'Sources and Uses Budget'!S42</f>
        <v>890000</v>
      </c>
      <c r="F41" s="587">
        <f>SUM(F39:F40)</f>
        <v>890000</v>
      </c>
      <c r="G41" s="587">
        <f>SUM(G39:G40)</f>
        <v>0</v>
      </c>
      <c r="H41" s="584">
        <f>'Sources and Uses Budget'!T42</f>
        <v>0</v>
      </c>
      <c r="I41" s="587">
        <f>SUM(I39:I40)</f>
        <v>0</v>
      </c>
      <c r="J41" s="587">
        <f>SUM(J39:J40)</f>
        <v>0</v>
      </c>
      <c r="K41" s="579"/>
    </row>
    <row r="42" spans="1:11" s="253" customFormat="1">
      <c r="A42" s="243" t="s">
        <v>923</v>
      </c>
      <c r="B42" s="584">
        <f>'Sources and Uses Budget'!C43</f>
        <v>500000</v>
      </c>
      <c r="C42" s="585">
        <f>B42</f>
        <v>500000</v>
      </c>
      <c r="D42" s="585"/>
      <c r="E42" s="584">
        <f>'Sources and Uses Budget'!S43</f>
        <v>500000</v>
      </c>
      <c r="F42" s="585">
        <f>E42</f>
        <v>500000</v>
      </c>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1760996</v>
      </c>
      <c r="C44" s="585">
        <f>B44</f>
        <v>1760996</v>
      </c>
      <c r="D44" s="585"/>
      <c r="E44" s="584">
        <f>'Sources and Uses Budget'!S45</f>
        <v>1036915</v>
      </c>
      <c r="F44" s="585">
        <f>E44</f>
        <v>1036915</v>
      </c>
      <c r="G44" s="585"/>
      <c r="H44" s="584">
        <f>'Sources and Uses Budget'!T45</f>
        <v>0</v>
      </c>
      <c r="I44" s="585"/>
      <c r="J44" s="585"/>
      <c r="K44" s="579"/>
    </row>
    <row r="45" spans="1:11" s="253" customFormat="1" ht="11.4">
      <c r="A45" s="239" t="s">
        <v>926</v>
      </c>
      <c r="B45" s="584">
        <f>'Sources and Uses Budget'!C46</f>
        <v>147984</v>
      </c>
      <c r="C45" s="585">
        <f t="shared" ref="C45:C51" si="2">B45</f>
        <v>147984</v>
      </c>
      <c r="D45" s="585"/>
      <c r="E45" s="584">
        <f>'Sources and Uses Budget'!S46</f>
        <v>110988</v>
      </c>
      <c r="F45" s="585">
        <f t="shared" ref="F45:F51" si="3">E45</f>
        <v>110988</v>
      </c>
      <c r="G45" s="585"/>
      <c r="H45" s="584">
        <f>'Sources and Uses Budget'!T46</f>
        <v>0</v>
      </c>
      <c r="I45" s="585"/>
      <c r="J45" s="585"/>
      <c r="K45" s="579"/>
    </row>
    <row r="46" spans="1:11" s="253" customFormat="1" ht="12" customHeight="1">
      <c r="A46" s="239" t="s">
        <v>927</v>
      </c>
      <c r="B46" s="584">
        <f>'Sources and Uses Budget'!C47</f>
        <v>15000</v>
      </c>
      <c r="C46" s="585">
        <f t="shared" si="2"/>
        <v>15000</v>
      </c>
      <c r="D46" s="585"/>
      <c r="E46" s="584">
        <f>'Sources and Uses Budget'!S47</f>
        <v>11250</v>
      </c>
      <c r="F46" s="585">
        <f t="shared" si="3"/>
        <v>11250</v>
      </c>
      <c r="G46" s="585"/>
      <c r="H46" s="584">
        <f>'Sources and Uses Budget'!T47</f>
        <v>0</v>
      </c>
      <c r="I46" s="585"/>
      <c r="J46" s="585"/>
      <c r="K46" s="579"/>
    </row>
    <row r="47" spans="1:11" s="253" customFormat="1" ht="11.4">
      <c r="A47" s="239" t="s">
        <v>928</v>
      </c>
      <c r="B47" s="584">
        <f>'Sources and Uses Budget'!C48</f>
        <v>195439</v>
      </c>
      <c r="C47" s="585">
        <f t="shared" si="2"/>
        <v>195439</v>
      </c>
      <c r="D47" s="585"/>
      <c r="E47" s="584">
        <f>'Sources and Uses Budget'!S48</f>
        <v>195439</v>
      </c>
      <c r="F47" s="585">
        <f t="shared" si="3"/>
        <v>195439</v>
      </c>
      <c r="G47" s="585"/>
      <c r="H47" s="584">
        <f>'Sources and Uses Budget'!T48</f>
        <v>0</v>
      </c>
      <c r="I47" s="585"/>
      <c r="J47" s="585"/>
      <c r="K47" s="579"/>
    </row>
    <row r="48" spans="1:11" s="253" customFormat="1" ht="11.4">
      <c r="A48" s="239" t="s">
        <v>931</v>
      </c>
      <c r="B48" s="584">
        <f>'Sources and Uses Budget'!C49</f>
        <v>100000</v>
      </c>
      <c r="C48" s="585">
        <f t="shared" si="2"/>
        <v>100000</v>
      </c>
      <c r="D48" s="585"/>
      <c r="E48" s="584">
        <f>'Sources and Uses Budget'!S49</f>
        <v>75000</v>
      </c>
      <c r="F48" s="585">
        <f t="shared" si="3"/>
        <v>75000</v>
      </c>
      <c r="G48" s="585"/>
      <c r="H48" s="584">
        <f>'Sources and Uses Budget'!T49</f>
        <v>0</v>
      </c>
      <c r="I48" s="585"/>
      <c r="J48" s="585"/>
      <c r="K48" s="579"/>
    </row>
    <row r="49" spans="1:11" s="253" customFormat="1" ht="11.4">
      <c r="A49" s="239" t="s">
        <v>929</v>
      </c>
      <c r="B49" s="584">
        <f>'Sources and Uses Budget'!C50</f>
        <v>35000</v>
      </c>
      <c r="C49" s="585">
        <f t="shared" si="2"/>
        <v>35000</v>
      </c>
      <c r="D49" s="585"/>
      <c r="E49" s="584">
        <f>'Sources and Uses Budget'!S50</f>
        <v>35000</v>
      </c>
      <c r="F49" s="585">
        <f t="shared" si="3"/>
        <v>35000</v>
      </c>
      <c r="G49" s="585"/>
      <c r="H49" s="584">
        <f>'Sources and Uses Budget'!T50</f>
        <v>0</v>
      </c>
      <c r="I49" s="585"/>
      <c r="J49" s="585"/>
      <c r="K49" s="579"/>
    </row>
    <row r="50" spans="1:11" s="253" customFormat="1" ht="11.4">
      <c r="A50" s="239" t="s">
        <v>930</v>
      </c>
      <c r="B50" s="584">
        <f>'Sources and Uses Budget'!C51</f>
        <v>221000</v>
      </c>
      <c r="C50" s="585">
        <f t="shared" si="2"/>
        <v>221000</v>
      </c>
      <c r="D50" s="585"/>
      <c r="E50" s="584">
        <f>'Sources and Uses Budget'!S51</f>
        <v>221000</v>
      </c>
      <c r="F50" s="585">
        <f t="shared" si="3"/>
        <v>221000</v>
      </c>
      <c r="G50" s="585"/>
      <c r="H50" s="584">
        <f>'Sources and Uses Budget'!T51</f>
        <v>0</v>
      </c>
      <c r="I50" s="585"/>
      <c r="J50" s="585"/>
      <c r="K50" s="579"/>
    </row>
    <row r="51" spans="1:11" s="253" customFormat="1" ht="22.8">
      <c r="A51" s="239" t="str">
        <f>'Sources and Uses Budget'!$A52</f>
        <v>Other: (Cost of Issuance+Employment Reporting)</v>
      </c>
      <c r="B51" s="584">
        <f>'Sources and Uses Budget'!C52</f>
        <v>61996</v>
      </c>
      <c r="C51" s="585">
        <f t="shared" si="2"/>
        <v>61996</v>
      </c>
      <c r="D51" s="585"/>
      <c r="E51" s="584">
        <f>'Sources and Uses Budget'!S52</f>
        <v>61996</v>
      </c>
      <c r="F51" s="585">
        <f t="shared" si="3"/>
        <v>61996</v>
      </c>
      <c r="G51" s="585"/>
      <c r="H51" s="584">
        <f>'Sources and Uses Budget'!T52</f>
        <v>0</v>
      </c>
      <c r="I51" s="585"/>
      <c r="J51" s="585"/>
      <c r="K51" s="579"/>
    </row>
    <row r="52" spans="1:11" s="577" customFormat="1">
      <c r="A52" s="243" t="s">
        <v>932</v>
      </c>
      <c r="B52" s="584">
        <f>'Sources and Uses Budget'!C53</f>
        <v>2537415</v>
      </c>
      <c r="C52" s="587">
        <f>SUM(C44:C51)</f>
        <v>2537415</v>
      </c>
      <c r="D52" s="587">
        <f>SUM(D44:D51)</f>
        <v>0</v>
      </c>
      <c r="E52" s="584">
        <f>'Sources and Uses Budget'!S53</f>
        <v>1747588</v>
      </c>
      <c r="F52" s="587">
        <f>SUM(F44:F51)</f>
        <v>1747588</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f>B56</f>
        <v>10000</v>
      </c>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10000</v>
      </c>
      <c r="C60" s="584">
        <f>SUM(C54:C59)</f>
        <v>10000</v>
      </c>
      <c r="D60" s="584">
        <f>SUM(D54:D59)</f>
        <v>0</v>
      </c>
      <c r="E60" s="586"/>
      <c r="F60" s="586"/>
      <c r="G60" s="586"/>
      <c r="H60" s="586"/>
      <c r="I60" s="586"/>
      <c r="J60" s="586"/>
      <c r="K60" s="579"/>
    </row>
    <row r="61" spans="1:11" s="253" customFormat="1" ht="11.4">
      <c r="A61" s="249" t="s">
        <v>501</v>
      </c>
      <c r="B61" s="584">
        <f>'Sources and Uses Budget'!C62</f>
        <v>28644976</v>
      </c>
      <c r="C61" s="584">
        <f>SUM(C8+C11+C13+C14+C15+C25+C26+C37+C41+C42+C52+C60)</f>
        <v>28644976</v>
      </c>
      <c r="D61" s="584">
        <f>SUM(D8+D11+D13+D14+D15+D25+D26+D37+D41+D42+D52+D60)</f>
        <v>0</v>
      </c>
      <c r="E61" s="584">
        <f>'Sources and Uses Budget'!S62</f>
        <v>25070149</v>
      </c>
      <c r="F61" s="584">
        <f>SUM(F10+F13+F14+F15+F25+F26+F37+F41+F42+F52)</f>
        <v>25070149</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75000</v>
      </c>
      <c r="C63" s="585">
        <f>B63</f>
        <v>75000</v>
      </c>
      <c r="D63" s="585"/>
      <c r="E63" s="584">
        <f>'Sources and Uses Budget'!S64</f>
        <v>75000</v>
      </c>
      <c r="F63" s="585">
        <f>E63</f>
        <v>75000</v>
      </c>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34.200000000000003">
      <c r="A67" s="239" t="str">
        <f>'Sources and Uses Budget'!$A68</f>
        <v>Other: (LenderLegal +Investor Legal + Bond Issuance Legal + MGP Legal + SDHC Legal Fee)</v>
      </c>
      <c r="B67" s="584">
        <f>'Sources and Uses Budget'!C68</f>
        <v>252500</v>
      </c>
      <c r="C67" s="585">
        <f>B67</f>
        <v>252500</v>
      </c>
      <c r="D67" s="585"/>
      <c r="E67" s="584">
        <f>'Sources and Uses Budget'!S68</f>
        <v>75000</v>
      </c>
      <c r="F67" s="585">
        <f>E67</f>
        <v>75000</v>
      </c>
      <c r="G67" s="585"/>
      <c r="H67" s="584">
        <f>'Sources and Uses Budget'!T68</f>
        <v>0</v>
      </c>
      <c r="I67" s="585"/>
      <c r="J67" s="585"/>
      <c r="K67" s="579"/>
    </row>
    <row r="68" spans="1:11" s="253" customFormat="1">
      <c r="A68" s="243" t="s">
        <v>1956</v>
      </c>
      <c r="B68" s="584">
        <f>'Sources and Uses Budget'!C69</f>
        <v>327500</v>
      </c>
      <c r="C68" s="584">
        <f>SUM(C62:C67)</f>
        <v>327500</v>
      </c>
      <c r="D68" s="584">
        <f>SUM(D62:D67)</f>
        <v>0</v>
      </c>
      <c r="E68" s="584">
        <f>'Sources and Uses Budget'!S69</f>
        <v>150000</v>
      </c>
      <c r="F68" s="587">
        <f>SUM(F63:F67)</f>
        <v>150000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f>B70</f>
        <v>0</v>
      </c>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307879</v>
      </c>
      <c r="C73" s="585">
        <v>307879</v>
      </c>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307879</v>
      </c>
      <c r="C75" s="584">
        <f>SUM(C70:C74)</f>
        <v>307879</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1110150</v>
      </c>
      <c r="C77" s="585">
        <f>B77</f>
        <v>1110150</v>
      </c>
      <c r="D77" s="585"/>
      <c r="E77" s="584">
        <f>'Sources and Uses Budget'!S78</f>
        <v>1110150</v>
      </c>
      <c r="F77" s="585">
        <f>E77</f>
        <v>1110150</v>
      </c>
      <c r="G77" s="585"/>
      <c r="H77" s="584">
        <f>'Sources and Uses Budget'!T78</f>
        <v>0</v>
      </c>
      <c r="I77" s="585"/>
      <c r="J77" s="585"/>
      <c r="K77" s="579"/>
    </row>
    <row r="78" spans="1:11" s="253" customFormat="1" ht="11.4">
      <c r="A78" s="239" t="s">
        <v>538</v>
      </c>
      <c r="B78" s="584">
        <f>'Sources and Uses Budget'!C79</f>
        <v>256235</v>
      </c>
      <c r="C78" s="585">
        <f>B78</f>
        <v>256235</v>
      </c>
      <c r="D78" s="585"/>
      <c r="E78" s="584">
        <f>'Sources and Uses Budget'!S79</f>
        <v>256235</v>
      </c>
      <c r="F78" s="585">
        <f>E78</f>
        <v>256235</v>
      </c>
      <c r="G78" s="585"/>
      <c r="H78" s="584">
        <f>'Sources and Uses Budget'!T79</f>
        <v>0</v>
      </c>
      <c r="I78" s="585"/>
      <c r="J78" s="585"/>
      <c r="K78" s="579"/>
    </row>
    <row r="79" spans="1:11" s="253" customFormat="1">
      <c r="A79" s="243" t="s">
        <v>1741</v>
      </c>
      <c r="B79" s="584">
        <f>'Sources and Uses Budget'!C80</f>
        <v>1366385</v>
      </c>
      <c r="C79" s="667">
        <f>SUM(C77:C78)</f>
        <v>1366385</v>
      </c>
      <c r="D79" s="667">
        <f>SUM(D77:D78)</f>
        <v>0</v>
      </c>
      <c r="E79" s="584">
        <f>'Sources and Uses Budget'!S80</f>
        <v>1366385</v>
      </c>
      <c r="F79" s="667">
        <f>SUM(F77:F78)</f>
        <v>1366385</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134900</v>
      </c>
      <c r="C81" s="585">
        <f>B81</f>
        <v>134900</v>
      </c>
      <c r="D81" s="585"/>
      <c r="E81" s="586"/>
      <c r="F81" s="586"/>
      <c r="G81" s="586"/>
      <c r="H81" s="586"/>
      <c r="I81" s="586"/>
      <c r="J81" s="586"/>
      <c r="K81" s="579"/>
    </row>
    <row r="82" spans="1:11" s="253" customFormat="1" ht="11.4">
      <c r="A82" s="239" t="s">
        <v>516</v>
      </c>
      <c r="B82" s="584">
        <f>'Sources and Uses Budget'!C83</f>
        <v>50000</v>
      </c>
      <c r="C82" s="585">
        <f t="shared" ref="C82:C93" si="4">B82</f>
        <v>50000</v>
      </c>
      <c r="D82" s="585"/>
      <c r="E82" s="584">
        <f>'Sources and Uses Budget'!S83</f>
        <v>50000</v>
      </c>
      <c r="F82" s="585">
        <f>E82</f>
        <v>50000</v>
      </c>
      <c r="G82" s="585"/>
      <c r="H82" s="584">
        <f>'Sources and Uses Budget'!T83</f>
        <v>0</v>
      </c>
      <c r="I82" s="585"/>
      <c r="J82" s="585"/>
      <c r="K82" s="579"/>
    </row>
    <row r="83" spans="1:11" s="253" customFormat="1" ht="11.4">
      <c r="A83" s="239" t="s">
        <v>517</v>
      </c>
      <c r="B83" s="584">
        <f>'Sources and Uses Budget'!C84</f>
        <v>887409</v>
      </c>
      <c r="C83" s="585">
        <f t="shared" si="4"/>
        <v>887409</v>
      </c>
      <c r="D83" s="585"/>
      <c r="E83" s="584">
        <f>'Sources and Uses Budget'!S84</f>
        <v>887409</v>
      </c>
      <c r="F83" s="585">
        <f>E83</f>
        <v>887409</v>
      </c>
      <c r="G83" s="585"/>
      <c r="H83" s="584">
        <f>'Sources and Uses Budget'!T84</f>
        <v>0</v>
      </c>
      <c r="I83" s="585"/>
      <c r="J83" s="585"/>
      <c r="K83" s="579"/>
    </row>
    <row r="84" spans="1:11" s="253" customFormat="1" ht="11.4">
      <c r="A84" s="239" t="s">
        <v>518</v>
      </c>
      <c r="B84" s="584">
        <f>'Sources and Uses Budget'!C85</f>
        <v>240000</v>
      </c>
      <c r="C84" s="585">
        <f t="shared" si="4"/>
        <v>240000</v>
      </c>
      <c r="D84" s="585"/>
      <c r="E84" s="584">
        <f>'Sources and Uses Budget'!S85</f>
        <v>240000</v>
      </c>
      <c r="F84" s="585">
        <f>E84</f>
        <v>240000</v>
      </c>
      <c r="G84" s="585"/>
      <c r="H84" s="584">
        <f>'Sources and Uses Budget'!T85</f>
        <v>0</v>
      </c>
      <c r="I84" s="585"/>
      <c r="J84" s="585"/>
      <c r="K84" s="579"/>
    </row>
    <row r="85" spans="1:11" s="253" customFormat="1" ht="11.4">
      <c r="A85" s="239" t="s">
        <v>519</v>
      </c>
      <c r="B85" s="584">
        <f>'Sources and Uses Budget'!C86</f>
        <v>0</v>
      </c>
      <c r="C85" s="585">
        <f t="shared" si="4"/>
        <v>0</v>
      </c>
      <c r="D85" s="585"/>
      <c r="E85" s="584">
        <f>'Sources and Uses Budget'!S86</f>
        <v>0</v>
      </c>
      <c r="F85" s="585"/>
      <c r="G85" s="585"/>
      <c r="H85" s="584">
        <f>'Sources and Uses Budget'!T86</f>
        <v>0</v>
      </c>
      <c r="I85" s="585"/>
      <c r="J85" s="585"/>
      <c r="K85" s="579"/>
    </row>
    <row r="86" spans="1:11" s="253" customFormat="1" ht="11.4">
      <c r="A86" s="239" t="s">
        <v>520</v>
      </c>
      <c r="B86" s="584">
        <f>'Sources and Uses Budget'!C87</f>
        <v>100000</v>
      </c>
      <c r="C86" s="585">
        <f t="shared" si="4"/>
        <v>100000</v>
      </c>
      <c r="D86" s="585"/>
      <c r="E86" s="586"/>
      <c r="F86" s="586"/>
      <c r="G86" s="586"/>
      <c r="H86" s="586"/>
      <c r="I86" s="586"/>
      <c r="J86" s="586"/>
      <c r="K86" s="579"/>
    </row>
    <row r="87" spans="1:11" s="253" customFormat="1" ht="11.4">
      <c r="A87" s="239" t="s">
        <v>521</v>
      </c>
      <c r="B87" s="584">
        <f>'Sources and Uses Budget'!C88</f>
        <v>50000</v>
      </c>
      <c r="C87" s="585">
        <f t="shared" si="4"/>
        <v>50000</v>
      </c>
      <c r="D87" s="585"/>
      <c r="E87" s="584">
        <f>'Sources and Uses Budget'!S88</f>
        <v>50000</v>
      </c>
      <c r="F87" s="585">
        <f>E87</f>
        <v>50000</v>
      </c>
      <c r="G87" s="585"/>
      <c r="H87" s="584">
        <f>'Sources and Uses Budget'!T88</f>
        <v>0</v>
      </c>
      <c r="I87" s="585"/>
      <c r="J87" s="585"/>
      <c r="K87" s="579"/>
    </row>
    <row r="88" spans="1:11" s="253" customFormat="1" ht="11.4">
      <c r="A88" s="239" t="s">
        <v>522</v>
      </c>
      <c r="B88" s="584">
        <f>'Sources and Uses Budget'!C89</f>
        <v>15000</v>
      </c>
      <c r="C88" s="585">
        <f t="shared" si="4"/>
        <v>15000</v>
      </c>
      <c r="D88" s="585"/>
      <c r="E88" s="584">
        <f>'Sources and Uses Budget'!S89</f>
        <v>15000</v>
      </c>
      <c r="F88" s="585">
        <f t="shared" ref="F88:F91" si="5">E88</f>
        <v>15000</v>
      </c>
      <c r="G88" s="585"/>
      <c r="H88" s="584">
        <f>'Sources and Uses Budget'!T89</f>
        <v>0</v>
      </c>
      <c r="I88" s="585"/>
      <c r="J88" s="585"/>
      <c r="K88" s="579"/>
    </row>
    <row r="89" spans="1:11" s="253" customFormat="1" ht="11.4">
      <c r="A89" s="239" t="s">
        <v>1314</v>
      </c>
      <c r="B89" s="584">
        <f>'Sources and Uses Budget'!C90</f>
        <v>50000</v>
      </c>
      <c r="C89" s="585">
        <f t="shared" si="4"/>
        <v>50000</v>
      </c>
      <c r="D89" s="585"/>
      <c r="E89" s="584">
        <f>'Sources and Uses Budget'!S90</f>
        <v>50000</v>
      </c>
      <c r="F89" s="585">
        <f t="shared" si="5"/>
        <v>50000</v>
      </c>
      <c r="G89" s="585"/>
      <c r="H89" s="584">
        <f>'Sources and Uses Budget'!T90</f>
        <v>0</v>
      </c>
      <c r="I89" s="585"/>
      <c r="J89" s="585"/>
      <c r="K89" s="579"/>
    </row>
    <row r="90" spans="1:11" s="253" customFormat="1" ht="11.4">
      <c r="A90" s="239" t="s">
        <v>1739</v>
      </c>
      <c r="B90" s="584">
        <f>'Sources and Uses Budget'!C91</f>
        <v>20000</v>
      </c>
      <c r="C90" s="585">
        <f t="shared" si="4"/>
        <v>20000</v>
      </c>
      <c r="D90" s="585"/>
      <c r="E90" s="584">
        <f>'Sources and Uses Budget'!S91</f>
        <v>20000</v>
      </c>
      <c r="F90" s="585">
        <f t="shared" si="5"/>
        <v>20000</v>
      </c>
      <c r="G90" s="585"/>
      <c r="H90" s="584">
        <f>'Sources and Uses Budget'!T91</f>
        <v>0</v>
      </c>
      <c r="I90" s="585"/>
      <c r="J90" s="585"/>
      <c r="K90" s="579"/>
    </row>
    <row r="91" spans="1:11" s="253" customFormat="1" ht="11.4">
      <c r="A91" s="239" t="str">
        <f>'Sources and Uses Budget'!$A92</f>
        <v>Other: (Prevailing Wage Monitoring)</v>
      </c>
      <c r="B91" s="584">
        <f>'Sources and Uses Budget'!C92</f>
        <v>42000</v>
      </c>
      <c r="C91" s="585">
        <f t="shared" si="4"/>
        <v>42000</v>
      </c>
      <c r="D91" s="585"/>
      <c r="E91" s="584">
        <f>'Sources and Uses Budget'!S92</f>
        <v>42000</v>
      </c>
      <c r="F91" s="585">
        <f t="shared" si="5"/>
        <v>42000</v>
      </c>
      <c r="G91" s="585"/>
      <c r="H91" s="584">
        <f>'Sources and Uses Budget'!T92</f>
        <v>0</v>
      </c>
      <c r="I91" s="585"/>
      <c r="J91" s="585"/>
      <c r="K91" s="579"/>
    </row>
    <row r="92" spans="1:11" s="253" customFormat="1" ht="11.4">
      <c r="A92" s="239" t="str">
        <f>'Sources and Uses Budget'!$A93</f>
        <v>Other: (Relocation Costs)</v>
      </c>
      <c r="B92" s="584">
        <f>'Sources and Uses Budget'!C93</f>
        <v>200000</v>
      </c>
      <c r="C92" s="585">
        <f t="shared" si="4"/>
        <v>200000</v>
      </c>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f t="shared" si="4"/>
        <v>0</v>
      </c>
      <c r="D93" s="585"/>
      <c r="E93" s="584">
        <f>'Sources and Uses Budget'!S94</f>
        <v>0</v>
      </c>
      <c r="F93" s="585"/>
      <c r="G93" s="585"/>
      <c r="H93" s="584">
        <f>'Sources and Uses Budget'!T94</f>
        <v>0</v>
      </c>
      <c r="I93" s="585"/>
      <c r="J93" s="585"/>
      <c r="K93" s="579"/>
    </row>
    <row r="94" spans="1:11" s="253" customFormat="1">
      <c r="A94" s="243" t="s">
        <v>523</v>
      </c>
      <c r="B94" s="584">
        <f>'Sources and Uses Budget'!C95</f>
        <v>1789309</v>
      </c>
      <c r="C94" s="584">
        <f>SUM(C81:C93)</f>
        <v>1789309</v>
      </c>
      <c r="D94" s="584">
        <f>SUM(D81:D93)</f>
        <v>0</v>
      </c>
      <c r="E94" s="584">
        <f>'Sources and Uses Budget'!S95</f>
        <v>1354409</v>
      </c>
      <c r="F94" s="587">
        <f>SUM(F82:F85,F87:F93)</f>
        <v>1354409</v>
      </c>
      <c r="G94" s="587">
        <f>SUM(G82:G85,G87:G93)</f>
        <v>0</v>
      </c>
      <c r="H94" s="584">
        <f>'Sources and Uses Budget'!T95</f>
        <v>0</v>
      </c>
      <c r="I94" s="584">
        <f>SUM(I82:I85,I87:I93)</f>
        <v>0</v>
      </c>
      <c r="J94" s="584">
        <f>SUM(J82:J85,J87:J93)</f>
        <v>0</v>
      </c>
      <c r="K94" s="579"/>
    </row>
    <row r="95" spans="1:11" s="253" customFormat="1">
      <c r="A95" s="243" t="s">
        <v>1355</v>
      </c>
      <c r="B95" s="584">
        <f>'Sources and Uses Budget'!C96</f>
        <v>32436049</v>
      </c>
      <c r="C95" s="584">
        <f>SUM(C61+C68+C75+C79+C94)</f>
        <v>32436049</v>
      </c>
      <c r="D95" s="584">
        <f>SUM(D61+D68+D75+D79+D94)</f>
        <v>0</v>
      </c>
      <c r="E95" s="584">
        <f>'Sources and Uses Budget'!S96</f>
        <v>27940943</v>
      </c>
      <c r="F95" s="587">
        <f>SUM(+F61+F68+F79+F94)</f>
        <v>27940943</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34936049</v>
      </c>
      <c r="C103" s="587">
        <f>SUM(C95+C102)</f>
        <v>34936049</v>
      </c>
      <c r="D103" s="587">
        <f>SUM(D95+D102)</f>
        <v>0</v>
      </c>
      <c r="E103" s="584">
        <f>'Sources and Uses Budget'!S104</f>
        <v>30440943</v>
      </c>
      <c r="F103" s="587">
        <f>F95+F102</f>
        <v>30440943</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30440943</v>
      </c>
      <c r="F105" s="587">
        <f>F103+F104</f>
        <v>30440943</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C577" zoomScale="130" zoomScaleNormal="130" workbookViewId="0">
      <selection activeCell="O595" sqref="O595"/>
    </sheetView>
  </sheetViews>
  <sheetFormatPr defaultColWidth="0" defaultRowHeight="13.2" zeroHeight="1"/>
  <cols>
    <col min="1" max="3" width="2.33203125" style="21" customWidth="1"/>
    <col min="4" max="4" width="3.109375" style="21" customWidth="1"/>
    <col min="5" max="5" width="3.33203125" style="21" customWidth="1"/>
    <col min="6" max="6" width="2.77734375" style="21" customWidth="1"/>
    <col min="7" max="16" width="2.33203125" style="21" customWidth="1"/>
    <col min="17" max="17" width="3.109375" style="21" customWidth="1"/>
    <col min="18" max="18" width="4.6640625" style="21" customWidth="1"/>
    <col min="19" max="26" width="2.33203125" style="21" customWidth="1"/>
    <col min="27" max="30" width="2.6640625" style="21" customWidth="1"/>
    <col min="31" max="32" width="2.33203125" style="21" customWidth="1"/>
    <col min="33" max="33" width="3.33203125" style="21" customWidth="1"/>
    <col min="34" max="36" width="2.33203125" style="21" customWidth="1"/>
    <col min="37" max="37" width="5.6640625" style="21" customWidth="1"/>
    <col min="38" max="38" width="2.33203125" style="21" customWidth="1"/>
    <col min="39" max="39" width="3.33203125" style="21" customWidth="1"/>
    <col min="40" max="40" width="5.6640625" style="669" customWidth="1"/>
    <col min="41" max="41" width="6.6640625" style="38" hidden="1" customWidth="1"/>
    <col min="42" max="43" width="7" style="21" hidden="1" customWidth="1"/>
    <col min="44" max="44" width="9.109375" style="21" hidden="1" customWidth="1"/>
    <col min="45" max="45" width="6.6640625" style="21" hidden="1" customWidth="1"/>
    <col min="46" max="55" width="5.6640625" style="21" hidden="1" customWidth="1"/>
    <col min="56" max="60" width="5.6640625" style="40" hidden="1" customWidth="1"/>
    <col min="61" max="109" width="5.6640625" style="21" hidden="1" customWidth="1"/>
    <col min="110" max="16384" width="9.109375" style="21" hidden="1"/>
  </cols>
  <sheetData>
    <row r="1" spans="1:43" ht="15.75" customHeight="1">
      <c r="A1" s="1629" t="s">
        <v>845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4" t="s">
        <v>364</v>
      </c>
      <c r="AF4" s="1724"/>
      <c r="AG4" s="1724"/>
      <c r="AH4" s="1724"/>
      <c r="AI4" s="1724"/>
      <c r="AJ4" s="1724"/>
      <c r="AK4" s="1724"/>
      <c r="AL4" s="18"/>
      <c r="AN4" s="671"/>
    </row>
    <row r="5" spans="1:43" s="3" customFormat="1" ht="13.0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2" t="s">
        <v>853</v>
      </c>
      <c r="AG6" s="1712"/>
      <c r="AH6" s="1712"/>
      <c r="AI6" s="1712"/>
      <c r="AJ6" s="1712"/>
      <c r="AK6" s="1712"/>
      <c r="AL6" s="1712"/>
      <c r="AM6" s="3"/>
      <c r="AN6" s="670"/>
      <c r="AQ6" s="5" t="e">
        <f>IF(B8="",0,IF((AND(AND(OR(Application!D211="Nonprofit (qualified nonprofit organization)",Application!D211="Nonprofit (homeless assistance)",Application!D211="Special Needs",Application!D211="At-Risk and Special Needs"),Application!D214="Special Needs"),$AB$13="Yes")),VLOOKUP($B$11,$AO$9:$AP$11,2,FALSE),VLOOKUP($B$16,$AO$14:$AP$16,2,FALSE)))</f>
        <v>#N/A</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9" t="s">
        <v>2418</v>
      </c>
      <c r="C8" s="1649"/>
      <c r="D8" s="1649"/>
      <c r="E8" s="1649"/>
      <c r="F8" s="1649"/>
      <c r="G8" s="1649"/>
      <c r="H8" s="1649"/>
      <c r="I8" s="1649"/>
      <c r="J8" s="1649"/>
      <c r="K8" s="1649"/>
      <c r="L8" s="1649"/>
      <c r="M8" s="1649"/>
      <c r="N8" s="1649"/>
      <c r="O8" s="1649"/>
      <c r="P8" s="1649"/>
      <c r="Q8" s="1649"/>
      <c r="R8" s="1649"/>
      <c r="S8" s="1649"/>
      <c r="T8" s="1649"/>
      <c r="U8" s="1649"/>
      <c r="V8" s="1649"/>
      <c r="W8" s="1649"/>
      <c r="X8" s="1649"/>
      <c r="Y8" s="1649"/>
      <c r="Z8" s="1649"/>
      <c r="AA8" s="1649"/>
      <c r="AB8" s="1649"/>
      <c r="AC8" s="164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9" t="s">
        <v>1242</v>
      </c>
      <c r="C11" s="1649"/>
      <c r="D11" s="1649"/>
      <c r="E11" s="1649"/>
      <c r="F11" s="1649"/>
      <c r="G11" s="1649"/>
      <c r="H11" s="1649"/>
      <c r="I11" s="1649"/>
      <c r="J11" s="1649"/>
      <c r="K11" s="1649"/>
      <c r="L11" s="1649"/>
      <c r="M11" s="1649"/>
      <c r="N11" s="1649"/>
      <c r="O11" s="1649"/>
      <c r="P11" s="1649"/>
      <c r="Q11" s="1649"/>
      <c r="R11" s="1649"/>
      <c r="S11" s="1649"/>
      <c r="T11" s="1649"/>
      <c r="U11" s="1649"/>
      <c r="V11" s="1649"/>
      <c r="W11" s="1649"/>
      <c r="X11" s="1649"/>
      <c r="Y11" s="1649"/>
      <c r="Z11" s="1649"/>
      <c r="AA11" s="1649"/>
      <c r="AB11" s="1649"/>
      <c r="AC11" s="1649"/>
      <c r="AD11" s="1649"/>
      <c r="AE11" s="1649"/>
      <c r="AF11" s="1649"/>
      <c r="AG11" s="1649"/>
      <c r="AH11" s="1649"/>
      <c r="AI11" s="1649"/>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1" t="s">
        <v>124</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9"/>
      <c r="C16" s="1649"/>
      <c r="D16" s="1649"/>
      <c r="E16" s="1649"/>
      <c r="F16" s="1649"/>
      <c r="G16" s="1649"/>
      <c r="H16" s="1649"/>
      <c r="I16" s="1649"/>
      <c r="J16" s="1649"/>
      <c r="K16" s="1649"/>
      <c r="L16" s="1649"/>
      <c r="M16" s="1649"/>
      <c r="N16" s="1649"/>
      <c r="O16" s="1649"/>
      <c r="P16" s="1649"/>
      <c r="Q16" s="1649"/>
      <c r="R16" s="1649"/>
      <c r="S16" s="1649"/>
      <c r="T16" s="1649"/>
      <c r="U16" s="1649"/>
      <c r="V16" s="1649"/>
      <c r="W16" s="1649"/>
      <c r="X16" s="1649"/>
      <c r="Y16" s="1649"/>
      <c r="Z16" s="1649"/>
      <c r="AA16" s="1649"/>
      <c r="AB16" s="1649"/>
      <c r="AC16" s="1649"/>
      <c r="AD16" s="1649"/>
      <c r="AE16" s="1649"/>
      <c r="AF16" s="1649"/>
      <c r="AG16" s="1649"/>
      <c r="AH16" s="1649"/>
      <c r="AI16" s="1649"/>
      <c r="AJ16" s="1649"/>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6" t="s">
        <v>2206</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0"/>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0"/>
      <c r="AP21" s="340"/>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0"/>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2"/>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2"/>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14"/>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14"/>
    </row>
    <row r="29" spans="1:42" s="4" customFormat="1" ht="31.8"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61</v>
      </c>
      <c r="AG33" s="1712"/>
      <c r="AH33" s="1712"/>
      <c r="AI33" s="1712"/>
      <c r="AJ33" s="1712"/>
      <c r="AK33" s="1712"/>
      <c r="AL33" s="171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20" t="str">
        <f>Application!AA329</f>
        <v>Hyder &amp; Company</v>
      </c>
      <c r="C35" s="1820"/>
      <c r="D35" s="1820"/>
      <c r="E35" s="1820"/>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9" t="s">
        <v>1246</v>
      </c>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9" t="s">
        <v>124</v>
      </c>
      <c r="AA40" s="1649"/>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9"/>
      <c r="C43" s="1649"/>
      <c r="D43" s="1649"/>
      <c r="E43" s="1649"/>
      <c r="F43" s="1649"/>
      <c r="G43" s="1649"/>
      <c r="H43" s="1649"/>
      <c r="I43" s="1649"/>
      <c r="J43" s="1649"/>
      <c r="K43" s="1649"/>
      <c r="L43" s="1649"/>
      <c r="M43" s="1649"/>
      <c r="N43" s="1649"/>
      <c r="O43" s="1649"/>
      <c r="P43" s="1649"/>
      <c r="Q43" s="1649"/>
      <c r="R43" s="1649"/>
      <c r="S43" s="1649"/>
      <c r="T43" s="1649"/>
      <c r="U43" s="1649"/>
      <c r="V43" s="1649"/>
      <c r="W43" s="1649"/>
      <c r="X43" s="1649"/>
      <c r="Y43" s="1649"/>
      <c r="Z43" s="1649"/>
      <c r="AA43" s="1649"/>
      <c r="AB43" s="1649"/>
      <c r="AC43" s="1649"/>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6" t="s">
        <v>1469</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6" s="4" customFormat="1" ht="33.450000000000003"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6" t="s">
        <v>2199</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6" s="4" customFormat="1" ht="22.95" customHeight="1">
      <c r="A59" s="426"/>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9" t="s">
        <v>662</v>
      </c>
      <c r="C66" s="1649"/>
      <c r="D66" s="1649"/>
      <c r="E66" s="1649"/>
      <c r="F66" s="1649"/>
      <c r="G66" s="1649"/>
      <c r="H66" s="1649"/>
      <c r="I66" s="1649"/>
      <c r="J66" s="1649"/>
      <c r="K66" s="1649"/>
      <c r="AF66" s="1712" t="s">
        <v>937</v>
      </c>
      <c r="AG66" s="1712"/>
      <c r="AH66" s="1712"/>
      <c r="AI66" s="1712"/>
      <c r="AJ66" s="1712"/>
      <c r="AK66" s="1712"/>
      <c r="AL66" s="1712"/>
      <c r="AN66" s="281"/>
      <c r="AP66" s="4" t="s">
        <v>124</v>
      </c>
      <c r="AS66" s="4" t="s">
        <v>664</v>
      </c>
      <c r="AT66" s="4">
        <v>10</v>
      </c>
    </row>
    <row r="67" spans="1:46" s="4" customFormat="1" ht="12.75" customHeight="1">
      <c r="B67" s="1819" t="s">
        <v>1318</v>
      </c>
      <c r="C67" s="1819"/>
      <c r="D67" s="1819"/>
      <c r="E67" s="1819"/>
      <c r="F67" s="1819"/>
      <c r="G67" s="1819"/>
      <c r="H67" s="1819"/>
      <c r="I67" s="1819"/>
      <c r="J67" s="1819"/>
      <c r="K67" s="1819"/>
      <c r="L67" s="1819"/>
      <c r="M67" s="1819"/>
      <c r="N67" s="1819"/>
      <c r="O67" s="1819"/>
      <c r="P67" s="1819"/>
      <c r="Q67" s="1819"/>
      <c r="R67" s="1819"/>
      <c r="S67" s="1819"/>
      <c r="T67" s="1649" t="s">
        <v>124</v>
      </c>
      <c r="U67" s="1649"/>
      <c r="V67" s="1649"/>
      <c r="W67" s="1649"/>
      <c r="X67" s="1649"/>
      <c r="Y67" s="1649"/>
      <c r="Z67" s="1649"/>
      <c r="AA67" s="1649"/>
      <c r="AB67" s="1649"/>
      <c r="AC67" s="1649"/>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7">
        <f>VLOOKUP($B$66,$AS$64:$AU$69,2,FALSE)</f>
        <v>10</v>
      </c>
      <c r="AL68" s="1268"/>
      <c r="AM68" s="1268"/>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976</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6" t="s">
        <v>2114</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5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2" t="s">
        <v>853</v>
      </c>
      <c r="AG90" s="1712"/>
      <c r="AH90" s="1712"/>
      <c r="AI90" s="1712"/>
      <c r="AJ90" s="1712"/>
      <c r="AK90" s="1712"/>
      <c r="AL90" s="1712"/>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58</v>
      </c>
      <c r="AG95" s="1712"/>
      <c r="AH95" s="1712"/>
      <c r="AI95" s="1712"/>
      <c r="AJ95" s="1712"/>
      <c r="AK95" s="1712"/>
      <c r="AL95" s="1712"/>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59</v>
      </c>
      <c r="AG100" s="1712"/>
      <c r="AH100" s="1712"/>
      <c r="AI100" s="1712"/>
      <c r="AJ100" s="1712"/>
      <c r="AK100" s="1712"/>
      <c r="AL100" s="1712"/>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60</v>
      </c>
      <c r="AG105" s="1712"/>
      <c r="AH105" s="1712"/>
      <c r="AI105" s="1712"/>
      <c r="AJ105" s="1712"/>
      <c r="AK105" s="1712"/>
      <c r="AL105" s="1712"/>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61</v>
      </c>
      <c r="AG109" s="1712"/>
      <c r="AH109" s="1712"/>
      <c r="AI109" s="1712"/>
      <c r="AJ109" s="1712"/>
      <c r="AK109" s="1712"/>
      <c r="AL109" s="1712"/>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4" t="s">
        <v>580</v>
      </c>
      <c r="I112" s="1814"/>
      <c r="J112" s="116"/>
      <c r="K112" s="116"/>
      <c r="L112" s="116"/>
      <c r="M112" s="936" t="s">
        <v>2098</v>
      </c>
      <c r="R112" s="1818"/>
      <c r="S112" s="1818"/>
      <c r="T112" s="1818"/>
      <c r="U112" s="1818"/>
      <c r="V112" s="1818"/>
      <c r="W112" s="1818"/>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51"/>
      <c r="AN112" s="956"/>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51"/>
      <c r="AN113" s="956"/>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52" t="s">
        <v>2246</v>
      </c>
      <c r="E116" s="1652"/>
      <c r="F116" s="1652"/>
      <c r="G116" s="1652"/>
      <c r="H116" s="1652"/>
      <c r="I116" s="1652"/>
      <c r="J116" s="1652"/>
      <c r="K116" s="1652"/>
      <c r="L116" s="1652"/>
      <c r="M116" s="1652"/>
      <c r="N116" s="1652"/>
      <c r="O116" s="1652"/>
      <c r="P116" s="1652"/>
      <c r="Q116" s="1652"/>
      <c r="R116" s="1652"/>
      <c r="S116" s="1652"/>
      <c r="T116" s="1652"/>
      <c r="U116" s="1652"/>
      <c r="V116" s="1652"/>
      <c r="W116" s="1652"/>
      <c r="X116" s="1652"/>
      <c r="Y116" s="1652"/>
      <c r="Z116" s="1652"/>
      <c r="AA116" s="1652"/>
      <c r="AB116" s="1652"/>
      <c r="AC116" s="1652"/>
      <c r="AD116" s="1652"/>
      <c r="AE116" s="1652"/>
      <c r="AF116" s="1652"/>
      <c r="AG116" s="1652"/>
      <c r="AH116" s="1652"/>
      <c r="AN116" s="281"/>
      <c r="AO116" s="4" t="s">
        <v>124</v>
      </c>
      <c r="AP116" s="472">
        <v>0</v>
      </c>
    </row>
    <row r="117" spans="1:47" s="4" customFormat="1" ht="12.75" customHeight="1">
      <c r="B117" s="5"/>
      <c r="C117" s="115"/>
      <c r="D117" s="1652"/>
      <c r="E117" s="1652"/>
      <c r="F117" s="1652"/>
      <c r="G117" s="1652"/>
      <c r="H117" s="1652"/>
      <c r="I117" s="1652"/>
      <c r="J117" s="1652"/>
      <c r="K117" s="1652"/>
      <c r="L117" s="1652"/>
      <c r="M117" s="1652"/>
      <c r="N117" s="1652"/>
      <c r="O117" s="1652"/>
      <c r="P117" s="1652"/>
      <c r="Q117" s="1652"/>
      <c r="R117" s="1652"/>
      <c r="S117" s="1652"/>
      <c r="T117" s="1652"/>
      <c r="U117" s="1652"/>
      <c r="V117" s="1652"/>
      <c r="W117" s="1652"/>
      <c r="X117" s="1652"/>
      <c r="Y117" s="1652"/>
      <c r="Z117" s="1652"/>
      <c r="AA117" s="1652"/>
      <c r="AB117" s="1652"/>
      <c r="AC117" s="1652"/>
      <c r="AD117" s="1652"/>
      <c r="AE117" s="1652"/>
      <c r="AF117" s="1652"/>
      <c r="AG117" s="1652"/>
      <c r="AH117" s="1652"/>
      <c r="AN117" s="281"/>
      <c r="AO117" s="4" t="s">
        <v>1470</v>
      </c>
      <c r="AP117" s="4">
        <v>3</v>
      </c>
    </row>
    <row r="118" spans="1:47" s="4" customFormat="1" ht="12.75" customHeight="1">
      <c r="B118" s="5"/>
      <c r="C118" s="115"/>
      <c r="E118" s="4" t="s">
        <v>147</v>
      </c>
      <c r="F118" s="116"/>
      <c r="G118" s="116"/>
      <c r="H118" s="1817" t="s">
        <v>124</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9" t="s">
        <v>124</v>
      </c>
      <c r="C120" s="1649"/>
      <c r="D120" s="49"/>
      <c r="E120" s="1676" t="s">
        <v>1768</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7">
        <f>VLOOKUP($H$112,$AO$96:$AP$101,2,FALSE)+IF(R112=AO108,0,VLOOKUP($H$118,$AO$116:$AP$118,2,FALSE))</f>
        <v>7</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5" t="s">
        <v>1836</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2" t="s">
        <v>61</v>
      </c>
      <c r="AG128" s="1712"/>
      <c r="AH128" s="1712"/>
      <c r="AI128" s="1712"/>
      <c r="AJ128" s="1712"/>
      <c r="AK128" s="1712"/>
      <c r="AL128" s="1712"/>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2.95"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2" t="s">
        <v>124</v>
      </c>
      <c r="T133" s="181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103</v>
      </c>
      <c r="AG135" s="1712"/>
      <c r="AH135" s="1712"/>
      <c r="AI135" s="1712"/>
      <c r="AJ135" s="1712"/>
      <c r="AK135" s="1712"/>
      <c r="AL135" s="171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4" t="s">
        <v>580</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7">
        <f>VLOOKUP($H$137,$AO$133:$AP$135,2,FALSE)</f>
        <v>3</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61</v>
      </c>
      <c r="AG143" s="1712"/>
      <c r="AH143" s="1712"/>
      <c r="AI143" s="1712"/>
      <c r="AJ143" s="1712"/>
      <c r="AK143" s="1712"/>
      <c r="AL143" s="1712"/>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103</v>
      </c>
      <c r="AG146" s="1712"/>
      <c r="AH146" s="1712"/>
      <c r="AI146" s="1712"/>
      <c r="AJ146" s="1712"/>
      <c r="AK146" s="1712"/>
      <c r="AL146" s="1712"/>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4" t="s">
        <v>124</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7">
        <f>VLOOKUP(H149,AO140:AP142,2,FALSE)</f>
        <v>0</v>
      </c>
      <c r="AK151" s="126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6" t="s">
        <v>745</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2"/>
      <c r="AF156" s="1466" t="s">
        <v>59</v>
      </c>
      <c r="AG156" s="1466"/>
      <c r="AH156" s="1466"/>
      <c r="AI156" s="1466"/>
      <c r="AJ156" s="1466"/>
      <c r="AK156" s="1466"/>
      <c r="AL156" s="1466"/>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2"/>
      <c r="AF157" s="342"/>
      <c r="AG157" s="342"/>
      <c r="AH157" s="342"/>
      <c r="AI157" s="342"/>
      <c r="AJ157" s="342"/>
      <c r="AK157" s="342"/>
      <c r="AL157" s="342"/>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6" t="s">
        <v>1712</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2"/>
      <c r="AF160" s="1466" t="s">
        <v>60</v>
      </c>
      <c r="AG160" s="1466"/>
      <c r="AH160" s="1466"/>
      <c r="AI160" s="1466"/>
      <c r="AJ160" s="1466"/>
      <c r="AK160" s="1466"/>
      <c r="AL160" s="1466"/>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2"/>
      <c r="AF161" s="342"/>
      <c r="AG161" s="342"/>
      <c r="AH161" s="342"/>
      <c r="AI161" s="342"/>
      <c r="AJ161" s="342"/>
      <c r="AK161" s="342"/>
      <c r="AL161" s="342"/>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6" t="s">
        <v>1713</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2"/>
      <c r="AF164" s="1466" t="s">
        <v>61</v>
      </c>
      <c r="AG164" s="1466"/>
      <c r="AH164" s="1466"/>
      <c r="AI164" s="1466"/>
      <c r="AJ164" s="1466"/>
      <c r="AK164" s="1466"/>
      <c r="AL164" s="1466"/>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466"/>
      <c r="AF165" s="1466"/>
      <c r="AG165" s="1466"/>
      <c r="AH165" s="1466"/>
      <c r="AI165" s="1466"/>
      <c r="AJ165" s="1466"/>
      <c r="AK165" s="1466"/>
      <c r="AL165" s="966"/>
      <c r="AN165" s="281"/>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6" t="s">
        <v>1714</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2"/>
      <c r="AF168" s="1466" t="s">
        <v>60</v>
      </c>
      <c r="AG168" s="1466"/>
      <c r="AH168" s="1466"/>
      <c r="AI168" s="1466"/>
      <c r="AJ168" s="1466"/>
      <c r="AK168" s="1466"/>
      <c r="AL168" s="1466"/>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731</v>
      </c>
      <c r="E172" s="1676" t="s">
        <v>1715</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2"/>
      <c r="AF172" s="1466" t="s">
        <v>61</v>
      </c>
      <c r="AG172" s="1466"/>
      <c r="AH172" s="1466"/>
      <c r="AI172" s="1466"/>
      <c r="AJ172" s="1466"/>
      <c r="AK172" s="1466"/>
      <c r="AL172" s="1466"/>
      <c r="AM172" s="20"/>
      <c r="AN172" s="281"/>
      <c r="AO172" s="26" t="s">
        <v>889</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6" t="s">
        <v>1472</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2"/>
      <c r="AF176" s="1466" t="s">
        <v>103</v>
      </c>
      <c r="AG176" s="1466"/>
      <c r="AH176" s="1466"/>
      <c r="AI176" s="1466"/>
      <c r="AJ176" s="1466"/>
      <c r="AK176" s="1466"/>
      <c r="AL176" s="1466"/>
      <c r="AM176" s="20"/>
      <c r="AN176" s="281"/>
      <c r="AO176" s="26" t="s">
        <v>281</v>
      </c>
      <c r="AP176" s="4">
        <v>1</v>
      </c>
    </row>
    <row r="177" spans="1:61" s="4" customFormat="1" ht="22.95"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6" t="s">
        <v>1473</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2"/>
      <c r="AF179" s="1466" t="s">
        <v>318</v>
      </c>
      <c r="AG179" s="1466"/>
      <c r="AH179" s="1466"/>
      <c r="AI179" s="1466"/>
      <c r="AJ179" s="1466"/>
      <c r="AK179" s="1466"/>
      <c r="AL179" s="1466"/>
      <c r="AM179" s="20"/>
      <c r="AN179" s="281"/>
    </row>
    <row r="180" spans="1:61" s="4" customFormat="1" ht="22.95"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4" t="s">
        <v>197</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7">
        <f>VLOOKUP($H$182,$AO$169:$AP$176,2,FALSE)</f>
        <v>4</v>
      </c>
      <c r="AK184" s="1269"/>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0" t="s">
        <v>2309</v>
      </c>
      <c r="F188" s="1650"/>
      <c r="G188" s="1650"/>
      <c r="H188" s="1650"/>
      <c r="I188" s="1650"/>
      <c r="J188" s="1650"/>
      <c r="K188" s="1650"/>
      <c r="L188" s="1650"/>
      <c r="M188" s="1650"/>
      <c r="N188" s="1650"/>
      <c r="O188" s="1650"/>
      <c r="P188" s="1650"/>
      <c r="Q188" s="1650"/>
      <c r="R188" s="1650"/>
      <c r="S188" s="1650"/>
      <c r="T188" s="1650"/>
      <c r="U188" s="1650"/>
      <c r="V188" s="1650"/>
      <c r="W188" s="1650"/>
      <c r="X188" s="1650"/>
      <c r="Y188" s="1650"/>
      <c r="Z188" s="1650"/>
      <c r="AA188" s="1650"/>
      <c r="AB188" s="1650"/>
      <c r="AD188" s="5"/>
      <c r="AF188" s="1303" t="s">
        <v>61</v>
      </c>
      <c r="AG188" s="1303"/>
      <c r="AH188" s="1303"/>
      <c r="AI188" s="1303"/>
      <c r="AJ188" s="1303"/>
      <c r="AK188" s="1303"/>
      <c r="AL188" s="1303"/>
      <c r="AN188" s="281"/>
    </row>
    <row r="189" spans="1:61" s="4" customFormat="1" ht="12.75" customHeight="1">
      <c r="A189" s="120"/>
      <c r="B189" s="5"/>
      <c r="C189" s="130"/>
      <c r="D189" s="26"/>
      <c r="E189" s="1650"/>
      <c r="F189" s="1650"/>
      <c r="G189" s="1650"/>
      <c r="H189" s="1650"/>
      <c r="I189" s="1650"/>
      <c r="J189" s="1650"/>
      <c r="K189" s="1650"/>
      <c r="L189" s="1650"/>
      <c r="M189" s="1650"/>
      <c r="N189" s="1650"/>
      <c r="O189" s="1650"/>
      <c r="P189" s="1650"/>
      <c r="Q189" s="1650"/>
      <c r="R189" s="1650"/>
      <c r="S189" s="1650"/>
      <c r="T189" s="1650"/>
      <c r="U189" s="1650"/>
      <c r="V189" s="1650"/>
      <c r="W189" s="1650"/>
      <c r="X189" s="1650"/>
      <c r="Y189" s="1650"/>
      <c r="Z189" s="1650"/>
      <c r="AA189" s="1650"/>
      <c r="AB189" s="1650"/>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6" t="s">
        <v>2232</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466" t="s">
        <v>61</v>
      </c>
      <c r="AG191" s="1466"/>
      <c r="AH191" s="1466"/>
      <c r="AI191" s="1466"/>
      <c r="AJ191" s="1466"/>
      <c r="AK191" s="1466"/>
      <c r="AL191" s="1466"/>
      <c r="AN191" s="281"/>
      <c r="AO191" s="26" t="s">
        <v>580</v>
      </c>
      <c r="AP191" s="4">
        <v>3</v>
      </c>
    </row>
    <row r="192" spans="1:61" s="4" customFormat="1" ht="12.75" customHeight="1">
      <c r="B192" s="5"/>
      <c r="C192" s="121"/>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466"/>
      <c r="AG192" s="1466"/>
      <c r="AH192" s="1466"/>
      <c r="AI192" s="1466"/>
      <c r="AJ192" s="1466"/>
      <c r="AK192" s="1466"/>
      <c r="AL192" s="1466"/>
      <c r="AN192" s="281"/>
      <c r="AO192" s="26" t="s">
        <v>197</v>
      </c>
      <c r="AP192" s="26">
        <f>3*$AO$197</f>
        <v>3</v>
      </c>
    </row>
    <row r="193" spans="1:53" s="4" customFormat="1" ht="12.75" customHeight="1">
      <c r="B193" s="5"/>
      <c r="C193" s="121"/>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2"/>
      <c r="AG193" s="19"/>
      <c r="AH193" s="19"/>
      <c r="AI193" s="19"/>
      <c r="AJ193" s="19"/>
      <c r="AK193" s="19"/>
      <c r="AL193" s="19"/>
      <c r="AN193" s="281"/>
      <c r="AO193" s="4" t="s">
        <v>889</v>
      </c>
      <c r="AP193" s="26">
        <f>2*$AO$197</f>
        <v>2</v>
      </c>
    </row>
    <row r="194" spans="1:53" s="4" customFormat="1" ht="6.75" customHeight="1">
      <c r="B194" s="5"/>
      <c r="C194" s="121"/>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6" t="s">
        <v>2233</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466" t="s">
        <v>103</v>
      </c>
      <c r="AG196" s="1466"/>
      <c r="AH196" s="1466"/>
      <c r="AI196" s="1466"/>
      <c r="AJ196" s="1466"/>
      <c r="AK196" s="1466"/>
      <c r="AL196" s="1466"/>
      <c r="AN196" s="281"/>
      <c r="AY196" s="4" t="s">
        <v>2234</v>
      </c>
      <c r="AZ196" s="958">
        <f>Application!AC215</f>
        <v>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466"/>
      <c r="AG197" s="1466"/>
      <c r="AH197" s="1466"/>
      <c r="AI197" s="1466"/>
      <c r="AJ197" s="1466"/>
      <c r="AK197" s="1466"/>
      <c r="AL197" s="1466"/>
      <c r="AN197" s="281"/>
      <c r="AO197" s="127" t="b">
        <f>IF(OR(Application!D214="Special Needs",Application!D211="At-Risk and Special Needs"),IF(BA203&gt;=0.25,TRUE,FALSE),IF(AZ203&gt;=0.25,TRUE,FALSE))</f>
        <v>1</v>
      </c>
      <c r="AY197" s="4" t="s">
        <v>2235</v>
      </c>
      <c r="AZ197" s="958">
        <f>Application!G730</f>
        <v>47</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81"/>
      <c r="AY198" s="4" t="s">
        <v>2237</v>
      </c>
      <c r="AZ198" s="4">
        <f>Application!CC626</f>
        <v>12</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c r="AY199" s="4" t="s">
        <v>2238</v>
      </c>
      <c r="AZ199">
        <f>Application!CH626</f>
        <v>0</v>
      </c>
    </row>
    <row r="200" spans="1:53" customFormat="1" ht="4.9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2291</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2240</v>
      </c>
      <c r="AZ202">
        <f>AZ198+AZ199+AZ201</f>
        <v>12</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2241</v>
      </c>
      <c r="AZ203">
        <f>IFERROR(AZ202/AZ197,0)</f>
        <v>0.25531914893617019</v>
      </c>
      <c r="BA203">
        <f>IFERROR(AZ202/(AZ197-AZ196),0)</f>
        <v>0.25531914893617019</v>
      </c>
    </row>
    <row r="204" spans="1:53" customFormat="1" ht="12.75" customHeight="1">
      <c r="A204" s="4"/>
      <c r="B204" s="5"/>
      <c r="C204" s="45"/>
      <c r="D204" s="4" t="s">
        <v>147</v>
      </c>
      <c r="E204" s="116"/>
      <c r="F204" s="116"/>
      <c r="G204" s="116"/>
      <c r="H204" s="1814" t="s">
        <v>124</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7">
        <f>VLOOKUP($H$204,$AO$190:$AP$193,2,FALSE)</f>
        <v>0</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3" t="s">
        <v>1253</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2" t="s">
        <v>61</v>
      </c>
      <c r="AG210" s="1712"/>
      <c r="AH210" s="1712"/>
      <c r="AI210" s="1712"/>
      <c r="AJ210" s="1712"/>
      <c r="AK210" s="1712"/>
      <c r="AL210" s="1712"/>
      <c r="AM210" s="4"/>
      <c r="AN210" s="204"/>
      <c r="AO210" s="4" t="s">
        <v>124</v>
      </c>
      <c r="AP210" s="472">
        <v>0</v>
      </c>
    </row>
    <row r="211" spans="1:52" customFormat="1" ht="11.7"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580</v>
      </c>
      <c r="AP211" s="4">
        <v>3</v>
      </c>
    </row>
    <row r="212" spans="1:52" customFormat="1" ht="13.95"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197</v>
      </c>
      <c r="AP212" s="4">
        <v>2</v>
      </c>
    </row>
    <row r="213" spans="1:52" customFormat="1" ht="13.95" customHeight="1">
      <c r="A213" s="4"/>
      <c r="B213" s="5"/>
      <c r="C213" s="45"/>
      <c r="D213" s="26" t="s">
        <v>197</v>
      </c>
      <c r="E213" s="1878" t="s">
        <v>1254</v>
      </c>
      <c r="F213" s="1878"/>
      <c r="G213" s="1878"/>
      <c r="H213" s="1878"/>
      <c r="I213" s="1878"/>
      <c r="J213" s="1878"/>
      <c r="K213" s="1878"/>
      <c r="L213" s="1878"/>
      <c r="M213" s="1878"/>
      <c r="N213" s="1878"/>
      <c r="O213" s="1878"/>
      <c r="P213" s="1878"/>
      <c r="Q213" s="1878"/>
      <c r="R213" s="1878"/>
      <c r="S213" s="1878"/>
      <c r="T213" s="1878"/>
      <c r="U213" s="1878"/>
      <c r="V213" s="1878"/>
      <c r="W213" s="1878"/>
      <c r="X213" s="1878"/>
      <c r="Y213" s="1878"/>
      <c r="Z213" s="1878"/>
      <c r="AA213" s="1878"/>
      <c r="AB213" s="1878"/>
      <c r="AC213" s="4"/>
      <c r="AD213" s="4"/>
      <c r="AF213" s="1712" t="s">
        <v>103</v>
      </c>
      <c r="AG213" s="1712"/>
      <c r="AH213" s="1712"/>
      <c r="AI213" s="1712"/>
      <c r="AJ213" s="1712"/>
      <c r="AK213" s="1712"/>
      <c r="AL213" s="1712"/>
      <c r="AM213" s="4"/>
      <c r="AN213" s="673"/>
      <c r="AP213" s="21"/>
    </row>
    <row r="214" spans="1:52" customFormat="1" ht="12.75" customHeight="1">
      <c r="A214" s="4"/>
      <c r="B214" s="5"/>
      <c r="C214" s="115"/>
      <c r="D214" s="4"/>
      <c r="E214" s="1878"/>
      <c r="F214" s="1878"/>
      <c r="G214" s="1878"/>
      <c r="H214" s="1878"/>
      <c r="I214" s="1878"/>
      <c r="J214" s="1878"/>
      <c r="K214" s="1878"/>
      <c r="L214" s="1878"/>
      <c r="M214" s="1878"/>
      <c r="N214" s="1878"/>
      <c r="O214" s="1878"/>
      <c r="P214" s="1878"/>
      <c r="Q214" s="1878"/>
      <c r="R214" s="1878"/>
      <c r="S214" s="1878"/>
      <c r="T214" s="1878"/>
      <c r="U214" s="1878"/>
      <c r="V214" s="1878"/>
      <c r="W214" s="1878"/>
      <c r="X214" s="1878"/>
      <c r="Y214" s="1878"/>
      <c r="Z214" s="1878"/>
      <c r="AA214" s="1878"/>
      <c r="AB214" s="187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8"/>
      <c r="F215" s="1878"/>
      <c r="G215" s="1878"/>
      <c r="H215" s="1878"/>
      <c r="I215" s="1878"/>
      <c r="J215" s="1878"/>
      <c r="K215" s="1878"/>
      <c r="L215" s="1878"/>
      <c r="M215" s="1878"/>
      <c r="N215" s="1878"/>
      <c r="O215" s="1878"/>
      <c r="P215" s="1878"/>
      <c r="Q215" s="1878"/>
      <c r="R215" s="1878"/>
      <c r="S215" s="1878"/>
      <c r="T215" s="1878"/>
      <c r="U215" s="1878"/>
      <c r="V215" s="1878"/>
      <c r="W215" s="1878"/>
      <c r="X215" s="1878"/>
      <c r="Y215" s="1878"/>
      <c r="Z215" s="1878"/>
      <c r="AA215" s="1878"/>
      <c r="AB215" s="187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4" t="s">
        <v>124</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6" t="s">
        <v>1489</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12" t="s">
        <v>61</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6" t="s">
        <v>881</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12" t="s">
        <v>103</v>
      </c>
      <c r="AG225" s="1712"/>
      <c r="AH225" s="1712"/>
      <c r="AI225" s="1712"/>
      <c r="AJ225" s="1712"/>
      <c r="AK225" s="1712"/>
      <c r="AL225" s="1712"/>
      <c r="AM225" s="4"/>
      <c r="AN225" s="204"/>
      <c r="AO225" s="4" t="s">
        <v>124</v>
      </c>
      <c r="AP225" s="472">
        <v>0</v>
      </c>
      <c r="AT225" s="21"/>
      <c r="AU225" s="21"/>
      <c r="AV225" s="21"/>
      <c r="AW225" s="21"/>
      <c r="AX225" s="21"/>
      <c r="AY225" s="21"/>
      <c r="AZ225" s="21"/>
    </row>
    <row r="226" spans="1:82" customFormat="1">
      <c r="A226" s="4"/>
      <c r="B226" s="5"/>
      <c r="C226" s="115"/>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4" t="s">
        <v>124</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7">
        <f>VLOOKUP($H$228,$AO$225:$AP$227,2,FALSE)</f>
        <v>0</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6" t="s">
        <v>1122</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12" t="s">
        <v>61</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4"/>
    </row>
    <row r="236" spans="1:82" customFormat="1" ht="12.75" customHeight="1">
      <c r="A236" s="4"/>
      <c r="B236" s="5"/>
      <c r="C236" s="115"/>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6" t="s">
        <v>1123</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3"/>
      <c r="AC238" s="4"/>
      <c r="AD238" s="4"/>
      <c r="AF238" s="1712" t="s">
        <v>103</v>
      </c>
      <c r="AG238" s="1712"/>
      <c r="AH238" s="1712"/>
      <c r="AI238" s="1712"/>
      <c r="AJ238" s="1712"/>
      <c r="AK238" s="1712"/>
      <c r="AL238" s="1712"/>
      <c r="AM238" s="4"/>
      <c r="AN238" s="204"/>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4" t="s">
        <v>580</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7">
        <f>VLOOKUP($H$242,$AO$225:$AP$227,2,FALSE)</f>
        <v>3</v>
      </c>
      <c r="AK244" s="12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12" t="s">
        <v>103</v>
      </c>
      <c r="AG248" s="1712"/>
      <c r="AH248" s="1712"/>
      <c r="AI248" s="1712"/>
      <c r="AJ248" s="1712"/>
      <c r="AK248" s="1712"/>
      <c r="AL248" s="171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6" t="s">
        <v>1255</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12" t="s">
        <v>318</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4" t="s">
        <v>580</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7">
        <f>VLOOKUP($H$254,$AO$246:$AP$248,2,FALSE)</f>
        <v>2</v>
      </c>
      <c r="AK256" s="12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580</v>
      </c>
      <c r="E260" s="1676" t="s">
        <v>1948</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12" t="s">
        <v>103</v>
      </c>
      <c r="AG260" s="1712"/>
      <c r="AH260" s="1712"/>
      <c r="AI260" s="1712"/>
      <c r="AJ260" s="1712"/>
      <c r="AK260" s="1712"/>
      <c r="AL260" s="1712"/>
      <c r="AM260" s="104"/>
      <c r="AN260" s="204"/>
      <c r="AO260" s="4" t="s">
        <v>124</v>
      </c>
      <c r="AP260" s="472">
        <v>0</v>
      </c>
    </row>
    <row r="261" spans="1:82" customFormat="1">
      <c r="A261" s="4"/>
      <c r="B261" s="102"/>
      <c r="C261" s="137"/>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45" customHeight="1">
      <c r="A262" s="4"/>
      <c r="B262" s="102"/>
      <c r="C262" s="137"/>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3" t="s">
        <v>1949</v>
      </c>
      <c r="F264" s="1883"/>
      <c r="G264" s="1883"/>
      <c r="H264" s="1883"/>
      <c r="I264" s="1883"/>
      <c r="J264" s="1883"/>
      <c r="K264" s="1883"/>
      <c r="L264" s="1883"/>
      <c r="M264" s="1883"/>
      <c r="N264" s="1883"/>
      <c r="O264" s="1883"/>
      <c r="P264" s="1883"/>
      <c r="Q264" s="1883"/>
      <c r="R264" s="1883"/>
      <c r="S264" s="1883"/>
      <c r="T264" s="1883"/>
      <c r="U264" s="1883"/>
      <c r="V264" s="1883"/>
      <c r="W264" s="1883"/>
      <c r="X264" s="1883"/>
      <c r="Y264" s="1883"/>
      <c r="Z264" s="1883"/>
      <c r="AA264" s="1883"/>
      <c r="AB264" s="1883"/>
      <c r="AC264" s="1883"/>
      <c r="AD264" s="1883"/>
      <c r="AF264" s="1712" t="s">
        <v>61</v>
      </c>
      <c r="AG264" s="1712"/>
      <c r="AH264" s="1712"/>
      <c r="AI264" s="1712"/>
      <c r="AJ264" s="1712"/>
      <c r="AK264" s="1712"/>
      <c r="AL264" s="1712"/>
      <c r="AM264" s="104"/>
      <c r="AN264" s="281"/>
    </row>
    <row r="265" spans="1:82" s="4" customFormat="1" ht="12.75" customHeight="1">
      <c r="B265" s="102"/>
      <c r="C265" s="137"/>
      <c r="D265" s="26"/>
      <c r="E265" s="1883"/>
      <c r="F265" s="1883"/>
      <c r="G265" s="1883"/>
      <c r="H265" s="1883"/>
      <c r="I265" s="1883"/>
      <c r="J265" s="1883"/>
      <c r="K265" s="1883"/>
      <c r="L265" s="1883"/>
      <c r="M265" s="1883"/>
      <c r="N265" s="1883"/>
      <c r="O265" s="1883"/>
      <c r="P265" s="1883"/>
      <c r="Q265" s="1883"/>
      <c r="R265" s="1883"/>
      <c r="S265" s="1883"/>
      <c r="T265" s="1883"/>
      <c r="U265" s="1883"/>
      <c r="V265" s="1883"/>
      <c r="W265" s="1883"/>
      <c r="X265" s="1883"/>
      <c r="Y265" s="1883"/>
      <c r="Z265" s="1883"/>
      <c r="AA265" s="1883"/>
      <c r="AB265" s="1883"/>
      <c r="AC265" s="1883"/>
      <c r="AD265" s="1883"/>
      <c r="AE265" s="108"/>
      <c r="AF265" s="108"/>
      <c r="AG265" s="108"/>
      <c r="AH265" s="108"/>
      <c r="AI265" s="108"/>
      <c r="AJ265" s="108"/>
      <c r="AK265" s="108"/>
      <c r="AL265" s="108"/>
      <c r="AM265" s="104"/>
      <c r="AN265" s="281"/>
    </row>
    <row r="266" spans="1:82" s="4" customFormat="1" ht="12.75" customHeight="1">
      <c r="B266" s="102"/>
      <c r="C266" s="137"/>
      <c r="D266" s="26"/>
      <c r="E266" s="1883"/>
      <c r="F266" s="1883"/>
      <c r="G266" s="1883"/>
      <c r="H266" s="1883"/>
      <c r="I266" s="1883"/>
      <c r="J266" s="1883"/>
      <c r="K266" s="1883"/>
      <c r="L266" s="1883"/>
      <c r="M266" s="1883"/>
      <c r="N266" s="1883"/>
      <c r="O266" s="1883"/>
      <c r="P266" s="1883"/>
      <c r="Q266" s="1883"/>
      <c r="R266" s="1883"/>
      <c r="S266" s="1883"/>
      <c r="T266" s="1883"/>
      <c r="U266" s="1883"/>
      <c r="V266" s="1883"/>
      <c r="W266" s="1883"/>
      <c r="X266" s="1883"/>
      <c r="Y266" s="1883"/>
      <c r="Z266" s="1883"/>
      <c r="AA266" s="1883"/>
      <c r="AB266" s="1883"/>
      <c r="AC266" s="1883"/>
      <c r="AD266" s="1883"/>
      <c r="AE266" s="108"/>
      <c r="AF266" s="108"/>
      <c r="AG266" s="108"/>
      <c r="AH266" s="108"/>
      <c r="AI266" s="108"/>
      <c r="AJ266" s="108"/>
      <c r="AK266" s="108"/>
      <c r="AL266" s="108"/>
      <c r="AM266" s="104"/>
      <c r="AN266" s="281"/>
    </row>
    <row r="267" spans="1:82" s="4" customFormat="1" ht="12.75" customHeight="1">
      <c r="B267" s="102"/>
      <c r="C267" s="137"/>
      <c r="D267" s="26"/>
      <c r="E267" s="1883"/>
      <c r="F267" s="1883"/>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4" t="s">
        <v>124</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580</v>
      </c>
      <c r="E275" s="1676" t="s">
        <v>2208</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12" t="s">
        <v>1632</v>
      </c>
      <c r="AG275" s="1712"/>
      <c r="AH275" s="1712"/>
      <c r="AI275" s="1712"/>
      <c r="AJ275" s="1712"/>
      <c r="AK275" s="1712"/>
      <c r="AL275" s="1712"/>
      <c r="AM275" s="104"/>
      <c r="AN275" s="204"/>
      <c r="AO275" s="26" t="s">
        <v>108</v>
      </c>
      <c r="AP275" s="4">
        <v>8</v>
      </c>
      <c r="AT275" s="428"/>
      <c r="AU275" s="428"/>
      <c r="AV275" s="428"/>
      <c r="AW275" s="428"/>
      <c r="AX275" s="428"/>
      <c r="AY275" s="428"/>
      <c r="AZ275" s="428"/>
    </row>
    <row r="276" spans="1:82" customFormat="1">
      <c r="A276" s="4"/>
      <c r="B276" s="102"/>
      <c r="C276" s="137"/>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4" t="s">
        <v>108</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7">
        <f>VLOOKUP($H$279,$AO$274:$AP$275,2,FALSE)</f>
        <v>8</v>
      </c>
      <c r="AK281" s="12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27</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731" t="s">
        <v>2450</v>
      </c>
      <c r="I287" s="1109"/>
      <c r="J287" s="1109"/>
      <c r="K287" s="1109"/>
      <c r="L287" s="1109"/>
      <c r="M287" s="1109"/>
      <c r="N287" s="1109"/>
      <c r="O287" s="1109"/>
      <c r="P287" s="1109"/>
      <c r="Q287" s="1109"/>
      <c r="R287" s="1109"/>
      <c r="S287"/>
      <c r="T287" s="41" t="s">
        <v>89</v>
      </c>
      <c r="U287"/>
      <c r="V287" s="41"/>
      <c r="W287" s="41"/>
      <c r="X287" s="41"/>
      <c r="Y287" s="41"/>
      <c r="Z287"/>
      <c r="AA287" s="1109" t="s">
        <v>2451</v>
      </c>
      <c r="AB287" s="1109"/>
      <c r="AC287" s="1109"/>
      <c r="AD287" s="1109"/>
      <c r="AE287" s="1109"/>
      <c r="AF287" s="1109"/>
      <c r="AG287" s="1109"/>
      <c r="AH287" s="1109"/>
      <c r="AI287" s="1109"/>
      <c r="AJ287" s="1109"/>
      <c r="AK287" s="1109"/>
      <c r="AL287" s="10"/>
      <c r="AN287" s="281"/>
      <c r="AP287" t="s">
        <v>91</v>
      </c>
    </row>
    <row r="288" spans="1:82" s="4" customFormat="1" ht="12.75" customHeight="1">
      <c r="B288" s="41" t="s">
        <v>698</v>
      </c>
      <c r="C288" s="41"/>
      <c r="D288" s="41"/>
      <c r="E288" s="41"/>
      <c r="F288" s="41"/>
      <c r="G288"/>
      <c r="H288" s="1675" t="s">
        <v>2449</v>
      </c>
      <c r="I288" s="1260"/>
      <c r="J288" s="1260"/>
      <c r="K288" s="1260"/>
      <c r="L288" s="1260"/>
      <c r="M288" s="1260"/>
      <c r="N288" s="1260"/>
      <c r="O288" s="1260"/>
      <c r="P288" s="1260"/>
      <c r="Q288" s="1260"/>
      <c r="R288" s="1260"/>
      <c r="S288"/>
      <c r="T288" s="41" t="s">
        <v>698</v>
      </c>
      <c r="U288"/>
      <c r="V288" s="41"/>
      <c r="W288" s="41"/>
      <c r="X288" s="41"/>
      <c r="Y288" s="41"/>
      <c r="Z288"/>
      <c r="AA288" s="1260" t="s">
        <v>2452</v>
      </c>
      <c r="AB288" s="1260"/>
      <c r="AC288" s="1260"/>
      <c r="AD288" s="1260"/>
      <c r="AE288" s="1260"/>
      <c r="AF288" s="1260"/>
      <c r="AG288" s="1260"/>
      <c r="AH288" s="1260"/>
      <c r="AI288" s="1260"/>
      <c r="AJ288" s="1260"/>
      <c r="AK288" s="1260"/>
      <c r="AL288" s="10"/>
      <c r="AN288" s="281"/>
      <c r="AP288" t="s">
        <v>92</v>
      </c>
    </row>
    <row r="289" spans="1:42" s="4" customFormat="1" ht="12.75" customHeight="1">
      <c r="B289" s="41" t="s">
        <v>99</v>
      </c>
      <c r="C289" s="41"/>
      <c r="D289" s="41"/>
      <c r="E289" s="41"/>
      <c r="F289" s="41"/>
      <c r="G289"/>
      <c r="H289" s="1260" t="s">
        <v>2448</v>
      </c>
      <c r="I289" s="1260"/>
      <c r="J289" s="1260"/>
      <c r="K289" s="1260"/>
      <c r="L289" s="1260"/>
      <c r="M289" s="1260"/>
      <c r="N289" s="1260"/>
      <c r="O289" s="1260"/>
      <c r="P289" s="1260"/>
      <c r="Q289" s="1260"/>
      <c r="R289" s="1260"/>
      <c r="S289"/>
      <c r="T289" s="41" t="s">
        <v>99</v>
      </c>
      <c r="U289"/>
      <c r="V289" s="41"/>
      <c r="W289" s="41"/>
      <c r="X289" s="41"/>
      <c r="Y289" s="41"/>
      <c r="Z289"/>
      <c r="AA289" s="1260" t="s">
        <v>2448</v>
      </c>
      <c r="AB289" s="1260"/>
      <c r="AC289" s="1260"/>
      <c r="AD289" s="1260"/>
      <c r="AE289" s="1260"/>
      <c r="AF289" s="1260"/>
      <c r="AG289" s="1260"/>
      <c r="AH289" s="1260"/>
      <c r="AI289" s="1260"/>
      <c r="AJ289" s="1260"/>
      <c r="AK289" s="1260"/>
      <c r="AL289" s="10"/>
      <c r="AN289" s="281"/>
      <c r="AO289" s="211"/>
      <c r="AP289" t="s">
        <v>93</v>
      </c>
    </row>
    <row r="290" spans="1:42" s="4" customFormat="1" ht="12.75" customHeight="1">
      <c r="B290" s="41" t="s">
        <v>374</v>
      </c>
      <c r="C290" s="41"/>
      <c r="D290" s="41"/>
      <c r="E290" s="41"/>
      <c r="F290" s="41"/>
      <c r="G290"/>
      <c r="H290" s="1260" t="s">
        <v>2462</v>
      </c>
      <c r="I290" s="1260"/>
      <c r="J290" s="1260"/>
      <c r="K290" s="1260"/>
      <c r="L290" s="1260"/>
      <c r="M290" s="1260"/>
      <c r="N290" s="1260"/>
      <c r="O290" s="1260"/>
      <c r="P290" s="1260"/>
      <c r="Q290" s="1260"/>
      <c r="R290" s="1260"/>
      <c r="S290"/>
      <c r="T290" s="41" t="s">
        <v>374</v>
      </c>
      <c r="U290"/>
      <c r="V290" s="41"/>
      <c r="W290" s="41"/>
      <c r="X290" s="41"/>
      <c r="Y290" s="41"/>
      <c r="Z290"/>
      <c r="AA290" s="1260" t="s">
        <v>2465</v>
      </c>
      <c r="AB290" s="1260"/>
      <c r="AC290" s="1260"/>
      <c r="AD290" s="1260"/>
      <c r="AE290" s="1260"/>
      <c r="AF290" s="1260"/>
      <c r="AG290" s="1260"/>
      <c r="AH290" s="1260"/>
      <c r="AI290" s="1260"/>
      <c r="AJ290" s="1260"/>
      <c r="AK290" s="1260"/>
      <c r="AL290" s="10"/>
      <c r="AN290" s="281"/>
      <c r="AO290" s="211"/>
      <c r="AP290" t="s">
        <v>347</v>
      </c>
    </row>
    <row r="291" spans="1:42" s="4" customFormat="1" ht="12.75" customHeight="1">
      <c r="B291" s="41" t="s">
        <v>375</v>
      </c>
      <c r="C291" s="41"/>
      <c r="D291" s="41"/>
      <c r="E291" s="41"/>
      <c r="F291" s="41"/>
      <c r="G291" s="41"/>
      <c r="H291" s="1403" t="s">
        <v>2463</v>
      </c>
      <c r="I291" s="1404"/>
      <c r="J291" s="1404"/>
      <c r="K291" s="1404"/>
      <c r="L291" s="1404"/>
      <c r="M291" s="1404"/>
      <c r="N291" s="5" t="s">
        <v>817</v>
      </c>
      <c r="O291" s="5"/>
      <c r="P291" s="1393"/>
      <c r="Q291" s="1393"/>
      <c r="R291" s="1393"/>
      <c r="S291" s="41"/>
      <c r="T291" s="41" t="s">
        <v>375</v>
      </c>
      <c r="U291"/>
      <c r="V291" s="41"/>
      <c r="W291" s="41"/>
      <c r="X291" s="41"/>
      <c r="Y291" s="41"/>
      <c r="Z291"/>
      <c r="AA291" s="1403" t="s">
        <v>2466</v>
      </c>
      <c r="AB291" s="1404"/>
      <c r="AC291" s="1404"/>
      <c r="AD291" s="1404"/>
      <c r="AE291" s="1404"/>
      <c r="AF291" s="1404"/>
      <c r="AG291" s="5" t="s">
        <v>817</v>
      </c>
      <c r="AH291" s="5"/>
      <c r="AI291" s="1393"/>
      <c r="AJ291" s="1393"/>
      <c r="AK291" s="1393"/>
      <c r="AL291" s="10"/>
      <c r="AN291" s="281"/>
      <c r="AO291" s="211"/>
      <c r="AP291" t="s">
        <v>2315</v>
      </c>
    </row>
    <row r="292" spans="1:42" s="4" customFormat="1" ht="12.75" customHeight="1">
      <c r="B292" s="41" t="s">
        <v>88</v>
      </c>
      <c r="C292" s="41"/>
      <c r="D292" s="41"/>
      <c r="E292" s="41"/>
      <c r="F292" s="41"/>
      <c r="G292" s="41"/>
      <c r="H292" s="1260" t="s">
        <v>91</v>
      </c>
      <c r="I292" s="1260"/>
      <c r="J292" s="1260"/>
      <c r="K292" s="1260"/>
      <c r="L292" s="1260"/>
      <c r="M292" s="1260"/>
      <c r="N292" s="1260"/>
      <c r="O292" s="1260"/>
      <c r="P292" s="1260"/>
      <c r="Q292" s="1260"/>
      <c r="R292" s="1260"/>
      <c r="S292" s="41"/>
      <c r="T292" s="41" t="s">
        <v>88</v>
      </c>
      <c r="U292"/>
      <c r="V292" s="41"/>
      <c r="W292" s="41"/>
      <c r="X292" s="41"/>
      <c r="Y292" s="41"/>
      <c r="Z292"/>
      <c r="AA292" s="1260" t="s">
        <v>92</v>
      </c>
      <c r="AB292" s="1260"/>
      <c r="AC292" s="1260"/>
      <c r="AD292" s="1260"/>
      <c r="AE292" s="1260"/>
      <c r="AF292" s="1260"/>
      <c r="AG292" s="1260"/>
      <c r="AH292" s="1260"/>
      <c r="AI292" s="1260"/>
      <c r="AJ292" s="1260"/>
      <c r="AK292" s="1260"/>
      <c r="AL292" s="10"/>
      <c r="AN292" s="281"/>
      <c r="AO292" s="211"/>
      <c r="AP292" t="s">
        <v>100</v>
      </c>
    </row>
    <row r="293" spans="1:42" s="4" customFormat="1" ht="12.75" customHeight="1">
      <c r="B293" s="41" t="s">
        <v>90</v>
      </c>
      <c r="C293" s="41"/>
      <c r="D293" s="41"/>
      <c r="E293" s="41"/>
      <c r="F293" s="41"/>
      <c r="G293" s="41"/>
      <c r="H293" s="1260" t="s">
        <v>2464</v>
      </c>
      <c r="I293" s="1260"/>
      <c r="J293" s="1260"/>
      <c r="K293" s="1260"/>
      <c r="L293" s="1260"/>
      <c r="M293" s="1260"/>
      <c r="N293" s="1260"/>
      <c r="O293" s="1260"/>
      <c r="P293" s="1260"/>
      <c r="Q293" s="1260"/>
      <c r="R293" s="1260"/>
      <c r="S293" s="41"/>
      <c r="T293" s="41" t="s">
        <v>90</v>
      </c>
      <c r="U293"/>
      <c r="V293" s="41"/>
      <c r="W293" s="41"/>
      <c r="X293" s="41"/>
      <c r="Y293" s="41"/>
      <c r="Z293"/>
      <c r="AA293" s="1260" t="s">
        <v>2467</v>
      </c>
      <c r="AB293" s="1260"/>
      <c r="AC293" s="1260"/>
      <c r="AD293" s="1260"/>
      <c r="AE293" s="1260"/>
      <c r="AF293" s="1260"/>
      <c r="AG293" s="1260"/>
      <c r="AH293" s="1260"/>
      <c r="AI293" s="1260"/>
      <c r="AJ293" s="1260"/>
      <c r="AK293" s="1260"/>
      <c r="AL293" s="10"/>
      <c r="AN293" s="281"/>
      <c r="AP293" t="s">
        <v>97</v>
      </c>
    </row>
    <row r="294" spans="1:42" s="4" customFormat="1" ht="12.75" customHeight="1">
      <c r="B294" s="41" t="s">
        <v>101</v>
      </c>
      <c r="C294" s="41"/>
      <c r="D294" s="41"/>
      <c r="E294" s="41"/>
      <c r="F294" s="41"/>
      <c r="G294" s="41"/>
      <c r="H294" s="1675">
        <v>1.2999999999999999E-2</v>
      </c>
      <c r="I294" s="1675"/>
      <c r="J294" s="1675"/>
      <c r="K294" s="1675"/>
      <c r="L294" s="1675"/>
      <c r="M294" s="1675"/>
      <c r="N294" s="1675"/>
      <c r="O294" s="1675"/>
      <c r="P294" s="1675"/>
      <c r="Q294" s="1675"/>
      <c r="R294" s="1675"/>
      <c r="S294" s="41"/>
      <c r="T294" s="41" t="s">
        <v>101</v>
      </c>
      <c r="U294" s="41"/>
      <c r="V294" s="41"/>
      <c r="W294" s="41"/>
      <c r="X294" s="41"/>
      <c r="Y294" s="41"/>
      <c r="Z294" s="12"/>
      <c r="AA294" s="1675" t="s">
        <v>2453</v>
      </c>
      <c r="AB294" s="1675"/>
      <c r="AC294" s="1675"/>
      <c r="AD294" s="1675"/>
      <c r="AE294" s="1675"/>
      <c r="AF294" s="1675"/>
      <c r="AG294" s="1675"/>
      <c r="AH294" s="1675"/>
      <c r="AI294" s="1675"/>
      <c r="AJ294" s="1675"/>
      <c r="AK294" s="1675"/>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9" t="s">
        <v>2454</v>
      </c>
      <c r="I296" s="1109"/>
      <c r="J296" s="1109"/>
      <c r="K296" s="1109"/>
      <c r="L296" s="1109"/>
      <c r="M296" s="1109"/>
      <c r="N296" s="1109"/>
      <c r="O296" s="1109"/>
      <c r="P296" s="1109"/>
      <c r="Q296" s="1109"/>
      <c r="R296" s="1109"/>
      <c r="S296"/>
      <c r="T296" s="41" t="s">
        <v>89</v>
      </c>
      <c r="U296"/>
      <c r="V296" s="41"/>
      <c r="W296" s="41"/>
      <c r="X296" s="41"/>
      <c r="Y296" s="41"/>
      <c r="Z296"/>
      <c r="AA296" s="1109" t="s">
        <v>2457</v>
      </c>
      <c r="AB296" s="1109"/>
      <c r="AC296" s="1109"/>
      <c r="AD296" s="1109"/>
      <c r="AE296" s="1109"/>
      <c r="AF296" s="1109"/>
      <c r="AG296" s="1109"/>
      <c r="AH296" s="1109"/>
      <c r="AI296" s="1109"/>
      <c r="AJ296" s="1109"/>
      <c r="AK296" s="1109"/>
      <c r="AL296" s="10"/>
      <c r="AN296" s="281"/>
      <c r="AP296" t="s">
        <v>96</v>
      </c>
    </row>
    <row r="297" spans="1:42" s="20" customFormat="1" ht="12.75" customHeight="1">
      <c r="A297" s="4"/>
      <c r="B297" s="41" t="s">
        <v>698</v>
      </c>
      <c r="C297" s="41"/>
      <c r="D297" s="41"/>
      <c r="E297" s="41"/>
      <c r="F297" s="41"/>
      <c r="G297"/>
      <c r="H297" s="1260" t="s">
        <v>2455</v>
      </c>
      <c r="I297" s="1260"/>
      <c r="J297" s="1260"/>
      <c r="K297" s="1260"/>
      <c r="L297" s="1260"/>
      <c r="M297" s="1260"/>
      <c r="N297" s="1260"/>
      <c r="O297" s="1260"/>
      <c r="P297" s="1260"/>
      <c r="Q297" s="1260"/>
      <c r="R297" s="1260"/>
      <c r="S297"/>
      <c r="T297" s="41" t="s">
        <v>698</v>
      </c>
      <c r="U297"/>
      <c r="V297" s="41"/>
      <c r="W297" s="41"/>
      <c r="X297" s="41"/>
      <c r="Y297" s="41"/>
      <c r="Z297"/>
      <c r="AA297" s="1260" t="s">
        <v>2458</v>
      </c>
      <c r="AB297" s="1260"/>
      <c r="AC297" s="1260"/>
      <c r="AD297" s="1260"/>
      <c r="AE297" s="1260"/>
      <c r="AF297" s="1260"/>
      <c r="AG297" s="1260"/>
      <c r="AH297" s="1260"/>
      <c r="AI297" s="1260"/>
      <c r="AJ297" s="1260"/>
      <c r="AK297" s="1260"/>
      <c r="AL297" s="10"/>
      <c r="AM297" s="4"/>
      <c r="AN297" s="281"/>
      <c r="AO297" s="4"/>
      <c r="AP297" s="48" t="s">
        <v>348</v>
      </c>
    </row>
    <row r="298" spans="1:42" s="20" customFormat="1" ht="12.75" customHeight="1">
      <c r="A298" s="4"/>
      <c r="B298" s="41" t="s">
        <v>99</v>
      </c>
      <c r="C298" s="41"/>
      <c r="D298" s="41"/>
      <c r="E298" s="41"/>
      <c r="F298" s="41"/>
      <c r="G298"/>
      <c r="H298" s="1260" t="s">
        <v>2448</v>
      </c>
      <c r="I298" s="1260"/>
      <c r="J298" s="1260"/>
      <c r="K298" s="1260"/>
      <c r="L298" s="1260"/>
      <c r="M298" s="1260"/>
      <c r="N298" s="1260"/>
      <c r="O298" s="1260"/>
      <c r="P298" s="1260"/>
      <c r="Q298" s="1260"/>
      <c r="R298" s="1260"/>
      <c r="S298"/>
      <c r="T298" s="41" t="s">
        <v>99</v>
      </c>
      <c r="U298"/>
      <c r="V298" s="41"/>
      <c r="W298" s="41"/>
      <c r="X298" s="41"/>
      <c r="Y298" s="41"/>
      <c r="Z298"/>
      <c r="AA298" s="1260" t="s">
        <v>2448</v>
      </c>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374</v>
      </c>
      <c r="C299" s="41"/>
      <c r="D299" s="41"/>
      <c r="E299" s="41"/>
      <c r="F299" s="41"/>
      <c r="G299"/>
      <c r="H299" s="1260" t="s">
        <v>2468</v>
      </c>
      <c r="I299" s="1260"/>
      <c r="J299" s="1260"/>
      <c r="K299" s="1260"/>
      <c r="L299" s="1260"/>
      <c r="M299" s="1260"/>
      <c r="N299" s="1260"/>
      <c r="O299" s="1260"/>
      <c r="P299" s="1260"/>
      <c r="Q299" s="1260"/>
      <c r="R299" s="1260"/>
      <c r="S299"/>
      <c r="T299" s="41" t="s">
        <v>374</v>
      </c>
      <c r="U299"/>
      <c r="V299" s="41"/>
      <c r="W299" s="41"/>
      <c r="X299" s="41"/>
      <c r="Y299" s="41"/>
      <c r="Z299"/>
      <c r="AA299" s="1260" t="s">
        <v>2470</v>
      </c>
      <c r="AB299" s="1260"/>
      <c r="AC299" s="1260"/>
      <c r="AD299" s="1260"/>
      <c r="AE299" s="1260"/>
      <c r="AF299" s="1260"/>
      <c r="AG299" s="1260"/>
      <c r="AH299" s="1260"/>
      <c r="AI299" s="1260"/>
      <c r="AJ299" s="1260"/>
      <c r="AK299" s="1260"/>
      <c r="AL299" s="10"/>
      <c r="AN299" s="281"/>
    </row>
    <row r="300" spans="1:42" s="4" customFormat="1" ht="12.75" customHeight="1">
      <c r="B300" s="41" t="s">
        <v>375</v>
      </c>
      <c r="C300" s="41"/>
      <c r="D300" s="41"/>
      <c r="E300" s="41"/>
      <c r="F300" s="41"/>
      <c r="G300" s="41"/>
      <c r="H300" s="1403" t="s">
        <v>2475</v>
      </c>
      <c r="I300" s="1404"/>
      <c r="J300" s="1404"/>
      <c r="K300" s="1404"/>
      <c r="L300" s="1404"/>
      <c r="M300" s="1404"/>
      <c r="N300" s="5" t="s">
        <v>817</v>
      </c>
      <c r="O300" s="5"/>
      <c r="P300" s="1393"/>
      <c r="Q300" s="1393"/>
      <c r="R300" s="1393"/>
      <c r="S300" s="41"/>
      <c r="T300" s="41" t="s">
        <v>375</v>
      </c>
      <c r="U300"/>
      <c r="V300" s="41"/>
      <c r="W300" s="41"/>
      <c r="X300" s="41"/>
      <c r="Y300" s="41"/>
      <c r="Z300"/>
      <c r="AA300" s="1403" t="s">
        <v>2471</v>
      </c>
      <c r="AB300" s="1404"/>
      <c r="AC300" s="1404"/>
      <c r="AD300" s="1404"/>
      <c r="AE300" s="1404"/>
      <c r="AF300" s="1404"/>
      <c r="AG300" s="5" t="s">
        <v>817</v>
      </c>
      <c r="AH300" s="5"/>
      <c r="AI300" s="1393"/>
      <c r="AJ300" s="1393"/>
      <c r="AK300" s="1393"/>
      <c r="AL300" s="10"/>
      <c r="AN300" s="281"/>
    </row>
    <row r="301" spans="1:42" s="4" customFormat="1" ht="12.75" customHeight="1">
      <c r="B301" s="41" t="s">
        <v>88</v>
      </c>
      <c r="C301" s="41"/>
      <c r="D301" s="41"/>
      <c r="E301" s="41"/>
      <c r="F301" s="41"/>
      <c r="G301" s="41"/>
      <c r="H301" s="1260" t="s">
        <v>347</v>
      </c>
      <c r="I301" s="1260"/>
      <c r="J301" s="1260"/>
      <c r="K301" s="1260"/>
      <c r="L301" s="1260"/>
      <c r="M301" s="1260"/>
      <c r="N301" s="1260"/>
      <c r="O301" s="1260"/>
      <c r="P301" s="1260"/>
      <c r="Q301" s="1260"/>
      <c r="R301" s="1260"/>
      <c r="S301" s="41"/>
      <c r="T301" s="41" t="s">
        <v>88</v>
      </c>
      <c r="U301"/>
      <c r="V301" s="41"/>
      <c r="W301" s="41"/>
      <c r="X301" s="41"/>
      <c r="Y301" s="41"/>
      <c r="Z301"/>
      <c r="AA301" s="1260" t="s">
        <v>95</v>
      </c>
      <c r="AB301" s="1260"/>
      <c r="AC301" s="1260"/>
      <c r="AD301" s="1260"/>
      <c r="AE301" s="1260"/>
      <c r="AF301" s="1260"/>
      <c r="AG301" s="1260"/>
      <c r="AH301" s="1260"/>
      <c r="AI301" s="1260"/>
      <c r="AJ301" s="1260"/>
      <c r="AK301" s="1260"/>
      <c r="AL301" s="10"/>
      <c r="AN301" s="281"/>
    </row>
    <row r="302" spans="1:42" s="4" customFormat="1" ht="12.75" customHeight="1">
      <c r="B302" s="41" t="s">
        <v>90</v>
      </c>
      <c r="C302" s="41"/>
      <c r="D302" s="41"/>
      <c r="E302" s="41"/>
      <c r="F302" s="41"/>
      <c r="G302" s="41"/>
      <c r="H302" s="1260" t="s">
        <v>2469</v>
      </c>
      <c r="I302" s="1260"/>
      <c r="J302" s="1260"/>
      <c r="K302" s="1260"/>
      <c r="L302" s="1260"/>
      <c r="M302" s="1260"/>
      <c r="N302" s="1260"/>
      <c r="O302" s="1260"/>
      <c r="P302" s="1260"/>
      <c r="Q302" s="1260"/>
      <c r="R302" s="1260"/>
      <c r="S302" s="41"/>
      <c r="T302" s="41" t="s">
        <v>90</v>
      </c>
      <c r="U302"/>
      <c r="V302" s="41"/>
      <c r="W302" s="41"/>
      <c r="X302" s="41"/>
      <c r="Y302" s="41"/>
      <c r="Z302"/>
      <c r="AA302" s="1260" t="s">
        <v>2472</v>
      </c>
      <c r="AB302" s="1260"/>
      <c r="AC302" s="1260"/>
      <c r="AD302" s="1260"/>
      <c r="AE302" s="1260"/>
      <c r="AF302" s="1260"/>
      <c r="AG302" s="1260"/>
      <c r="AH302" s="1260"/>
      <c r="AI302" s="1260"/>
      <c r="AJ302" s="1260"/>
      <c r="AK302" s="1260"/>
      <c r="AL302" s="10"/>
      <c r="AN302" s="281"/>
    </row>
    <row r="303" spans="1:42" s="4" customFormat="1" ht="12.75" customHeight="1">
      <c r="B303" s="41" t="s">
        <v>101</v>
      </c>
      <c r="C303" s="41"/>
      <c r="D303" s="41"/>
      <c r="E303" s="41"/>
      <c r="F303" s="41"/>
      <c r="G303" s="41"/>
      <c r="H303" s="1675" t="s">
        <v>2456</v>
      </c>
      <c r="I303" s="1675"/>
      <c r="J303" s="1675"/>
      <c r="K303" s="1675"/>
      <c r="L303" s="1675"/>
      <c r="M303" s="1675"/>
      <c r="N303" s="1675"/>
      <c r="O303" s="1675"/>
      <c r="P303" s="1675"/>
      <c r="Q303" s="1675"/>
      <c r="R303" s="1675"/>
      <c r="S303" s="41"/>
      <c r="T303" s="41" t="s">
        <v>101</v>
      </c>
      <c r="U303" s="41"/>
      <c r="V303" s="41"/>
      <c r="W303" s="41"/>
      <c r="X303" s="41"/>
      <c r="Y303" s="41"/>
      <c r="Z303" s="12"/>
      <c r="AA303" s="1675" t="s">
        <v>2459</v>
      </c>
      <c r="AB303" s="1675"/>
      <c r="AC303" s="1675"/>
      <c r="AD303" s="1675"/>
      <c r="AE303" s="1675"/>
      <c r="AF303" s="1675"/>
      <c r="AG303" s="1675"/>
      <c r="AH303" s="1675"/>
      <c r="AI303" s="1675"/>
      <c r="AJ303" s="1675"/>
      <c r="AK303" s="167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9" t="s">
        <v>2460</v>
      </c>
      <c r="I305" s="1109"/>
      <c r="J305" s="1109"/>
      <c r="K305" s="1109"/>
      <c r="L305" s="1109"/>
      <c r="M305" s="1109"/>
      <c r="N305" s="1109"/>
      <c r="O305" s="1109"/>
      <c r="P305" s="1109"/>
      <c r="Q305" s="1109"/>
      <c r="R305" s="1109"/>
      <c r="S305"/>
      <c r="T305" s="41" t="s">
        <v>89</v>
      </c>
      <c r="U305"/>
      <c r="V305" s="41"/>
      <c r="W305" s="41"/>
      <c r="X305" s="41"/>
      <c r="Y305" s="41"/>
      <c r="Z305"/>
      <c r="AA305" s="1109"/>
      <c r="AB305" s="1109"/>
      <c r="AC305" s="1109"/>
      <c r="AD305" s="1109"/>
      <c r="AE305" s="1109"/>
      <c r="AF305" s="1109"/>
      <c r="AG305" s="1109"/>
      <c r="AH305" s="1109"/>
      <c r="AI305" s="1109"/>
      <c r="AJ305" s="1109"/>
      <c r="AK305" s="1109"/>
      <c r="AL305" s="10"/>
      <c r="AN305" s="281"/>
    </row>
    <row r="306" spans="2:40" s="4" customFormat="1" ht="12.75" customHeight="1">
      <c r="B306" s="41" t="s">
        <v>698</v>
      </c>
      <c r="C306" s="41"/>
      <c r="D306" s="41"/>
      <c r="E306" s="41"/>
      <c r="F306" s="41"/>
      <c r="G306"/>
      <c r="H306" s="1260" t="s">
        <v>2461</v>
      </c>
      <c r="I306" s="1260"/>
      <c r="J306" s="1260"/>
      <c r="K306" s="1260"/>
      <c r="L306" s="1260"/>
      <c r="M306" s="1260"/>
      <c r="N306" s="1260"/>
      <c r="O306" s="1260"/>
      <c r="P306" s="1260"/>
      <c r="Q306" s="1260"/>
      <c r="R306" s="1260"/>
      <c r="S306"/>
      <c r="T306" s="41" t="s">
        <v>698</v>
      </c>
      <c r="U306"/>
      <c r="V306" s="41"/>
      <c r="W306" s="41"/>
      <c r="X306" s="41"/>
      <c r="Y306" s="41"/>
      <c r="Z306"/>
      <c r="AA306" s="1260"/>
      <c r="AB306" s="1260"/>
      <c r="AC306" s="1260"/>
      <c r="AD306" s="1260"/>
      <c r="AE306" s="1260"/>
      <c r="AF306" s="1260"/>
      <c r="AG306" s="1260"/>
      <c r="AH306" s="1260"/>
      <c r="AI306" s="1260"/>
      <c r="AJ306" s="1260"/>
      <c r="AK306" s="1260"/>
      <c r="AL306" s="10"/>
      <c r="AN306" s="281"/>
    </row>
    <row r="307" spans="2:40" s="4" customFormat="1" ht="12.75" customHeight="1">
      <c r="B307" s="41" t="s">
        <v>99</v>
      </c>
      <c r="C307" s="41"/>
      <c r="D307" s="41"/>
      <c r="E307" s="41"/>
      <c r="F307" s="41"/>
      <c r="G307"/>
      <c r="H307" s="1260" t="s">
        <v>2448</v>
      </c>
      <c r="I307" s="1260"/>
      <c r="J307" s="1260"/>
      <c r="K307" s="1260"/>
      <c r="L307" s="1260"/>
      <c r="M307" s="1260"/>
      <c r="N307" s="1260"/>
      <c r="O307" s="1260"/>
      <c r="P307" s="1260"/>
      <c r="Q307" s="1260"/>
      <c r="R307" s="1260"/>
      <c r="S307"/>
      <c r="T307" s="41" t="s">
        <v>99</v>
      </c>
      <c r="U307"/>
      <c r="V307" s="41"/>
      <c r="W307" s="41"/>
      <c r="X307" s="41"/>
      <c r="Y307" s="41"/>
      <c r="Z307"/>
      <c r="AA307" s="1260"/>
      <c r="AB307" s="1260"/>
      <c r="AC307" s="1260"/>
      <c r="AD307" s="1260"/>
      <c r="AE307" s="1260"/>
      <c r="AF307" s="1260"/>
      <c r="AG307" s="1260"/>
      <c r="AH307" s="1260"/>
      <c r="AI307" s="1260"/>
      <c r="AJ307" s="1260"/>
      <c r="AK307" s="1260"/>
      <c r="AL307" s="10"/>
      <c r="AN307" s="281"/>
    </row>
    <row r="308" spans="2:40" s="4" customFormat="1" ht="12.75" customHeight="1">
      <c r="B308" s="41" t="s">
        <v>374</v>
      </c>
      <c r="C308" s="41"/>
      <c r="D308" s="41"/>
      <c r="E308" s="41"/>
      <c r="F308" s="41"/>
      <c r="G308"/>
      <c r="H308" s="1260" t="s">
        <v>2470</v>
      </c>
      <c r="I308" s="1260"/>
      <c r="J308" s="1260"/>
      <c r="K308" s="1260"/>
      <c r="L308" s="1260"/>
      <c r="M308" s="1260"/>
      <c r="N308" s="1260"/>
      <c r="O308" s="1260"/>
      <c r="P308" s="1260"/>
      <c r="Q308" s="1260"/>
      <c r="R308" s="1260"/>
      <c r="S308"/>
      <c r="T308" s="41" t="s">
        <v>374</v>
      </c>
      <c r="U308"/>
      <c r="V308" s="41"/>
      <c r="W308" s="41"/>
      <c r="X308" s="41"/>
      <c r="Y308" s="41"/>
      <c r="Z308"/>
      <c r="AA308" s="1260"/>
      <c r="AB308" s="1260"/>
      <c r="AC308" s="1260"/>
      <c r="AD308" s="1260"/>
      <c r="AE308" s="1260"/>
      <c r="AF308" s="1260"/>
      <c r="AG308" s="1260"/>
      <c r="AH308" s="1260"/>
      <c r="AI308" s="1260"/>
      <c r="AJ308" s="1260"/>
      <c r="AK308" s="1260"/>
      <c r="AL308" s="10"/>
      <c r="AN308" s="281"/>
    </row>
    <row r="309" spans="2:40" s="4" customFormat="1" ht="12.75" customHeight="1">
      <c r="B309" s="41" t="s">
        <v>375</v>
      </c>
      <c r="C309" s="41"/>
      <c r="D309" s="41"/>
      <c r="E309" s="41"/>
      <c r="F309" s="41"/>
      <c r="G309" s="41"/>
      <c r="H309" s="1403" t="s">
        <v>2474</v>
      </c>
      <c r="I309" s="1404"/>
      <c r="J309" s="1404"/>
      <c r="K309" s="1404"/>
      <c r="L309" s="1404"/>
      <c r="M309" s="1404"/>
      <c r="N309" s="5" t="s">
        <v>817</v>
      </c>
      <c r="O309" s="5"/>
      <c r="P309" s="1105" t="s">
        <v>2473</v>
      </c>
      <c r="Q309" s="1393"/>
      <c r="R309" s="1393"/>
      <c r="S309" s="41"/>
      <c r="T309" s="41" t="s">
        <v>375</v>
      </c>
      <c r="U309"/>
      <c r="V309" s="41"/>
      <c r="W309" s="41"/>
      <c r="X309" s="41"/>
      <c r="Y309" s="41"/>
      <c r="Z309"/>
      <c r="AA309" s="1404"/>
      <c r="AB309" s="1404"/>
      <c r="AC309" s="1404"/>
      <c r="AD309" s="1404"/>
      <c r="AE309" s="1404"/>
      <c r="AF309" s="1404"/>
      <c r="AG309" s="5" t="s">
        <v>817</v>
      </c>
      <c r="AH309" s="5"/>
      <c r="AI309" s="1393"/>
      <c r="AJ309" s="1393"/>
      <c r="AK309" s="1393"/>
      <c r="AL309" s="10"/>
      <c r="AN309" s="281"/>
    </row>
    <row r="310" spans="2:40" s="4" customFormat="1" ht="12.75" customHeight="1">
      <c r="B310" s="41" t="s">
        <v>88</v>
      </c>
      <c r="C310" s="41"/>
      <c r="D310" s="41"/>
      <c r="E310" s="41"/>
      <c r="F310" s="41"/>
      <c r="G310" s="41"/>
      <c r="H310" s="1260" t="s">
        <v>96</v>
      </c>
      <c r="I310" s="1260"/>
      <c r="J310" s="1260"/>
      <c r="K310" s="1260"/>
      <c r="L310" s="1260"/>
      <c r="M310" s="1260"/>
      <c r="N310" s="1260"/>
      <c r="O310" s="1260"/>
      <c r="P310" s="1260"/>
      <c r="Q310" s="1260"/>
      <c r="R310" s="1260"/>
      <c r="S310" s="41"/>
      <c r="T310" s="41" t="s">
        <v>88</v>
      </c>
      <c r="U310"/>
      <c r="V310" s="41"/>
      <c r="W310" s="41"/>
      <c r="X310" s="41"/>
      <c r="Y310" s="41"/>
      <c r="Z310"/>
      <c r="AA310" s="1260"/>
      <c r="AB310" s="1260"/>
      <c r="AC310" s="1260"/>
      <c r="AD310" s="1260"/>
      <c r="AE310" s="1260"/>
      <c r="AF310" s="1260"/>
      <c r="AG310" s="1260"/>
      <c r="AH310" s="1260"/>
      <c r="AI310" s="1260"/>
      <c r="AJ310" s="1260"/>
      <c r="AK310" s="1260"/>
      <c r="AL310" s="10"/>
      <c r="AN310" s="281"/>
    </row>
    <row r="311" spans="2:40" s="4" customFormat="1" ht="12.75" customHeight="1">
      <c r="B311" s="41" t="s">
        <v>90</v>
      </c>
      <c r="C311" s="41"/>
      <c r="D311" s="41"/>
      <c r="E311" s="41"/>
      <c r="F311" s="41"/>
      <c r="G311" s="41"/>
      <c r="H311" s="1260" t="s">
        <v>2476</v>
      </c>
      <c r="I311" s="1260"/>
      <c r="J311" s="1260"/>
      <c r="K311" s="1260"/>
      <c r="L311" s="1260"/>
      <c r="M311" s="1260"/>
      <c r="N311" s="1260"/>
      <c r="O311" s="1260"/>
      <c r="P311" s="1260"/>
      <c r="Q311" s="1260"/>
      <c r="R311" s="1260"/>
      <c r="S311" s="41"/>
      <c r="T311" s="41" t="s">
        <v>90</v>
      </c>
      <c r="U311"/>
      <c r="V311" s="41"/>
      <c r="W311" s="41"/>
      <c r="X311" s="41"/>
      <c r="Y311" s="41"/>
      <c r="Z311"/>
      <c r="AA311" s="1260"/>
      <c r="AB311" s="1260"/>
      <c r="AC311" s="1260"/>
      <c r="AD311" s="1260"/>
      <c r="AE311" s="1260"/>
      <c r="AF311" s="1260"/>
      <c r="AG311" s="1260"/>
      <c r="AH311" s="1260"/>
      <c r="AI311" s="1260"/>
      <c r="AJ311" s="1260"/>
      <c r="AK311" s="1260"/>
      <c r="AL311" s="10"/>
      <c r="AN311" s="281"/>
    </row>
    <row r="312" spans="2:40" s="4" customFormat="1" ht="12.75" customHeight="1">
      <c r="B312" s="41" t="s">
        <v>101</v>
      </c>
      <c r="C312" s="41"/>
      <c r="D312" s="41"/>
      <c r="E312" s="41"/>
      <c r="F312" s="41"/>
      <c r="G312" s="41"/>
      <c r="H312" s="1675">
        <v>0.24</v>
      </c>
      <c r="I312" s="1675"/>
      <c r="J312" s="1675"/>
      <c r="K312" s="1675"/>
      <c r="L312" s="1675"/>
      <c r="M312" s="1675"/>
      <c r="N312" s="1675"/>
      <c r="O312" s="1675"/>
      <c r="P312" s="1675"/>
      <c r="Q312" s="1675"/>
      <c r="R312" s="1675"/>
      <c r="S312" s="41"/>
      <c r="T312" s="41" t="s">
        <v>101</v>
      </c>
      <c r="U312" s="41"/>
      <c r="V312" s="41"/>
      <c r="W312" s="41"/>
      <c r="X312" s="41"/>
      <c r="Y312" s="41"/>
      <c r="Z312" s="12"/>
      <c r="AA312" s="1675"/>
      <c r="AB312" s="1675"/>
      <c r="AC312" s="1675"/>
      <c r="AD312" s="1675"/>
      <c r="AE312" s="1675"/>
      <c r="AF312" s="1675"/>
      <c r="AG312" s="1675"/>
      <c r="AH312" s="1675"/>
      <c r="AI312" s="1675"/>
      <c r="AJ312" s="1675"/>
      <c r="AK312" s="167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9"/>
      <c r="I314" s="1109"/>
      <c r="J314" s="1109"/>
      <c r="K314" s="1109"/>
      <c r="L314" s="1109"/>
      <c r="M314" s="1109"/>
      <c r="N314" s="1109"/>
      <c r="O314" s="1109"/>
      <c r="P314" s="1109"/>
      <c r="Q314" s="1109"/>
      <c r="R314" s="1109"/>
      <c r="S314"/>
      <c r="T314" s="41" t="s">
        <v>89</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698</v>
      </c>
      <c r="C315" s="41"/>
      <c r="D315" s="41"/>
      <c r="E315" s="41"/>
      <c r="F315" s="41"/>
      <c r="G315"/>
      <c r="H315" s="1260"/>
      <c r="I315" s="1260"/>
      <c r="J315" s="1260"/>
      <c r="K315" s="1260"/>
      <c r="L315" s="1260"/>
      <c r="M315" s="1260"/>
      <c r="N315" s="1260"/>
      <c r="O315" s="1260"/>
      <c r="P315" s="1260"/>
      <c r="Q315" s="1260"/>
      <c r="R315" s="1260"/>
      <c r="S315"/>
      <c r="T315" s="41" t="s">
        <v>698</v>
      </c>
      <c r="U315"/>
      <c r="V315" s="41"/>
      <c r="W315" s="41"/>
      <c r="X315" s="41"/>
      <c r="Y315" s="41"/>
      <c r="Z315"/>
      <c r="AA315" s="1260"/>
      <c r="AB315" s="1260"/>
      <c r="AC315" s="1260"/>
      <c r="AD315" s="1260"/>
      <c r="AE315" s="1260"/>
      <c r="AF315" s="1260"/>
      <c r="AG315" s="1260"/>
      <c r="AH315" s="1260"/>
      <c r="AI315" s="1260"/>
      <c r="AJ315" s="1260"/>
      <c r="AK315" s="1260"/>
      <c r="AL315" s="10"/>
      <c r="AN315" s="281"/>
    </row>
    <row r="316" spans="2:40" s="4" customFormat="1" ht="12.75" customHeight="1">
      <c r="B316" s="41" t="s">
        <v>99</v>
      </c>
      <c r="C316" s="41"/>
      <c r="D316" s="41"/>
      <c r="E316" s="41"/>
      <c r="F316" s="41"/>
      <c r="G316"/>
      <c r="H316" s="1260"/>
      <c r="I316" s="1260"/>
      <c r="J316" s="1260"/>
      <c r="K316" s="1260"/>
      <c r="L316" s="1260"/>
      <c r="M316" s="1260"/>
      <c r="N316" s="1260"/>
      <c r="O316" s="1260"/>
      <c r="P316" s="1260"/>
      <c r="Q316" s="1260"/>
      <c r="R316" s="1260"/>
      <c r="S316"/>
      <c r="T316" s="41" t="s">
        <v>99</v>
      </c>
      <c r="U316"/>
      <c r="V316" s="41"/>
      <c r="W316" s="41"/>
      <c r="X316" s="41"/>
      <c r="Y316" s="41"/>
      <c r="Z316"/>
      <c r="AA316" s="1260"/>
      <c r="AB316" s="1260"/>
      <c r="AC316" s="1260"/>
      <c r="AD316" s="1260"/>
      <c r="AE316" s="1260"/>
      <c r="AF316" s="1260"/>
      <c r="AG316" s="1260"/>
      <c r="AH316" s="1260"/>
      <c r="AI316" s="1260"/>
      <c r="AJ316" s="1260"/>
      <c r="AK316" s="1260"/>
      <c r="AL316" s="10"/>
      <c r="AN316" s="281"/>
    </row>
    <row r="317" spans="2:40" s="4" customFormat="1" ht="12.75" customHeight="1">
      <c r="B317" s="41" t="s">
        <v>374</v>
      </c>
      <c r="C317" s="41"/>
      <c r="D317" s="41"/>
      <c r="E317" s="41"/>
      <c r="F317" s="41"/>
      <c r="G317"/>
      <c r="H317" s="1260"/>
      <c r="I317" s="1260"/>
      <c r="J317" s="1260"/>
      <c r="K317" s="1260"/>
      <c r="L317" s="1260"/>
      <c r="M317" s="1260"/>
      <c r="N317" s="1260"/>
      <c r="O317" s="1260"/>
      <c r="P317" s="1260"/>
      <c r="Q317" s="1260"/>
      <c r="R317" s="1260"/>
      <c r="S317"/>
      <c r="T317" s="41" t="s">
        <v>374</v>
      </c>
      <c r="U317"/>
      <c r="V317" s="41"/>
      <c r="W317" s="41"/>
      <c r="X317" s="41"/>
      <c r="Y317" s="41"/>
      <c r="Z317"/>
      <c r="AA317" s="1260"/>
      <c r="AB317" s="1260"/>
      <c r="AC317" s="1260"/>
      <c r="AD317" s="1260"/>
      <c r="AE317" s="1260"/>
      <c r="AF317" s="1260"/>
      <c r="AG317" s="1260"/>
      <c r="AH317" s="1260"/>
      <c r="AI317" s="1260"/>
      <c r="AJ317" s="1260"/>
      <c r="AK317" s="1260"/>
      <c r="AL317" s="10"/>
      <c r="AN317" s="281"/>
    </row>
    <row r="318" spans="2:40" s="4" customFormat="1" ht="12.75" customHeight="1">
      <c r="B318" s="41" t="s">
        <v>375</v>
      </c>
      <c r="C318" s="41"/>
      <c r="D318" s="41"/>
      <c r="E318" s="41"/>
      <c r="F318" s="41"/>
      <c r="G318" s="41"/>
      <c r="H318" s="1404"/>
      <c r="I318" s="1404"/>
      <c r="J318" s="1404"/>
      <c r="K318" s="1404"/>
      <c r="L318" s="1404"/>
      <c r="M318" s="1404"/>
      <c r="N318" s="5" t="s">
        <v>817</v>
      </c>
      <c r="O318" s="5"/>
      <c r="P318" s="1393"/>
      <c r="Q318" s="1393"/>
      <c r="R318" s="1393"/>
      <c r="S318" s="41"/>
      <c r="T318" s="41" t="s">
        <v>375</v>
      </c>
      <c r="U318"/>
      <c r="V318" s="41"/>
      <c r="W318" s="41"/>
      <c r="X318" s="41"/>
      <c r="Y318" s="41"/>
      <c r="Z318"/>
      <c r="AA318" s="1404"/>
      <c r="AB318" s="1404"/>
      <c r="AC318" s="1404"/>
      <c r="AD318" s="1404"/>
      <c r="AE318" s="1404"/>
      <c r="AF318" s="1404"/>
      <c r="AG318" s="5" t="s">
        <v>817</v>
      </c>
      <c r="AH318" s="5"/>
      <c r="AI318" s="1393"/>
      <c r="AJ318" s="1393"/>
      <c r="AK318" s="1393"/>
      <c r="AL318" s="10"/>
      <c r="AN318" s="281"/>
    </row>
    <row r="319" spans="2:40" s="4" customFormat="1" ht="12.75" customHeight="1">
      <c r="B319" s="41" t="s">
        <v>88</v>
      </c>
      <c r="C319" s="41"/>
      <c r="D319" s="41"/>
      <c r="E319" s="41"/>
      <c r="F319" s="41"/>
      <c r="G319" s="41"/>
      <c r="H319" s="1260"/>
      <c r="I319" s="1260"/>
      <c r="J319" s="1260"/>
      <c r="K319" s="1260"/>
      <c r="L319" s="1260"/>
      <c r="M319" s="1260"/>
      <c r="N319" s="1260"/>
      <c r="O319" s="1260"/>
      <c r="P319" s="1260"/>
      <c r="Q319" s="1260"/>
      <c r="R319" s="1260"/>
      <c r="S319" s="41"/>
      <c r="T319" s="41" t="s">
        <v>88</v>
      </c>
      <c r="U319"/>
      <c r="V319" s="41"/>
      <c r="W319" s="41"/>
      <c r="X319" s="41"/>
      <c r="Y319" s="41"/>
      <c r="Z319"/>
      <c r="AA319" s="1260"/>
      <c r="AB319" s="1260"/>
      <c r="AC319" s="1260"/>
      <c r="AD319" s="1260"/>
      <c r="AE319" s="1260"/>
      <c r="AF319" s="1260"/>
      <c r="AG319" s="1260"/>
      <c r="AH319" s="1260"/>
      <c r="AI319" s="1260"/>
      <c r="AJ319" s="1260"/>
      <c r="AK319" s="1260"/>
      <c r="AL319" s="10"/>
      <c r="AN319" s="281"/>
    </row>
    <row r="320" spans="2:40" s="4" customFormat="1" ht="12.75" customHeight="1">
      <c r="B320" s="41" t="s">
        <v>90</v>
      </c>
      <c r="C320" s="41"/>
      <c r="D320" s="41"/>
      <c r="E320" s="41"/>
      <c r="F320" s="41"/>
      <c r="G320" s="41"/>
      <c r="H320" s="1260"/>
      <c r="I320" s="1260"/>
      <c r="J320" s="1260"/>
      <c r="K320" s="1260"/>
      <c r="L320" s="1260"/>
      <c r="M320" s="1260"/>
      <c r="N320" s="1260"/>
      <c r="O320" s="1260"/>
      <c r="P320" s="1260"/>
      <c r="Q320" s="1260"/>
      <c r="R320" s="1260"/>
      <c r="S320" s="41"/>
      <c r="T320" s="41" t="s">
        <v>90</v>
      </c>
      <c r="U320"/>
      <c r="V320" s="41"/>
      <c r="W320" s="41"/>
      <c r="X320" s="41"/>
      <c r="Y320" s="41"/>
      <c r="Z320"/>
      <c r="AA320" s="1260"/>
      <c r="AB320" s="1260"/>
      <c r="AC320" s="1260"/>
      <c r="AD320" s="1260"/>
      <c r="AE320" s="1260"/>
      <c r="AF320" s="1260"/>
      <c r="AG320" s="1260"/>
      <c r="AH320" s="1260"/>
      <c r="AI320" s="1260"/>
      <c r="AJ320" s="1260"/>
      <c r="AK320" s="1260"/>
      <c r="AL320" s="10"/>
      <c r="AN320" s="281"/>
    </row>
    <row r="321" spans="1:76" s="4" customFormat="1" ht="12.75" customHeight="1">
      <c r="B321" s="41" t="s">
        <v>101</v>
      </c>
      <c r="C321" s="41"/>
      <c r="D321" s="41"/>
      <c r="E321" s="41"/>
      <c r="F321" s="41"/>
      <c r="G321" s="41"/>
      <c r="H321" s="1675"/>
      <c r="I321" s="1675"/>
      <c r="J321" s="1675"/>
      <c r="K321" s="1675"/>
      <c r="L321" s="1675"/>
      <c r="M321" s="1675"/>
      <c r="N321" s="1675"/>
      <c r="O321" s="1675"/>
      <c r="P321" s="1675"/>
      <c r="Q321" s="1675"/>
      <c r="R321" s="1675"/>
      <c r="S321" s="41"/>
      <c r="T321" s="41" t="s">
        <v>101</v>
      </c>
      <c r="U321" s="41"/>
      <c r="V321" s="41"/>
      <c r="W321" s="41"/>
      <c r="X321" s="41"/>
      <c r="Y321" s="41"/>
      <c r="Z321" s="12"/>
      <c r="AA321" s="1675"/>
      <c r="AB321" s="1675"/>
      <c r="AC321" s="1675"/>
      <c r="AD321" s="1675"/>
      <c r="AE321" s="1675"/>
      <c r="AF321" s="1675"/>
      <c r="AG321" s="1675"/>
      <c r="AH321" s="1675"/>
      <c r="AI321" s="1675"/>
      <c r="AJ321" s="1675"/>
      <c r="AK321" s="167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9"/>
      <c r="I323" s="1109"/>
      <c r="J323" s="1109"/>
      <c r="K323" s="1109"/>
      <c r="L323" s="1109"/>
      <c r="M323" s="1109"/>
      <c r="N323" s="1109"/>
      <c r="O323" s="1109"/>
      <c r="P323" s="1109"/>
      <c r="Q323" s="1109"/>
      <c r="R323" s="1109"/>
      <c r="S323"/>
      <c r="T323" s="41" t="s">
        <v>89</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698</v>
      </c>
      <c r="C324" s="41"/>
      <c r="D324" s="41"/>
      <c r="E324" s="41"/>
      <c r="F324" s="41"/>
      <c r="G324"/>
      <c r="H324" s="1260"/>
      <c r="I324" s="1260"/>
      <c r="J324" s="1260"/>
      <c r="K324" s="1260"/>
      <c r="L324" s="1260"/>
      <c r="M324" s="1260"/>
      <c r="N324" s="1260"/>
      <c r="O324" s="1260"/>
      <c r="P324" s="1260"/>
      <c r="Q324" s="1260"/>
      <c r="R324" s="1260"/>
      <c r="S324"/>
      <c r="T324" s="41" t="s">
        <v>698</v>
      </c>
      <c r="U324"/>
      <c r="V324" s="41"/>
      <c r="W324" s="41"/>
      <c r="X324" s="41"/>
      <c r="Y324" s="41"/>
      <c r="Z324"/>
      <c r="AA324" s="1260"/>
      <c r="AB324" s="1260"/>
      <c r="AC324" s="1260"/>
      <c r="AD324" s="1260"/>
      <c r="AE324" s="1260"/>
      <c r="AF324" s="1260"/>
      <c r="AG324" s="1260"/>
      <c r="AH324" s="1260"/>
      <c r="AI324" s="1260"/>
      <c r="AJ324" s="1260"/>
      <c r="AK324" s="1260"/>
      <c r="AL324" s="41"/>
      <c r="AN324" s="281"/>
    </row>
    <row r="325" spans="1:76" s="4" customFormat="1" ht="18" customHeight="1">
      <c r="B325" s="41" t="s">
        <v>99</v>
      </c>
      <c r="C325" s="41"/>
      <c r="D325" s="41"/>
      <c r="E325" s="41"/>
      <c r="F325" s="41"/>
      <c r="G325"/>
      <c r="H325" s="1260"/>
      <c r="I325" s="1260"/>
      <c r="J325" s="1260"/>
      <c r="K325" s="1260"/>
      <c r="L325" s="1260"/>
      <c r="M325" s="1260"/>
      <c r="N325" s="1260"/>
      <c r="O325" s="1260"/>
      <c r="P325" s="1260"/>
      <c r="Q325" s="1260"/>
      <c r="R325" s="1260"/>
      <c r="S325"/>
      <c r="T325" s="41" t="s">
        <v>99</v>
      </c>
      <c r="U325"/>
      <c r="V325" s="41"/>
      <c r="W325" s="41"/>
      <c r="X325" s="41"/>
      <c r="Y325" s="41"/>
      <c r="Z325"/>
      <c r="AA325" s="1260"/>
      <c r="AB325" s="1260"/>
      <c r="AC325" s="1260"/>
      <c r="AD325" s="1260"/>
      <c r="AE325" s="1260"/>
      <c r="AF325" s="1260"/>
      <c r="AG325" s="1260"/>
      <c r="AH325" s="1260"/>
      <c r="AI325" s="1260"/>
      <c r="AJ325" s="1260"/>
      <c r="AK325" s="1260"/>
      <c r="AL325" s="41"/>
      <c r="AN325" s="281"/>
    </row>
    <row r="326" spans="1:76" s="4" customFormat="1" ht="12.75" customHeight="1">
      <c r="B326" s="41" t="s">
        <v>374</v>
      </c>
      <c r="C326" s="41"/>
      <c r="D326" s="41"/>
      <c r="E326" s="41"/>
      <c r="F326" s="41"/>
      <c r="G326"/>
      <c r="H326" s="1260"/>
      <c r="I326" s="1260"/>
      <c r="J326" s="1260"/>
      <c r="K326" s="1260"/>
      <c r="L326" s="1260"/>
      <c r="M326" s="1260"/>
      <c r="N326" s="1260"/>
      <c r="O326" s="1260"/>
      <c r="P326" s="1260"/>
      <c r="Q326" s="1260"/>
      <c r="R326" s="1260"/>
      <c r="S326"/>
      <c r="T326" s="41" t="s">
        <v>374</v>
      </c>
      <c r="U326"/>
      <c r="V326" s="41"/>
      <c r="W326" s="41"/>
      <c r="X326" s="41"/>
      <c r="Y326" s="41"/>
      <c r="Z326"/>
      <c r="AA326" s="1260"/>
      <c r="AB326" s="1260"/>
      <c r="AC326" s="1260"/>
      <c r="AD326" s="1260"/>
      <c r="AE326" s="1260"/>
      <c r="AF326" s="1260"/>
      <c r="AG326" s="1260"/>
      <c r="AH326" s="1260"/>
      <c r="AI326" s="1260"/>
      <c r="AJ326" s="1260"/>
      <c r="AK326" s="1260"/>
      <c r="AL326" s="41"/>
      <c r="AN326" s="281"/>
    </row>
    <row r="327" spans="1:76" s="4" customFormat="1" ht="12.75" customHeight="1">
      <c r="B327" s="41" t="s">
        <v>375</v>
      </c>
      <c r="C327" s="41"/>
      <c r="D327" s="41"/>
      <c r="E327" s="41"/>
      <c r="F327" s="41"/>
      <c r="G327" s="41"/>
      <c r="H327" s="1404"/>
      <c r="I327" s="1404"/>
      <c r="J327" s="1404"/>
      <c r="K327" s="1404"/>
      <c r="L327" s="1404"/>
      <c r="M327" s="1404"/>
      <c r="N327" s="5" t="s">
        <v>817</v>
      </c>
      <c r="O327" s="5"/>
      <c r="P327" s="1393"/>
      <c r="Q327" s="1393"/>
      <c r="R327" s="1393"/>
      <c r="S327" s="41"/>
      <c r="T327" s="41" t="s">
        <v>375</v>
      </c>
      <c r="U327"/>
      <c r="V327" s="41"/>
      <c r="W327" s="41"/>
      <c r="X327" s="41"/>
      <c r="Y327" s="41"/>
      <c r="Z327"/>
      <c r="AA327" s="1404"/>
      <c r="AB327" s="1404"/>
      <c r="AC327" s="1404"/>
      <c r="AD327" s="1404"/>
      <c r="AE327" s="1404"/>
      <c r="AF327" s="1404"/>
      <c r="AG327" s="5" t="s">
        <v>817</v>
      </c>
      <c r="AH327" s="5"/>
      <c r="AI327" s="1393"/>
      <c r="AJ327" s="1393"/>
      <c r="AK327" s="1393"/>
      <c r="AL327" s="41"/>
      <c r="AN327" s="281"/>
    </row>
    <row r="328" spans="1:76" s="4" customFormat="1" ht="12.75" customHeight="1">
      <c r="B328" s="41" t="s">
        <v>88</v>
      </c>
      <c r="C328" s="41"/>
      <c r="D328" s="41"/>
      <c r="E328" s="41"/>
      <c r="F328" s="41"/>
      <c r="G328" s="41"/>
      <c r="H328" s="1260"/>
      <c r="I328" s="1260"/>
      <c r="J328" s="1260"/>
      <c r="K328" s="1260"/>
      <c r="L328" s="1260"/>
      <c r="M328" s="1260"/>
      <c r="N328" s="1260"/>
      <c r="O328" s="1260"/>
      <c r="P328" s="1260"/>
      <c r="Q328" s="1260"/>
      <c r="R328" s="1260"/>
      <c r="S328" s="41"/>
      <c r="T328" s="41" t="s">
        <v>88</v>
      </c>
      <c r="U328"/>
      <c r="V328" s="41"/>
      <c r="W328" s="41"/>
      <c r="X328" s="41"/>
      <c r="Y328" s="41"/>
      <c r="Z328"/>
      <c r="AA328" s="1260"/>
      <c r="AB328" s="1260"/>
      <c r="AC328" s="1260"/>
      <c r="AD328" s="1260"/>
      <c r="AE328" s="1260"/>
      <c r="AF328" s="1260"/>
      <c r="AG328" s="1260"/>
      <c r="AH328" s="1260"/>
      <c r="AI328" s="1260"/>
      <c r="AJ328" s="1260"/>
      <c r="AK328" s="1260"/>
      <c r="AL328" s="41"/>
      <c r="AN328" s="281"/>
    </row>
    <row r="329" spans="1:76" s="4" customFormat="1" ht="12.75" customHeight="1">
      <c r="B329" s="41" t="s">
        <v>90</v>
      </c>
      <c r="C329" s="41"/>
      <c r="D329" s="41"/>
      <c r="E329" s="41"/>
      <c r="F329" s="41"/>
      <c r="G329" s="41"/>
      <c r="H329" s="1260"/>
      <c r="I329" s="1260"/>
      <c r="J329" s="1260"/>
      <c r="K329" s="1260"/>
      <c r="L329" s="1260"/>
      <c r="M329" s="1260"/>
      <c r="N329" s="1260"/>
      <c r="O329" s="1260"/>
      <c r="P329" s="1260"/>
      <c r="Q329" s="1260"/>
      <c r="R329" s="1260"/>
      <c r="S329" s="41"/>
      <c r="T329" s="41" t="s">
        <v>90</v>
      </c>
      <c r="U329"/>
      <c r="V329" s="41"/>
      <c r="W329" s="41"/>
      <c r="X329" s="41"/>
      <c r="Y329" s="41"/>
      <c r="Z329"/>
      <c r="AA329" s="1260"/>
      <c r="AB329" s="1260"/>
      <c r="AC329" s="1260"/>
      <c r="AD329" s="1260"/>
      <c r="AE329" s="1260"/>
      <c r="AF329" s="1260"/>
      <c r="AG329" s="1260"/>
      <c r="AH329" s="1260"/>
      <c r="AI329" s="1260"/>
      <c r="AJ329" s="1260"/>
      <c r="AK329" s="1260"/>
      <c r="AL329" s="41"/>
      <c r="AN329" s="281"/>
    </row>
    <row r="330" spans="1:76" s="4" customFormat="1" ht="12.75" customHeight="1">
      <c r="B330" s="41" t="s">
        <v>101</v>
      </c>
      <c r="C330" s="41"/>
      <c r="D330" s="41"/>
      <c r="E330" s="41"/>
      <c r="F330" s="41"/>
      <c r="G330" s="41"/>
      <c r="H330" s="1675"/>
      <c r="I330" s="1675"/>
      <c r="J330" s="1675"/>
      <c r="K330" s="1675"/>
      <c r="L330" s="1675"/>
      <c r="M330" s="1675"/>
      <c r="N330" s="1675"/>
      <c r="O330" s="1675"/>
      <c r="P330" s="1675"/>
      <c r="Q330" s="1675"/>
      <c r="R330" s="1675"/>
      <c r="S330" s="41"/>
      <c r="T330" s="41" t="s">
        <v>101</v>
      </c>
      <c r="U330" s="41"/>
      <c r="V330" s="41"/>
      <c r="W330" s="41"/>
      <c r="X330" s="41"/>
      <c r="Y330" s="41"/>
      <c r="Z330" s="12"/>
      <c r="AA330" s="1675"/>
      <c r="AB330" s="1675"/>
      <c r="AC330" s="1675"/>
      <c r="AD330" s="1675"/>
      <c r="AE330" s="1675"/>
      <c r="AF330" s="1675"/>
      <c r="AG330" s="1675"/>
      <c r="AH330" s="1675"/>
      <c r="AI330" s="1675"/>
      <c r="AJ330" s="1675"/>
      <c r="AK330" s="167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4" t="s">
        <v>364</v>
      </c>
      <c r="AF333" s="1724"/>
      <c r="AG333" s="1724"/>
      <c r="AH333" s="1724"/>
      <c r="AI333" s="1724"/>
      <c r="AJ333" s="1724"/>
      <c r="AK333" s="1724"/>
      <c r="AL333" s="3"/>
      <c r="AM333" s="826"/>
      <c r="AN333" s="3"/>
    </row>
    <row r="334" spans="1:76" s="4" customFormat="1" ht="12.75" customHeight="1">
      <c r="A334" s="3"/>
      <c r="B334" s="5"/>
      <c r="C334" s="1715" t="s">
        <v>1837</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1838</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45"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2292</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1839</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2"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1.7"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899</v>
      </c>
      <c r="AP354" s="71">
        <f>IF(C379="Yes",5,0)</f>
        <v>0</v>
      </c>
      <c r="AS354" s="3" t="s">
        <v>1775</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3">
        <f>IF(AQ368=0,AQ381,AQ368)</f>
        <v>10</v>
      </c>
      <c r="AT355" s="1693"/>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900</v>
      </c>
      <c r="AP356" s="71">
        <f>IF(C389="Yes",5,0)</f>
        <v>0</v>
      </c>
      <c r="AS356" s="3" t="s">
        <v>1808</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3">
        <f>IF(AND(AQ368&gt;0,AQ381&gt;0),(AQ368+AQ381)/2,0)</f>
        <v>0</v>
      </c>
      <c r="AT357" s="1693"/>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906</v>
      </c>
      <c r="AP358" s="71">
        <f>IF(C399="Yes",7,0)</f>
        <v>0</v>
      </c>
    </row>
    <row r="359" spans="1:46" s="4" customFormat="1" ht="12.75" customHeight="1">
      <c r="A359" s="27"/>
      <c r="B359" s="26"/>
      <c r="C359" s="1715" t="s">
        <v>1840</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5</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431</v>
      </c>
      <c r="AP361" s="71">
        <f>IF(C409="Yes",5,0)</f>
        <v>0</v>
      </c>
    </row>
    <row r="362" spans="1:46" s="4" customFormat="1" ht="11.7"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45"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171</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434</v>
      </c>
      <c r="AP365" s="71">
        <f>IF(C423="Yes",5,0)</f>
        <v>5</v>
      </c>
    </row>
    <row r="366" spans="1:46" s="4" customFormat="1" ht="12.75" customHeight="1">
      <c r="A366" s="27"/>
      <c r="B366" s="26"/>
      <c r="C366" s="1715" t="s">
        <v>1841</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7.95"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609</v>
      </c>
      <c r="AP368" s="168">
        <f>SUM(AP354:AP367)</f>
        <v>10</v>
      </c>
      <c r="AQ368" s="1498">
        <f>IF(AP368&gt;0,AP368,0)</f>
        <v>10</v>
      </c>
      <c r="AR368" s="1498"/>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70">
        <f>Application!CQ649-U371</f>
        <v>94</v>
      </c>
      <c r="V370" s="1870"/>
      <c r="W370" s="187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71">
        <f>IF(Application!D214="SRO",Application!CQ628,Application!AG733)</f>
        <v>0</v>
      </c>
      <c r="V371" s="1871"/>
      <c r="W371" s="1871"/>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3" t="s">
        <v>1784</v>
      </c>
      <c r="G375" s="1683"/>
      <c r="H375" s="1683"/>
      <c r="I375" s="1683"/>
      <c r="J375" s="1683"/>
      <c r="K375" s="1683"/>
      <c r="L375" s="1683"/>
      <c r="M375" s="1683"/>
      <c r="N375" s="1683"/>
      <c r="O375" s="1683"/>
      <c r="P375" s="1683"/>
      <c r="Q375" s="1683"/>
      <c r="R375" s="1683"/>
      <c r="S375" s="1683"/>
      <c r="T375" s="1683"/>
      <c r="U375" s="1683"/>
      <c r="V375" s="1683"/>
      <c r="W375" s="1683"/>
      <c r="X375" s="1683"/>
      <c r="Y375" s="1683"/>
      <c r="Z375" s="1683"/>
      <c r="AA375" s="1683"/>
      <c r="AB375" s="1683"/>
      <c r="AC375" s="1683"/>
      <c r="AD375" s="1683"/>
      <c r="AE375" s="1683"/>
      <c r="AF375" s="168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8" t="s">
        <v>124</v>
      </c>
      <c r="D379" s="1100"/>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1" t="s">
        <v>319</v>
      </c>
      <c r="AG379" s="1171"/>
      <c r="AH379" s="1171"/>
      <c r="AI379" s="1171"/>
      <c r="AJ379" s="1171"/>
      <c r="AK379" s="1171"/>
      <c r="AL379" s="1679"/>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3" t="s">
        <v>1783</v>
      </c>
      <c r="G384" s="1683"/>
      <c r="H384" s="1683"/>
      <c r="I384" s="1683"/>
      <c r="J384" s="1683"/>
      <c r="K384" s="1683"/>
      <c r="L384" s="1683"/>
      <c r="M384" s="1683"/>
      <c r="N384" s="1683"/>
      <c r="O384" s="1683"/>
      <c r="P384" s="1683"/>
      <c r="Q384" s="1683"/>
      <c r="R384" s="1683"/>
      <c r="S384" s="1683"/>
      <c r="T384" s="1683"/>
      <c r="U384" s="1683"/>
      <c r="V384" s="1683"/>
      <c r="W384" s="1683"/>
      <c r="X384" s="1683"/>
      <c r="Y384" s="1683"/>
      <c r="Z384" s="1683"/>
      <c r="AA384" s="1683"/>
      <c r="AB384" s="1683"/>
      <c r="AC384" s="1683"/>
      <c r="AD384" s="1683"/>
      <c r="AE384" s="1683"/>
      <c r="AF384" s="168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8" t="s">
        <v>124</v>
      </c>
      <c r="D389" s="1100"/>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1" t="s">
        <v>319</v>
      </c>
      <c r="AG389" s="1171"/>
      <c r="AH389" s="1171"/>
      <c r="AI389" s="1171"/>
      <c r="AJ389" s="1171"/>
      <c r="AK389" s="1171"/>
      <c r="AL389" s="167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1"/>
      <c r="AG391" s="1171"/>
      <c r="AH391" s="1171"/>
      <c r="AI391" s="1171"/>
      <c r="AJ391" s="1171"/>
      <c r="AK391" s="1171"/>
      <c r="AL391" s="117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3" t="s">
        <v>1947</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8" t="s">
        <v>124</v>
      </c>
      <c r="D399" s="1100"/>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1" t="s">
        <v>962</v>
      </c>
      <c r="AG399" s="1171"/>
      <c r="AH399" s="1171"/>
      <c r="AI399" s="1171"/>
      <c r="AJ399" s="1171"/>
      <c r="AK399" s="1171"/>
      <c r="AL399" s="1679"/>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8" t="s">
        <v>108</v>
      </c>
      <c r="D401" s="1100"/>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1" t="s">
        <v>319</v>
      </c>
      <c r="AG401" s="1171"/>
      <c r="AH401" s="1171"/>
      <c r="AI401" s="1171"/>
      <c r="AJ401" s="1171"/>
      <c r="AK401" s="1171"/>
      <c r="AL401" s="167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3" t="s">
        <v>1782</v>
      </c>
      <c r="G405" s="1683"/>
      <c r="H405" s="1683"/>
      <c r="I405" s="1683"/>
      <c r="J405" s="1683"/>
      <c r="K405" s="1683"/>
      <c r="L405" s="1683"/>
      <c r="M405" s="1683"/>
      <c r="N405" s="1683"/>
      <c r="O405" s="1683"/>
      <c r="P405" s="1683"/>
      <c r="Q405" s="1683"/>
      <c r="R405" s="1683"/>
      <c r="S405" s="1683"/>
      <c r="T405" s="1683"/>
      <c r="U405" s="1683"/>
      <c r="V405" s="1683"/>
      <c r="W405" s="1683"/>
      <c r="X405" s="1683"/>
      <c r="Y405" s="1683"/>
      <c r="Z405" s="1683"/>
      <c r="AA405" s="1683"/>
      <c r="AB405" s="1683"/>
      <c r="AC405" s="1683"/>
      <c r="AD405" s="1683"/>
      <c r="AE405" s="1683"/>
      <c r="AF405" s="168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8" t="s">
        <v>124</v>
      </c>
      <c r="D409" s="1100"/>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1" t="s">
        <v>319</v>
      </c>
      <c r="AG409" s="1171"/>
      <c r="AH409" s="1171"/>
      <c r="AI409" s="1171"/>
      <c r="AJ409" s="1171"/>
      <c r="AK409" s="1171"/>
      <c r="AL409" s="167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8" t="s">
        <v>124</v>
      </c>
      <c r="D411" s="1100"/>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1" t="s">
        <v>961</v>
      </c>
      <c r="AG411" s="1171"/>
      <c r="AH411" s="1171"/>
      <c r="AI411" s="1171"/>
      <c r="AJ411" s="1171"/>
      <c r="AK411" s="1171"/>
      <c r="AL411" s="167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8" t="s">
        <v>124</v>
      </c>
      <c r="D414" s="1100"/>
      <c r="E414" s="698" t="s">
        <v>193</v>
      </c>
      <c r="F414" s="1683" t="s">
        <v>1786</v>
      </c>
      <c r="G414" s="1683"/>
      <c r="H414" s="1683"/>
      <c r="I414" s="1683"/>
      <c r="J414" s="1683"/>
      <c r="K414" s="1683"/>
      <c r="L414" s="1683"/>
      <c r="M414" s="1683"/>
      <c r="N414" s="1683"/>
      <c r="O414" s="1683"/>
      <c r="P414" s="1683"/>
      <c r="Q414" s="1683"/>
      <c r="R414" s="1683"/>
      <c r="S414" s="1683"/>
      <c r="T414" s="1683"/>
      <c r="U414" s="1683"/>
      <c r="V414" s="1683"/>
      <c r="W414" s="1683"/>
      <c r="X414" s="1683"/>
      <c r="Y414" s="1683"/>
      <c r="Z414" s="1683"/>
      <c r="AA414" s="1683"/>
      <c r="AB414" s="1683"/>
      <c r="AC414" s="1683"/>
      <c r="AD414" s="1683"/>
      <c r="AE414" s="168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12" t="s">
        <v>319</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7"/>
      <c r="G417" s="1677"/>
      <c r="H417" s="1677"/>
      <c r="I417" s="1677"/>
      <c r="J417" s="1677"/>
      <c r="K417" s="1677"/>
      <c r="L417" s="1677"/>
      <c r="M417" s="1677"/>
      <c r="N417" s="1677"/>
      <c r="O417" s="1677"/>
      <c r="P417" s="1677"/>
      <c r="Q417" s="1677"/>
      <c r="R417" s="1677"/>
      <c r="S417" s="1677"/>
      <c r="T417" s="1677"/>
      <c r="U417" s="1677"/>
      <c r="V417" s="1677"/>
      <c r="W417" s="1677"/>
      <c r="X417" s="1677"/>
      <c r="Y417" s="1677"/>
      <c r="Z417" s="1677"/>
      <c r="AA417" s="1677"/>
      <c r="AB417" s="1677"/>
      <c r="AC417" s="1677"/>
      <c r="AD417" s="1677"/>
      <c r="AE417" s="167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3" t="s">
        <v>1788</v>
      </c>
      <c r="G419" s="1683"/>
      <c r="H419" s="1683"/>
      <c r="I419" s="1683"/>
      <c r="J419" s="1683"/>
      <c r="K419" s="1683"/>
      <c r="L419" s="1683"/>
      <c r="M419" s="1683"/>
      <c r="N419" s="1683"/>
      <c r="O419" s="1683"/>
      <c r="P419" s="1683"/>
      <c r="Q419" s="1683"/>
      <c r="R419" s="1683"/>
      <c r="S419" s="1683"/>
      <c r="T419" s="1683"/>
      <c r="U419" s="1683"/>
      <c r="V419" s="1683"/>
      <c r="W419" s="1683"/>
      <c r="X419" s="1683"/>
      <c r="Y419" s="1683"/>
      <c r="Z419" s="1683"/>
      <c r="AA419" s="1683"/>
      <c r="AB419" s="1683"/>
      <c r="AC419" s="1683"/>
      <c r="AD419" s="1683"/>
      <c r="AE419" s="1683"/>
      <c r="AF419" s="718"/>
      <c r="AG419" s="718"/>
      <c r="AH419" s="718"/>
      <c r="AI419" s="718"/>
      <c r="AJ419" s="718"/>
      <c r="AK419" s="718"/>
      <c r="AL419" s="719"/>
      <c r="AM419"/>
    </row>
    <row r="420" spans="1:55">
      <c r="A420" s="5"/>
      <c r="C420" s="704"/>
      <c r="E420" s="194"/>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5"/>
      <c r="AM420"/>
    </row>
    <row r="421" spans="1:55" s="4" customFormat="1" ht="12.75" customHeight="1">
      <c r="A421" s="5"/>
      <c r="B421" s="21"/>
      <c r="C421" s="704"/>
      <c r="D421" s="21"/>
      <c r="E421" s="194"/>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5"/>
      <c r="AM421"/>
      <c r="AN421" s="281"/>
    </row>
    <row r="422" spans="1:55" s="4" customFormat="1" ht="12.75" customHeight="1">
      <c r="A422" s="5"/>
      <c r="B422" s="21"/>
      <c r="C422" s="707"/>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5"/>
      <c r="AM422"/>
      <c r="AN422" s="281"/>
    </row>
    <row r="423" spans="1:55" s="4" customFormat="1" ht="12.75" customHeight="1">
      <c r="A423" s="5"/>
      <c r="B423" s="21"/>
      <c r="C423" s="1688" t="s">
        <v>108</v>
      </c>
      <c r="D423" s="1100"/>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319</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8" t="s">
        <v>124</v>
      </c>
      <c r="D425" s="1100"/>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961</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3" t="s">
        <v>1789</v>
      </c>
      <c r="G429" s="1683"/>
      <c r="H429" s="1683"/>
      <c r="I429" s="1683"/>
      <c r="J429" s="1683"/>
      <c r="K429" s="1683"/>
      <c r="L429" s="1683"/>
      <c r="M429" s="1683"/>
      <c r="N429" s="1683"/>
      <c r="O429" s="1683"/>
      <c r="P429" s="1683"/>
      <c r="Q429" s="1683"/>
      <c r="R429" s="1683"/>
      <c r="S429" s="1683"/>
      <c r="T429" s="1683"/>
      <c r="U429" s="1683"/>
      <c r="V429" s="1683"/>
      <c r="W429" s="1683"/>
      <c r="X429" s="1683"/>
      <c r="Y429" s="1683"/>
      <c r="Z429" s="1683"/>
      <c r="AA429" s="1683"/>
      <c r="AB429" s="1683"/>
      <c r="AC429" s="1683"/>
      <c r="AD429" s="1683"/>
      <c r="AE429" s="1683"/>
      <c r="AF429" s="697"/>
      <c r="AG429" s="697"/>
      <c r="AH429" s="697"/>
      <c r="AI429" s="697"/>
      <c r="AJ429" s="697"/>
      <c r="AK429" s="697"/>
      <c r="AL429" s="721"/>
      <c r="AM429"/>
      <c r="AN429" s="281"/>
    </row>
    <row r="430" spans="1:55" s="4" customFormat="1" ht="12.75" customHeight="1">
      <c r="A430" s="5"/>
      <c r="B430" s="73"/>
      <c r="C430" s="722"/>
      <c r="D430" s="73"/>
      <c r="E430" s="194"/>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5"/>
      <c r="AM430"/>
      <c r="AN430" s="281"/>
    </row>
    <row r="431" spans="1:55" s="4" customFormat="1" ht="12.45" customHeight="1">
      <c r="A431" s="5"/>
      <c r="B431" s="73"/>
      <c r="C431" s="722"/>
      <c r="D431" s="73"/>
      <c r="E431" s="194"/>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5"/>
      <c r="AM431"/>
      <c r="AN431" s="281"/>
    </row>
    <row r="432" spans="1:55" s="4" customFormat="1" ht="12.75" customHeight="1">
      <c r="A432" s="5"/>
      <c r="B432" s="73"/>
      <c r="C432" s="1688" t="s">
        <v>124</v>
      </c>
      <c r="D432" s="1100"/>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319</v>
      </c>
      <c r="AG432" s="1712"/>
      <c r="AH432" s="1712"/>
      <c r="AI432" s="1712"/>
      <c r="AJ432" s="1712"/>
      <c r="AK432" s="1712"/>
      <c r="AL432" s="1719"/>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83" t="s">
        <v>1790</v>
      </c>
      <c r="G435" s="1683"/>
      <c r="H435" s="1683"/>
      <c r="I435" s="1683"/>
      <c r="J435" s="1683"/>
      <c r="K435" s="1683"/>
      <c r="L435" s="1683"/>
      <c r="M435" s="1683"/>
      <c r="N435" s="1683"/>
      <c r="O435" s="1683"/>
      <c r="P435" s="1683"/>
      <c r="Q435" s="1683"/>
      <c r="R435" s="1683"/>
      <c r="S435" s="1683"/>
      <c r="T435" s="1683"/>
      <c r="U435" s="1683"/>
      <c r="V435" s="1683"/>
      <c r="W435" s="1683"/>
      <c r="X435" s="1683"/>
      <c r="Y435" s="1683"/>
      <c r="Z435" s="1683"/>
      <c r="AA435" s="1683"/>
      <c r="AB435" s="1683"/>
      <c r="AC435" s="1683"/>
      <c r="AD435" s="1683"/>
      <c r="AE435" s="168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84"/>
      <c r="AM436"/>
      <c r="AO436" s="4"/>
      <c r="AP436" s="4"/>
    </row>
    <row r="437" spans="1:60" s="4" customFormat="1" ht="12.75" customHeight="1">
      <c r="A437" s="5"/>
      <c r="B437" s="73"/>
      <c r="C437" s="722"/>
      <c r="D437" s="73"/>
      <c r="E437" s="194"/>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84"/>
      <c r="AM437"/>
      <c r="AN437" s="281"/>
    </row>
    <row r="438" spans="1:60" s="4" customFormat="1" ht="12.75" customHeight="1">
      <c r="A438" s="5"/>
      <c r="B438" s="73"/>
      <c r="C438" s="723"/>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84"/>
      <c r="AM439"/>
      <c r="AN439" s="281"/>
    </row>
    <row r="440" spans="1:60" s="4" customFormat="1" ht="12.75" customHeight="1">
      <c r="A440" s="5"/>
      <c r="B440" s="73"/>
      <c r="C440" s="723"/>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8"/>
      <c r="AG440" s="108"/>
      <c r="AH440" s="108"/>
      <c r="AI440" s="108"/>
      <c r="AJ440" s="108"/>
      <c r="AK440" s="108"/>
      <c r="AL440" s="784"/>
      <c r="AM440"/>
      <c r="AN440" s="281"/>
    </row>
    <row r="441" spans="1:60" s="4" customFormat="1" ht="12.75" customHeight="1">
      <c r="A441" s="5"/>
      <c r="B441" s="73"/>
      <c r="C441" s="723"/>
      <c r="D441" s="1"/>
      <c r="E441" s="225"/>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8"/>
      <c r="AG441" s="108"/>
      <c r="AH441" s="108"/>
      <c r="AI441" s="108"/>
      <c r="AJ441" s="108"/>
      <c r="AK441" s="108"/>
      <c r="AL441" s="784"/>
      <c r="AM441"/>
      <c r="AN441" s="281"/>
    </row>
    <row r="442" spans="1:60" s="4" customFormat="1" ht="12.75" customHeight="1">
      <c r="A442" s="5"/>
      <c r="B442" s="73"/>
      <c r="C442" s="723"/>
      <c r="D442" s="1"/>
      <c r="E442" s="225"/>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8"/>
      <c r="AG442" s="108"/>
      <c r="AH442" s="108"/>
      <c r="AI442" s="108"/>
      <c r="AJ442" s="108"/>
      <c r="AK442" s="108"/>
      <c r="AL442" s="784"/>
      <c r="AM442"/>
      <c r="AN442" s="281"/>
    </row>
    <row r="443" spans="1:60" s="4" customFormat="1" ht="17.25" customHeight="1">
      <c r="A443" s="5"/>
      <c r="B443" s="73"/>
      <c r="C443" s="723"/>
      <c r="D443" s="1"/>
      <c r="E443" s="225"/>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5"/>
      <c r="AM443"/>
      <c r="AN443" s="281"/>
    </row>
    <row r="444" spans="1:60" s="4" customFormat="1" ht="12.75" customHeight="1">
      <c r="A444" s="5"/>
      <c r="B444" s="21"/>
      <c r="C444" s="1688" t="s">
        <v>124</v>
      </c>
      <c r="D444" s="1100"/>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319</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3" t="s">
        <v>1793</v>
      </c>
      <c r="G447" s="1683"/>
      <c r="H447" s="1683"/>
      <c r="I447" s="1683"/>
      <c r="J447" s="1683"/>
      <c r="K447" s="1683"/>
      <c r="L447" s="1683"/>
      <c r="M447" s="1683"/>
      <c r="N447" s="1683"/>
      <c r="O447" s="1683"/>
      <c r="P447" s="1683"/>
      <c r="Q447" s="1683"/>
      <c r="R447" s="1683"/>
      <c r="S447" s="1683"/>
      <c r="T447" s="1683"/>
      <c r="U447" s="1683"/>
      <c r="V447" s="1683"/>
      <c r="W447" s="1683"/>
      <c r="X447" s="1683"/>
      <c r="Y447" s="1683"/>
      <c r="Z447" s="1683"/>
      <c r="AA447" s="1683"/>
      <c r="AB447" s="1683"/>
      <c r="AC447" s="1683"/>
      <c r="AD447" s="1683"/>
      <c r="AE447" s="1683"/>
      <c r="AF447" s="697"/>
      <c r="AG447" s="697"/>
      <c r="AH447" s="697"/>
      <c r="AI447" s="697"/>
      <c r="AJ447" s="697"/>
      <c r="AK447" s="697"/>
      <c r="AL447" s="721"/>
      <c r="AM447"/>
      <c r="AN447" s="281"/>
    </row>
    <row r="448" spans="1:60" s="4" customFormat="1" ht="12.75" customHeight="1">
      <c r="A448" s="5"/>
      <c r="B448" s="73"/>
      <c r="C448" s="723"/>
      <c r="D448" s="1"/>
      <c r="E448" s="225"/>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81"/>
      <c r="AM448"/>
      <c r="AN448" s="281"/>
    </row>
    <row r="449" spans="1:49" s="4" customFormat="1" ht="12.75" customHeight="1">
      <c r="A449" s="5"/>
      <c r="B449" s="73"/>
      <c r="C449" s="723"/>
      <c r="D449" s="1"/>
      <c r="E449" s="225"/>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81"/>
      <c r="AM449"/>
      <c r="AN449" s="281"/>
    </row>
    <row r="450" spans="1:49" s="4" customFormat="1" ht="12.75" customHeight="1">
      <c r="A450" s="5"/>
      <c r="B450" s="73"/>
      <c r="C450" s="723"/>
      <c r="D450" s="1"/>
      <c r="E450" s="225"/>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5"/>
      <c r="AM450"/>
      <c r="AN450" s="281"/>
    </row>
    <row r="451" spans="1:49" s="4" customFormat="1" ht="12.75" customHeight="1">
      <c r="A451" s="5"/>
      <c r="B451" s="73"/>
      <c r="C451" s="1688" t="s">
        <v>124</v>
      </c>
      <c r="D451" s="1100"/>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319</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2" t="s">
        <v>124</v>
      </c>
      <c r="D455" s="1873"/>
      <c r="E455" s="698" t="s">
        <v>966</v>
      </c>
      <c r="F455" s="1683" t="s">
        <v>968</v>
      </c>
      <c r="G455" s="1683"/>
      <c r="H455" s="1683"/>
      <c r="I455" s="1683"/>
      <c r="J455" s="1683"/>
      <c r="K455" s="1683"/>
      <c r="L455" s="1683"/>
      <c r="M455" s="1683"/>
      <c r="N455" s="1683"/>
      <c r="O455" s="1683"/>
      <c r="P455" s="1683"/>
      <c r="Q455" s="1683"/>
      <c r="R455" s="1683"/>
      <c r="S455" s="1683"/>
      <c r="T455" s="1683"/>
      <c r="U455" s="1683"/>
      <c r="V455" s="1683"/>
      <c r="W455" s="1683"/>
      <c r="X455" s="1683"/>
      <c r="Y455" s="1683"/>
      <c r="Z455" s="1683"/>
      <c r="AA455" s="1683"/>
      <c r="AB455" s="1683"/>
      <c r="AC455" s="1683"/>
      <c r="AD455" s="1683"/>
      <c r="AE455" s="1683"/>
      <c r="AF455" s="1722" t="s">
        <v>319</v>
      </c>
      <c r="AG455" s="1722"/>
      <c r="AH455" s="1722"/>
      <c r="AI455" s="1722"/>
      <c r="AJ455" s="1722"/>
      <c r="AK455" s="1722"/>
      <c r="AL455" s="1723"/>
      <c r="AM455"/>
      <c r="AN455" s="674"/>
      <c r="AQ455" s="166"/>
    </row>
    <row r="456" spans="1:49" s="4" customFormat="1" ht="12.75" customHeight="1">
      <c r="A456" s="5"/>
      <c r="B456" s="73"/>
      <c r="C456" s="723"/>
      <c r="D456" s="1"/>
      <c r="E456" s="225"/>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7"/>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1677"/>
      <c r="AD457" s="1677"/>
      <c r="AE457" s="1677"/>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2" t="s">
        <v>124</v>
      </c>
      <c r="D459" s="1873"/>
      <c r="E459" s="698" t="s">
        <v>967</v>
      </c>
      <c r="F459" s="1683" t="s">
        <v>1830</v>
      </c>
      <c r="G459" s="1683"/>
      <c r="H459" s="1683"/>
      <c r="I459" s="1683"/>
      <c r="J459" s="1683"/>
      <c r="K459" s="1683"/>
      <c r="L459" s="1683"/>
      <c r="M459" s="1683"/>
      <c r="N459" s="1683"/>
      <c r="O459" s="1683"/>
      <c r="P459" s="1683"/>
      <c r="Q459" s="1683"/>
      <c r="R459" s="1683"/>
      <c r="S459" s="1683"/>
      <c r="T459" s="1683"/>
      <c r="U459" s="1683"/>
      <c r="V459" s="1683"/>
      <c r="W459" s="1683"/>
      <c r="X459" s="1683"/>
      <c r="Y459" s="1683"/>
      <c r="Z459" s="1683"/>
      <c r="AA459" s="1683"/>
      <c r="AB459" s="1683"/>
      <c r="AC459" s="1683"/>
      <c r="AD459" s="1683"/>
      <c r="AE459" s="1683"/>
      <c r="AF459" s="1722" t="s">
        <v>319</v>
      </c>
      <c r="AG459" s="1722"/>
      <c r="AH459" s="1722"/>
      <c r="AI459" s="1722"/>
      <c r="AJ459" s="1722"/>
      <c r="AK459" s="1722"/>
      <c r="AL459" s="1723"/>
      <c r="AM459"/>
      <c r="AN459" s="670"/>
      <c r="AO459" s="4" t="s">
        <v>1334</v>
      </c>
      <c r="AP459" s="4">
        <v>5</v>
      </c>
      <c r="AQ459" s="5"/>
    </row>
    <row r="460" spans="1:49" s="4" customFormat="1" ht="12.75" customHeight="1">
      <c r="A460" s="5"/>
      <c r="B460" s="21"/>
      <c r="C460" s="704"/>
      <c r="D460" s="21"/>
      <c r="E460" s="194"/>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5"/>
      <c r="AM460"/>
      <c r="AN460" s="670"/>
      <c r="AO460" s="4" t="s">
        <v>1330</v>
      </c>
      <c r="AP460" s="4">
        <v>5</v>
      </c>
    </row>
    <row r="461" spans="1:49" s="4" customFormat="1" ht="12.75" customHeight="1">
      <c r="A461" s="5"/>
      <c r="B461" s="21"/>
      <c r="C461" s="704"/>
      <c r="D461" s="21"/>
      <c r="E461" s="194"/>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5"/>
      <c r="AM461"/>
      <c r="AN461" s="670"/>
      <c r="AO461" s="4" t="s">
        <v>1331</v>
      </c>
      <c r="AP461" s="4">
        <v>5</v>
      </c>
    </row>
    <row r="462" spans="1:49" s="4" customFormat="1" ht="4.5" customHeight="1">
      <c r="A462" s="5"/>
      <c r="B462" s="73"/>
      <c r="C462" s="700"/>
      <c r="D462" s="701"/>
      <c r="E462" s="702"/>
      <c r="F462" s="1677"/>
      <c r="G462" s="1677"/>
      <c r="H462" s="1677"/>
      <c r="I462" s="1677"/>
      <c r="J462" s="1677"/>
      <c r="K462" s="1677"/>
      <c r="L462" s="1677"/>
      <c r="M462" s="1677"/>
      <c r="N462" s="1677"/>
      <c r="O462" s="1677"/>
      <c r="P462" s="1677"/>
      <c r="Q462" s="1677"/>
      <c r="R462" s="1677"/>
      <c r="S462" s="1677"/>
      <c r="T462" s="1677"/>
      <c r="U462" s="1677"/>
      <c r="V462" s="1677"/>
      <c r="W462" s="1677"/>
      <c r="X462" s="1677"/>
      <c r="Y462" s="1677"/>
      <c r="Z462" s="1677"/>
      <c r="AA462" s="1677"/>
      <c r="AB462" s="1677"/>
      <c r="AC462" s="1677"/>
      <c r="AD462" s="1677"/>
      <c r="AE462" s="1677"/>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3" t="s">
        <v>1831</v>
      </c>
      <c r="G464" s="1683"/>
      <c r="H464" s="1683"/>
      <c r="I464" s="1683"/>
      <c r="J464" s="1683"/>
      <c r="K464" s="1683"/>
      <c r="L464" s="1683"/>
      <c r="M464" s="1683"/>
      <c r="N464" s="1683"/>
      <c r="O464" s="1683"/>
      <c r="P464" s="1683"/>
      <c r="Q464" s="1683"/>
      <c r="R464" s="1683"/>
      <c r="S464" s="1683"/>
      <c r="T464" s="1683"/>
      <c r="U464" s="1683"/>
      <c r="V464" s="1683"/>
      <c r="W464" s="1683"/>
      <c r="X464" s="1683"/>
      <c r="Y464" s="1683"/>
      <c r="Z464" s="1683"/>
      <c r="AA464" s="1683"/>
      <c r="AB464" s="1683"/>
      <c r="AC464" s="1683"/>
      <c r="AD464" s="1683"/>
      <c r="AE464" s="1683"/>
      <c r="AF464" s="1683"/>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5"/>
      <c r="AM465"/>
      <c r="AN465" s="281"/>
      <c r="AS465" s="345"/>
      <c r="AW465" s="345" t="s">
        <v>974</v>
      </c>
      <c r="BA465" s="345" t="s">
        <v>975</v>
      </c>
    </row>
    <row r="466" spans="1:54" s="4" customFormat="1" ht="12.75" customHeight="1">
      <c r="A466" s="5"/>
      <c r="B466" s="21"/>
      <c r="C466" s="707"/>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8" t="s">
        <v>124</v>
      </c>
      <c r="D468" s="1100"/>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1" t="s">
        <v>319</v>
      </c>
      <c r="AG468" s="1171"/>
      <c r="AH468" s="1171"/>
      <c r="AI468" s="1171"/>
      <c r="AJ468" s="1171"/>
      <c r="AK468" s="1171"/>
      <c r="AL468" s="1679"/>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1" t="s">
        <v>1256</v>
      </c>
      <c r="AF477" s="1171"/>
      <c r="AG477" s="1171"/>
      <c r="AH477" s="1171"/>
      <c r="AI477" s="1171"/>
      <c r="AJ477" s="1171"/>
      <c r="AK477" s="1171"/>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6" t="s">
        <v>124</v>
      </c>
      <c r="D483" s="1687"/>
      <c r="E483" s="749" t="s">
        <v>195</v>
      </c>
      <c r="F483" s="1720" t="s">
        <v>971</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1333</v>
      </c>
      <c r="AP484" s="4">
        <v>1</v>
      </c>
    </row>
    <row r="485" spans="1:50" s="4" customFormat="1" ht="12.75" hidden="1" customHeight="1">
      <c r="C485" s="727"/>
      <c r="D485" s="714"/>
      <c r="E485" s="728"/>
      <c r="F485" s="1649" t="s">
        <v>124</v>
      </c>
      <c r="G485" s="1649"/>
      <c r="H485" s="1649"/>
      <c r="I485" s="1649"/>
      <c r="J485" s="1649"/>
      <c r="K485" s="1649"/>
      <c r="L485" s="1649"/>
      <c r="M485" s="1649"/>
      <c r="N485" s="1649"/>
      <c r="O485" s="1649"/>
      <c r="P485" s="1649"/>
      <c r="Q485" s="1649"/>
      <c r="R485" s="1649"/>
      <c r="S485" s="1649"/>
      <c r="T485" s="1649"/>
      <c r="U485" s="1649"/>
      <c r="V485" s="1649"/>
      <c r="W485" s="1649"/>
      <c r="X485" s="1649"/>
      <c r="Y485" s="1649"/>
      <c r="Z485" s="1649"/>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2" t="s">
        <v>108</v>
      </c>
      <c r="D487" s="1873"/>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0" t="s">
        <v>124</v>
      </c>
      <c r="W490" s="1680"/>
      <c r="X490" s="1680"/>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80" t="s">
        <v>124</v>
      </c>
      <c r="W492" s="1680"/>
      <c r="X492" s="1680"/>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0" t="s">
        <v>124</v>
      </c>
      <c r="W497" s="1680"/>
      <c r="X497" s="1680"/>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6"/>
      <c r="E500" s="133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0" t="s">
        <v>124</v>
      </c>
      <c r="W501" s="1680"/>
      <c r="X501" s="1680"/>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80" t="s">
        <v>124</v>
      </c>
      <c r="W503" s="1680"/>
      <c r="X503" s="1680"/>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656</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6" t="s">
        <v>124</v>
      </c>
      <c r="D506" s="1687"/>
      <c r="E506" s="742" t="s">
        <v>195</v>
      </c>
      <c r="F506" s="1720" t="s">
        <v>971</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08" t="s">
        <v>1497</v>
      </c>
      <c r="AQ507" s="1509"/>
      <c r="AR507" s="1510"/>
      <c r="AS507" s="624">
        <v>80</v>
      </c>
      <c r="AT507" s="4">
        <v>0</v>
      </c>
      <c r="AU507" s="160">
        <v>10</v>
      </c>
      <c r="AV507" s="160">
        <v>25</v>
      </c>
      <c r="AW507" s="160">
        <v>37.5</v>
      </c>
      <c r="AX507" s="160">
        <v>35</v>
      </c>
      <c r="AY507" s="160">
        <v>37.5</v>
      </c>
      <c r="AZ507" s="160">
        <v>50</v>
      </c>
      <c r="BA507" s="160">
        <v>50</v>
      </c>
      <c r="BB507" s="21"/>
      <c r="BC507" s="21"/>
      <c r="BE507" s="1508" t="s">
        <v>1497</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4" t="s">
        <v>124</v>
      </c>
      <c r="G508" s="1884"/>
      <c r="H508" s="1884"/>
      <c r="I508" s="1884"/>
      <c r="J508" s="1884"/>
      <c r="K508" s="1884"/>
      <c r="L508" s="1884"/>
      <c r="M508" s="1884"/>
      <c r="N508" s="1884"/>
      <c r="O508" s="1884"/>
      <c r="P508" s="1884"/>
      <c r="Q508" s="1884"/>
      <c r="R508" s="1884"/>
      <c r="S508" s="1884"/>
      <c r="T508" s="1884"/>
      <c r="U508" s="1884"/>
      <c r="V508" s="1884"/>
      <c r="W508" s="1884"/>
      <c r="X508" s="1884"/>
      <c r="Y508" s="1884"/>
      <c r="Z508" s="1884"/>
      <c r="AA508" s="729"/>
      <c r="AB508" s="730"/>
      <c r="AC508" s="730"/>
      <c r="AD508" s="714"/>
      <c r="AE508" s="714"/>
      <c r="AF508" s="714"/>
      <c r="AG508" s="731">
        <f>IF($C$506="Yes",(VLOOKUP($F$508,$AO$476:$AP$484,2,FALSE)),0)</f>
        <v>0</v>
      </c>
      <c r="AH508" s="732" t="s">
        <v>973</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6" t="s">
        <v>124</v>
      </c>
      <c r="D510" s="1687"/>
      <c r="E510" s="742" t="s">
        <v>302</v>
      </c>
      <c r="F510" s="1874" t="s">
        <v>1157</v>
      </c>
      <c r="G510" s="1874"/>
      <c r="H510" s="1874"/>
      <c r="I510" s="1874"/>
      <c r="J510" s="1874"/>
      <c r="K510" s="1874"/>
      <c r="L510" s="1874"/>
      <c r="M510" s="1874"/>
      <c r="N510" s="1874"/>
      <c r="O510" s="1874"/>
      <c r="P510" s="1874"/>
      <c r="Q510" s="1874"/>
      <c r="R510" s="1874"/>
      <c r="S510" s="1874"/>
      <c r="T510" s="1874"/>
      <c r="U510" s="1874"/>
      <c r="V510" s="1874"/>
      <c r="W510" s="1874"/>
      <c r="X510" s="1874"/>
      <c r="Y510" s="1874"/>
      <c r="Z510" s="1874"/>
      <c r="AA510" s="1874"/>
      <c r="AB510" s="1874"/>
      <c r="AC510" s="1874"/>
      <c r="AD510" s="1874"/>
      <c r="AE510" s="1874"/>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5"/>
      <c r="G511" s="1875"/>
      <c r="H511" s="1875"/>
      <c r="I511" s="1875"/>
      <c r="J511" s="1875"/>
      <c r="K511" s="1875"/>
      <c r="L511" s="1875"/>
      <c r="M511" s="1875"/>
      <c r="N511" s="1875"/>
      <c r="O511" s="1875"/>
      <c r="P511" s="1875"/>
      <c r="Q511" s="1875"/>
      <c r="R511" s="1875"/>
      <c r="S511" s="1875"/>
      <c r="T511" s="1875"/>
      <c r="U511" s="1875"/>
      <c r="V511" s="1875"/>
      <c r="W511" s="1875"/>
      <c r="X511" s="1875"/>
      <c r="Y511" s="1875"/>
      <c r="Z511" s="1875"/>
      <c r="AA511" s="1875"/>
      <c r="AB511" s="1875"/>
      <c r="AC511" s="1875"/>
      <c r="AD511" s="1875"/>
      <c r="AE511" s="1875"/>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5" t="s">
        <v>124</v>
      </c>
      <c r="G513" s="1885"/>
      <c r="H513" s="18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6" t="s">
        <v>124</v>
      </c>
      <c r="D515" s="1687"/>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8"/>
      <c r="D517" s="133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0" t="s">
        <v>124</v>
      </c>
      <c r="H518" s="1690"/>
      <c r="I518" s="1690"/>
      <c r="J518" s="1690"/>
      <c r="K518" s="1690"/>
      <c r="L518" s="1690"/>
      <c r="M518" s="1690"/>
      <c r="N518" s="1690"/>
      <c r="O518" s="1690"/>
      <c r="P518" s="1690"/>
      <c r="Q518" s="1690"/>
      <c r="R518" s="1690"/>
      <c r="S518" s="1690"/>
      <c r="T518" s="1690"/>
      <c r="U518" s="1690"/>
      <c r="V518" s="1690"/>
      <c r="W518" s="1690"/>
      <c r="X518" s="1690"/>
      <c r="Y518" s="1690"/>
      <c r="Z518" s="1690"/>
      <c r="AA518" s="1690"/>
      <c r="AB518" s="1690"/>
      <c r="AC518" s="1690"/>
      <c r="AD518" s="1690"/>
      <c r="AE518" s="1690"/>
      <c r="AF518" s="1690"/>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1" t="s">
        <v>124</v>
      </c>
      <c r="D520" s="1692"/>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1" t="s">
        <v>124</v>
      </c>
      <c r="D524" s="1692"/>
      <c r="F524" s="496" t="s">
        <v>873</v>
      </c>
      <c r="G524" s="1676" t="s">
        <v>982</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704">
        <f>BJ528</f>
        <v>47</v>
      </c>
      <c r="BE524" s="1704"/>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7"/>
      <c r="H525" s="1677"/>
      <c r="I525" s="1677"/>
      <c r="J525" s="1677"/>
      <c r="K525" s="1677"/>
      <c r="L525" s="1677"/>
      <c r="M525" s="1677"/>
      <c r="N525" s="1677"/>
      <c r="O525" s="1677"/>
      <c r="P525" s="1677"/>
      <c r="Q525" s="1677"/>
      <c r="R525" s="1677"/>
      <c r="S525" s="1677"/>
      <c r="T525" s="1677"/>
      <c r="U525" s="1677"/>
      <c r="V525" s="1677"/>
      <c r="W525" s="1677"/>
      <c r="X525" s="1677"/>
      <c r="Y525" s="1677"/>
      <c r="Z525" s="1677"/>
      <c r="AA525" s="1677"/>
      <c r="AB525" s="1677"/>
      <c r="AC525" s="1677"/>
      <c r="AD525" s="1677"/>
      <c r="AE525" s="1677"/>
      <c r="AF525" s="167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4">
        <f>SUM(E581:J589)</f>
        <v>47</v>
      </c>
      <c r="BE525" s="170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8" t="s">
        <v>124</v>
      </c>
      <c r="D528" s="1100"/>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2">
        <f>Application!AG433</f>
        <v>47</v>
      </c>
      <c r="BK528" s="1703"/>
      <c r="BM528" s="1699"/>
      <c r="BN528" s="1701"/>
      <c r="BO528" s="1699"/>
      <c r="BP528" s="1701"/>
      <c r="BQ528" s="1709"/>
      <c r="BR528" s="1711"/>
      <c r="BS528" s="1709"/>
      <c r="BT528" s="1711"/>
      <c r="BU528" s="1699">
        <f>IF(T611&gt;0,1,0)</f>
        <v>1</v>
      </c>
      <c r="BV528" s="1701"/>
      <c r="BW528" s="1699">
        <f>IF(Y611&gt;=0.1,1,0)</f>
        <v>1</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8"/>
      <c r="G530" s="1868"/>
      <c r="H530" s="1868"/>
      <c r="I530" s="1868"/>
      <c r="J530" s="1868"/>
      <c r="K530" s="1868"/>
      <c r="L530" s="1868"/>
      <c r="M530" s="1868"/>
      <c r="N530" s="1868"/>
      <c r="O530" s="1868"/>
      <c r="P530" s="1868"/>
      <c r="Q530" s="1868"/>
      <c r="R530" s="1868"/>
      <c r="S530" s="1868"/>
      <c r="T530" s="1868"/>
      <c r="U530" s="1868"/>
      <c r="V530" s="1868"/>
      <c r="W530" s="1868"/>
      <c r="X530" s="1868"/>
      <c r="Y530" s="1868"/>
      <c r="Z530" s="1868"/>
      <c r="AA530" s="1868"/>
      <c r="AB530" s="1868"/>
      <c r="AC530" s="1868"/>
      <c r="AD530" s="1868"/>
      <c r="AE530" s="1868"/>
      <c r="AF530" s="1868"/>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0</v>
      </c>
      <c r="CD530" s="1701"/>
      <c r="CE530" s="1699">
        <f>IF(Y613&gt;=0.1,1,0)</f>
        <v>0</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1</v>
      </c>
      <c r="BR531" s="1701"/>
      <c r="BS531" s="1699">
        <f>SUM(BS526:BT530)</f>
        <v>1</v>
      </c>
      <c r="BT531" s="1701"/>
      <c r="BU531" s="1699">
        <f>SUM(BU526:BV530)</f>
        <v>1</v>
      </c>
      <c r="BV531" s="1701"/>
      <c r="BW531" s="1699">
        <f>SUM(BW526:BX530)</f>
        <v>1</v>
      </c>
      <c r="BX531" s="1701"/>
      <c r="BY531" s="1699">
        <f>SUM(BY526:BZ530)</f>
        <v>1</v>
      </c>
      <c r="BZ531" s="1701"/>
      <c r="CA531" s="1699">
        <f>SUM(CA526:CB530)</f>
        <v>1</v>
      </c>
      <c r="CB531" s="1701"/>
      <c r="CC531" s="1699">
        <f>SUM(CC526:CD530)</f>
        <v>0</v>
      </c>
      <c r="CD531" s="1701"/>
      <c r="CE531" s="1699">
        <f>SUM(CE526:CF530)</f>
        <v>0</v>
      </c>
      <c r="CF531" s="1701"/>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455</v>
      </c>
      <c r="AQ532" s="1717"/>
      <c r="AR532" s="1717"/>
      <c r="AS532" s="1717"/>
      <c r="AT532" s="1718"/>
      <c r="AU532" s="1716" t="s">
        <v>456</v>
      </c>
      <c r="AV532" s="1717"/>
      <c r="AW532" s="1717"/>
      <c r="AX532" s="1717"/>
      <c r="AY532" s="1718"/>
      <c r="BM532" s="1709">
        <f>SUM(BM531:BP531)</f>
        <v>0</v>
      </c>
      <c r="BN532" s="1710"/>
      <c r="BO532" s="1710"/>
      <c r="BP532" s="1711"/>
      <c r="BQ532" s="1709">
        <f>SUM(BQ531:BT531)</f>
        <v>2</v>
      </c>
      <c r="BR532" s="1710"/>
      <c r="BS532" s="1710"/>
      <c r="BT532" s="1711"/>
      <c r="BU532" s="1709">
        <f>SUM(BU531:BX531)</f>
        <v>2</v>
      </c>
      <c r="BV532" s="1710"/>
      <c r="BW532" s="1710"/>
      <c r="BX532" s="1711"/>
      <c r="BY532" s="1709">
        <f>SUM(BY531:CB531)</f>
        <v>2</v>
      </c>
      <c r="BZ532" s="1710"/>
      <c r="CA532" s="1710"/>
      <c r="CB532" s="1711"/>
      <c r="CC532" s="1709">
        <f>SUM(CC531:CF531)</f>
        <v>0</v>
      </c>
      <c r="CD532" s="1710"/>
      <c r="CE532" s="1710"/>
      <c r="CF532" s="171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3</v>
      </c>
      <c r="AQ534" s="1695"/>
      <c r="AR534" s="1695"/>
      <c r="AS534" s="1695"/>
      <c r="AT534" s="1696"/>
      <c r="AU534" s="1694">
        <f>RANK(Y610,$Y$609:$AC$613,0)+COUNTIF($Y$609:$AC$613,Y610)-1</f>
        <v>2</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2</v>
      </c>
      <c r="AQ535" s="1695"/>
      <c r="AR535" s="1695"/>
      <c r="AS535" s="1695"/>
      <c r="AT535" s="1696"/>
      <c r="AU535" s="1694">
        <f>RANK(Y611,$Y$609:$AC$613,0)+COUNTIF($Y$609:$AC$613,Y611)-1</f>
        <v>3</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1</v>
      </c>
      <c r="AQ536" s="1695"/>
      <c r="AR536" s="1695"/>
      <c r="AS536" s="1695"/>
      <c r="AT536" s="1696"/>
      <c r="AU536" s="1694">
        <f>RANK(Y612,$Y$609:$AC$613,0)+COUNTIF($Y$609:$AC$613,Y612)-1</f>
        <v>1</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5</v>
      </c>
      <c r="AQ537" s="1695"/>
      <c r="AR537" s="1695"/>
      <c r="AS537" s="1695"/>
      <c r="AT537" s="1696"/>
      <c r="AU537" s="1694">
        <f>RANK(Y613,$Y$609:$AC$613,0)+COUNTIF($Y$609:$AC$613,Y613)-1</f>
        <v>5</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7">
        <f>SUM(AG484:AG529)</f>
        <v>0</v>
      </c>
      <c r="AL540" s="1268"/>
      <c r="AM540" s="1269"/>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9">
        <f>SUM(O609:S613)</f>
        <v>47</v>
      </c>
      <c r="AZ541" s="1701"/>
      <c r="CG541"/>
      <c r="CH541" s="1832" t="s">
        <v>774</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9" t="str">
        <f>IF(AY541=BK568,"passed","failed")</f>
        <v>passed</v>
      </c>
      <c r="AT542" s="1700"/>
      <c r="AU542" s="1701"/>
      <c r="AV542" s="151"/>
      <c r="AW542" s="151"/>
      <c r="AX542" s="151"/>
      <c r="AY542" s="151"/>
      <c r="AZ542" s="152"/>
      <c r="CG542"/>
      <c r="CH542" s="1235"/>
      <c r="CI542" s="1236"/>
      <c r="CJ542" s="1236"/>
      <c r="CK542" s="1237"/>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5"/>
      <c r="CI543" s="1236"/>
      <c r="CJ543" s="1236"/>
      <c r="CK543" s="1237"/>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182</v>
      </c>
      <c r="AH544" s="1712"/>
      <c r="AI544" s="1712"/>
      <c r="AJ544" s="1712"/>
      <c r="AK544" s="18"/>
      <c r="AL544" s="18"/>
      <c r="AM544" s="21"/>
      <c r="AN544" s="281"/>
      <c r="BE544" s="1709" t="s">
        <v>223</v>
      </c>
      <c r="BF544" s="1710"/>
      <c r="BG544" s="1710"/>
      <c r="BH544" s="1711"/>
      <c r="BI544" s="1709" t="s">
        <v>715</v>
      </c>
      <c r="BJ544" s="1710"/>
      <c r="BK544" s="1710"/>
      <c r="BL544" s="1711"/>
      <c r="BM544" s="1709" t="s">
        <v>716</v>
      </c>
      <c r="BN544" s="1710"/>
      <c r="BO544" s="1710"/>
      <c r="BP544" s="1711"/>
      <c r="BQ544" s="1709" t="s">
        <v>717</v>
      </c>
      <c r="BR544" s="1710"/>
      <c r="BS544" s="1710"/>
      <c r="BT544" s="1711"/>
      <c r="BU544" s="1709" t="s">
        <v>718</v>
      </c>
      <c r="BV544" s="1710"/>
      <c r="BW544" s="1710"/>
      <c r="BX544" s="1711"/>
      <c r="BY544" s="1709" t="s">
        <v>224</v>
      </c>
      <c r="BZ544" s="1710"/>
      <c r="CA544" s="1710"/>
      <c r="CB544" s="1711"/>
      <c r="CC544"/>
      <c r="CG544"/>
      <c r="CH544" s="1235"/>
      <c r="CI544" s="1236"/>
      <c r="CJ544" s="1236"/>
      <c r="CK544" s="1237"/>
    </row>
    <row r="545" spans="1:89" s="4" customFormat="1" ht="12.75" customHeight="1">
      <c r="A545" s="3"/>
      <c r="B545" s="1674" t="s">
        <v>1718</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81"/>
      <c r="AP545" s="434" t="s">
        <v>612</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38"/>
      <c r="CI545" s="1239"/>
      <c r="CJ545" s="1239"/>
      <c r="CK545" s="1240"/>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3"/>
      <c r="AL546" s="163"/>
      <c r="AM546" s="163"/>
      <c r="AN546" s="281"/>
      <c r="AP546" s="437" t="s">
        <v>610</v>
      </c>
      <c r="AQ546" s="438"/>
      <c r="AR546" s="438"/>
      <c r="AS546" s="438"/>
      <c r="AT546" s="438"/>
      <c r="AU546" s="1697">
        <f>ROUNDUP(BK568*0.1,0)</f>
        <v>5</v>
      </c>
      <c r="AV546" s="1698"/>
      <c r="AW546" s="438"/>
      <c r="AX546" s="438">
        <f>AU546-AP548</f>
        <v>-12</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2"/>
      <c r="AI548" s="162"/>
      <c r="AJ548" s="162"/>
      <c r="AK548" s="163"/>
      <c r="AL548" s="163"/>
      <c r="AM548" s="163"/>
      <c r="AN548" s="281"/>
      <c r="AP548" s="1740">
        <f>SUM(T609:X613)</f>
        <v>17</v>
      </c>
      <c r="AQ548" s="1741"/>
      <c r="AR548" s="1741"/>
      <c r="AS548" s="1741"/>
      <c r="AT548" s="1742"/>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2"/>
      <c r="AI549" s="162"/>
      <c r="AJ549" s="162"/>
      <c r="AK549" s="163"/>
      <c r="AL549" s="163"/>
      <c r="AM549" s="163"/>
      <c r="AN549" s="281"/>
      <c r="AP549" s="440"/>
      <c r="AQ549" s="441"/>
      <c r="AR549" s="441"/>
      <c r="AS549" s="441"/>
      <c r="AT549" s="442" t="s">
        <v>605</v>
      </c>
      <c r="AU549" s="1697" t="str">
        <f>IF(AP548&gt;=AU546,"passed","failed")</f>
        <v>passed</v>
      </c>
      <c r="AV549" s="1843"/>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8"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45" customHeight="1">
      <c r="B551" s="1847" t="s">
        <v>1498</v>
      </c>
      <c r="C551" s="1847"/>
      <c r="D551" s="1847"/>
      <c r="E551" s="1847"/>
      <c r="F551" s="1847"/>
      <c r="G551" s="1847"/>
      <c r="H551" s="1847"/>
      <c r="I551" s="1847"/>
      <c r="J551" s="1847"/>
      <c r="K551" s="1847"/>
      <c r="L551" s="1847"/>
      <c r="M551" s="1847"/>
      <c r="N551" s="1847"/>
      <c r="O551" s="1847"/>
      <c r="P551" s="1847"/>
      <c r="Q551" s="1847"/>
      <c r="R551" s="1847"/>
      <c r="S551" s="1847"/>
      <c r="T551" s="1847"/>
      <c r="U551" s="1847"/>
      <c r="V551" s="1847"/>
      <c r="W551" s="1847"/>
      <c r="X551" s="1847"/>
      <c r="Y551" s="1847"/>
      <c r="Z551" s="1847"/>
      <c r="AA551" s="1847"/>
      <c r="AB551" s="1847"/>
      <c r="AC551" s="1847"/>
      <c r="AD551" s="1847"/>
      <c r="AE551" s="1847"/>
      <c r="AF551" s="1847"/>
      <c r="AG551" s="1847"/>
      <c r="AH551" s="162"/>
      <c r="AI551" s="162"/>
      <c r="AJ551" s="162"/>
      <c r="AK551" s="163"/>
      <c r="AL551" s="163"/>
      <c r="AM551" s="163"/>
      <c r="AN551" s="281"/>
    </row>
    <row r="552" spans="1:89" s="4" customFormat="1" ht="21" customHeight="1">
      <c r="B552" s="1847"/>
      <c r="C552" s="1847"/>
      <c r="D552" s="1847"/>
      <c r="E552" s="1847"/>
      <c r="F552" s="1847"/>
      <c r="G552" s="1847"/>
      <c r="H552" s="1847"/>
      <c r="I552" s="1847"/>
      <c r="J552" s="1847"/>
      <c r="K552" s="1847"/>
      <c r="L552" s="1847"/>
      <c r="M552" s="1847"/>
      <c r="N552" s="1847"/>
      <c r="O552" s="1847"/>
      <c r="P552" s="1847"/>
      <c r="Q552" s="1847"/>
      <c r="R552" s="1847"/>
      <c r="S552" s="1847"/>
      <c r="T552" s="1847"/>
      <c r="U552" s="1847"/>
      <c r="V552" s="1847"/>
      <c r="W552" s="1847"/>
      <c r="X552" s="1847"/>
      <c r="Y552" s="1847"/>
      <c r="Z552" s="1847"/>
      <c r="AA552" s="1847"/>
      <c r="AB552" s="1847"/>
      <c r="AC552" s="1847"/>
      <c r="AD552" s="1847"/>
      <c r="AE552" s="1847"/>
      <c r="AF552" s="1847"/>
      <c r="AG552" s="1847"/>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7" t="s">
        <v>1760</v>
      </c>
      <c r="C553" s="1847"/>
      <c r="D553" s="1847"/>
      <c r="E553" s="1847"/>
      <c r="F553" s="1847"/>
      <c r="G553" s="1847"/>
      <c r="H553" s="1847"/>
      <c r="I553" s="1847"/>
      <c r="J553" s="1847"/>
      <c r="K553" s="1847"/>
      <c r="L553" s="1847"/>
      <c r="M553" s="1847"/>
      <c r="N553" s="1847"/>
      <c r="O553" s="1847"/>
      <c r="P553" s="1847"/>
      <c r="Q553" s="1847"/>
      <c r="R553" s="1847"/>
      <c r="S553" s="1847"/>
      <c r="T553" s="1847"/>
      <c r="U553" s="1847"/>
      <c r="V553" s="1847"/>
      <c r="W553" s="1847"/>
      <c r="X553" s="1847"/>
      <c r="Y553" s="1847"/>
      <c r="Z553" s="1847"/>
      <c r="AA553" s="1847"/>
      <c r="AB553" s="1847"/>
      <c r="AC553" s="1847"/>
      <c r="AD553" s="1847"/>
      <c r="AE553" s="1847"/>
      <c r="AF553" s="1847"/>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7"/>
      <c r="C554" s="1847"/>
      <c r="D554" s="1847"/>
      <c r="E554" s="1847"/>
      <c r="F554" s="1847"/>
      <c r="G554" s="1847"/>
      <c r="H554" s="1847"/>
      <c r="I554" s="1847"/>
      <c r="J554" s="1847"/>
      <c r="K554" s="1847"/>
      <c r="L554" s="1847"/>
      <c r="M554" s="1847"/>
      <c r="N554" s="1847"/>
      <c r="O554" s="1847"/>
      <c r="P554" s="1847"/>
      <c r="Q554" s="1847"/>
      <c r="R554" s="1847"/>
      <c r="S554" s="1847"/>
      <c r="T554" s="1847"/>
      <c r="U554" s="1847"/>
      <c r="V554" s="1847"/>
      <c r="W554" s="1847"/>
      <c r="X554" s="1847"/>
      <c r="Y554" s="1847"/>
      <c r="Z554" s="1847"/>
      <c r="AA554" s="1847"/>
      <c r="AB554" s="1847"/>
      <c r="AC554" s="1847"/>
      <c r="AD554" s="1847"/>
      <c r="AE554" s="1847"/>
      <c r="AF554" s="1847"/>
      <c r="AG554" s="162"/>
      <c r="AH554" s="162"/>
      <c r="AI554" s="162"/>
      <c r="AJ554" s="162"/>
      <c r="AK554" s="163"/>
      <c r="AL554" s="163"/>
      <c r="AM554" s="163"/>
      <c r="AN554" s="281"/>
      <c r="AP554" s="150"/>
      <c r="AQ554" s="151"/>
      <c r="AR554" s="151"/>
      <c r="AS554" s="151"/>
      <c r="AT554" s="157" t="s">
        <v>605</v>
      </c>
      <c r="AU554" s="151"/>
      <c r="AV554" s="1699" t="str">
        <f>IF(BJ590&gt;0,"failed","passed")</f>
        <v>failed</v>
      </c>
      <c r="AW554" s="1700"/>
      <c r="AX554" s="1700"/>
      <c r="AY554" s="1701"/>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7" t="s">
        <v>1499</v>
      </c>
      <c r="R557" s="1877"/>
      <c r="S557" s="1877"/>
      <c r="T557" s="1877"/>
      <c r="U557" s="1877"/>
      <c r="V557" s="1877"/>
      <c r="W557" s="1877"/>
      <c r="X557" s="1877"/>
      <c r="Y557" s="1877"/>
      <c r="Z557" s="1877"/>
      <c r="AA557" s="1877"/>
      <c r="AB557" s="1877"/>
      <c r="AC557" s="1877"/>
      <c r="AD557" s="1877"/>
      <c r="AE557" s="1877"/>
      <c r="AF557" s="1877"/>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7"/>
      <c r="R558" s="1877"/>
      <c r="S558" s="1877"/>
      <c r="T558" s="1877"/>
      <c r="U558" s="1877"/>
      <c r="V558" s="1877"/>
      <c r="W558" s="1877"/>
      <c r="X558" s="1877"/>
      <c r="Y558" s="1877"/>
      <c r="Z558" s="1877"/>
      <c r="AA558" s="1877"/>
      <c r="AB558" s="1877"/>
      <c r="AC558" s="1877"/>
      <c r="AD558" s="1877"/>
      <c r="AE558" s="1877"/>
      <c r="AF558" s="1877"/>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1759</v>
      </c>
      <c r="R559" s="1685"/>
      <c r="S559" s="1758" t="s">
        <v>204</v>
      </c>
      <c r="T559" s="1758"/>
      <c r="U559" s="1684">
        <v>0.5</v>
      </c>
      <c r="V559" s="1685"/>
      <c r="W559" s="1684">
        <v>0.45</v>
      </c>
      <c r="X559" s="1685"/>
      <c r="Y559" s="1684">
        <v>0.4</v>
      </c>
      <c r="Z559" s="1685"/>
      <c r="AA559" s="1684">
        <v>0.35</v>
      </c>
      <c r="AB559" s="1685"/>
      <c r="AC559" s="1841">
        <v>0.3</v>
      </c>
      <c r="AD559" s="1842"/>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1"/>
      <c r="P560" s="1682"/>
      <c r="Q560" s="1882"/>
      <c r="R560" s="1848"/>
      <c r="S560" s="1856"/>
      <c r="T560" s="1856"/>
      <c r="U560" s="1848"/>
      <c r="V560" s="1848"/>
      <c r="W560" s="1848"/>
      <c r="X560" s="1848"/>
      <c r="Y560" s="1848"/>
      <c r="Z560" s="1848"/>
      <c r="AA560" s="1851"/>
      <c r="AB560" s="1851"/>
      <c r="AC560" s="1848"/>
      <c r="AD560" s="1848"/>
      <c r="AE560" s="1839"/>
      <c r="AF560" s="1840"/>
      <c r="AN560" s="281"/>
      <c r="AP560" s="144" t="s">
        <v>712</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1"/>
      <c r="P561" s="1682"/>
      <c r="Q561" s="1855"/>
      <c r="R561" s="1689"/>
      <c r="S561" s="1689"/>
      <c r="T561" s="1689"/>
      <c r="U561" s="1689"/>
      <c r="V561" s="1689"/>
      <c r="W561" s="1689"/>
      <c r="X561" s="1689"/>
      <c r="Y561" s="1655"/>
      <c r="Z561" s="1655"/>
      <c r="AA561" s="1689"/>
      <c r="AB561" s="1689"/>
      <c r="AC561" s="1655"/>
      <c r="AD561" s="1655"/>
      <c r="AE561" s="1733"/>
      <c r="AF561" s="1734"/>
      <c r="AN561" s="281"/>
      <c r="AP561"/>
      <c r="AQ561"/>
      <c r="AR561"/>
      <c r="AS561"/>
      <c r="AT561"/>
      <c r="AU561"/>
      <c r="AV561"/>
      <c r="AW561"/>
      <c r="AX561"/>
      <c r="AY561"/>
    </row>
    <row r="562" spans="1:96" s="4" customFormat="1" ht="12.75" customHeight="1">
      <c r="B562" s="63"/>
      <c r="I562" s="220"/>
      <c r="J562" s="162"/>
      <c r="N562" s="5"/>
      <c r="O562" s="1681"/>
      <c r="P562" s="1682"/>
      <c r="Q562" s="1855"/>
      <c r="R562" s="1689"/>
      <c r="S562" s="1689"/>
      <c r="T562" s="1689"/>
      <c r="U562" s="1689"/>
      <c r="V562" s="1689"/>
      <c r="W562" s="1689"/>
      <c r="X562" s="1689"/>
      <c r="Y562" s="1689"/>
      <c r="Z562" s="1689"/>
      <c r="AA562" s="1655"/>
      <c r="AB562" s="1655"/>
      <c r="AC562" s="1689"/>
      <c r="AD562" s="1689"/>
      <c r="AE562" s="1735"/>
      <c r="AF562" s="1736"/>
      <c r="AN562" s="281"/>
      <c r="AP562" s="153" t="s">
        <v>606</v>
      </c>
      <c r="AQ562" s="154"/>
      <c r="AR562" s="154"/>
      <c r="AS562" s="154"/>
      <c r="AT562" s="154"/>
      <c r="AU562" s="154"/>
      <c r="AV562" s="155"/>
      <c r="AW562" s="1844" t="str">
        <f>IF(AND(AND(AND(AND(AS542="passed",AU549="passed",BD558="passed",SUM(T609:X613)&gt;1)))),"YES","NO")</f>
        <v>YES</v>
      </c>
      <c r="AX562" s="1845"/>
      <c r="AY562" s="1846"/>
      <c r="AZ562" s="40"/>
      <c r="BA562" s="40"/>
      <c r="BB562" s="40"/>
      <c r="BC562" s="40"/>
      <c r="BD562" s="40"/>
      <c r="BE562" s="21"/>
      <c r="BF562" s="21"/>
      <c r="BG562" s="21"/>
    </row>
    <row r="563" spans="1:96" s="4" customFormat="1" ht="12.75" customHeight="1">
      <c r="B563" s="63"/>
      <c r="I563" s="220"/>
      <c r="J563" s="162"/>
      <c r="N563" s="5"/>
      <c r="O563" s="1681"/>
      <c r="P563" s="1682"/>
      <c r="Q563" s="1855"/>
      <c r="R563" s="1689"/>
      <c r="S563" s="1689"/>
      <c r="T563" s="1689"/>
      <c r="U563" s="1689"/>
      <c r="V563" s="1689"/>
      <c r="W563" s="1689"/>
      <c r="X563" s="1689"/>
      <c r="Y563" s="1655"/>
      <c r="Z563" s="1655"/>
      <c r="AA563" s="1689"/>
      <c r="AB563" s="1689"/>
      <c r="AC563" s="1655"/>
      <c r="AD563" s="1655"/>
      <c r="AE563" s="1733"/>
      <c r="AF563" s="1734"/>
      <c r="AN563" s="281"/>
    </row>
    <row r="564" spans="1:96" s="4" customFormat="1" ht="12.75" customHeight="1">
      <c r="B564" s="63"/>
      <c r="I564" s="220"/>
      <c r="J564" s="162"/>
      <c r="N564" s="5"/>
      <c r="O564" s="1681"/>
      <c r="P564" s="1682"/>
      <c r="Q564" s="1855"/>
      <c r="R564" s="1689"/>
      <c r="S564" s="1689"/>
      <c r="T564" s="1689"/>
      <c r="U564" s="1689"/>
      <c r="V564" s="1689"/>
      <c r="W564" s="1655"/>
      <c r="X564" s="1655"/>
      <c r="Y564" s="1689"/>
      <c r="Z564" s="1689"/>
      <c r="AA564" s="1655"/>
      <c r="AB564" s="1655"/>
      <c r="AC564" s="1689"/>
      <c r="AD564" s="1689"/>
      <c r="AE564" s="1735"/>
      <c r="AF564" s="1736"/>
      <c r="AN564" s="281"/>
    </row>
    <row r="565" spans="1:96" s="4" customFormat="1" ht="12.75" customHeight="1">
      <c r="B565" s="63"/>
      <c r="I565" s="220"/>
      <c r="J565" s="162"/>
      <c r="N565" s="5"/>
      <c r="O565" s="1681"/>
      <c r="P565" s="1682"/>
      <c r="Q565" s="1855"/>
      <c r="R565" s="1689"/>
      <c r="S565" s="1689"/>
      <c r="T565" s="1689"/>
      <c r="U565" s="1689"/>
      <c r="V565" s="1689"/>
      <c r="W565" s="1689"/>
      <c r="X565" s="1689"/>
      <c r="Y565" s="1655"/>
      <c r="Z565" s="1655"/>
      <c r="AA565" s="1689"/>
      <c r="AB565" s="1689"/>
      <c r="AC565" s="1655"/>
      <c r="AD565" s="1655"/>
      <c r="AE565" s="1733"/>
      <c r="AF565" s="1734"/>
      <c r="AN565" s="281"/>
      <c r="AU565" s="21"/>
      <c r="AV565" s="21"/>
      <c r="AW565" s="8"/>
      <c r="AX565" s="9"/>
      <c r="AY565" s="9"/>
      <c r="AZ565" s="60" t="s">
        <v>1125</v>
      </c>
      <c r="BA565" s="1824" t="s">
        <v>713</v>
      </c>
      <c r="BB565" s="1825"/>
      <c r="BC565" s="1825"/>
      <c r="BD565" s="1825"/>
      <c r="BE565" s="1826"/>
      <c r="BF565" s="1852">
        <f>SUM(O609:S613)</f>
        <v>47</v>
      </c>
      <c r="BG565" s="1853"/>
      <c r="BH565" s="1853"/>
      <c r="BI565" s="1853"/>
      <c r="BJ565" s="1854"/>
      <c r="BK565" s="1659">
        <f>SUM(T609:X613)</f>
        <v>17</v>
      </c>
      <c r="BL565" s="1660"/>
      <c r="BM565" s="1660"/>
      <c r="BN565" s="1660"/>
      <c r="BO565" s="1661"/>
    </row>
    <row r="566" spans="1:96" s="4" customFormat="1" ht="12.75" customHeight="1">
      <c r="B566" s="35"/>
      <c r="I566" s="1511" t="s">
        <v>1497</v>
      </c>
      <c r="J566" s="1512"/>
      <c r="K566" s="1512"/>
      <c r="L566" s="1512"/>
      <c r="M566" s="1512"/>
      <c r="N566" s="1513"/>
      <c r="O566" s="1681">
        <v>0.5</v>
      </c>
      <c r="P566" s="1682"/>
      <c r="Q566" s="1895"/>
      <c r="R566" s="1732"/>
      <c r="S566" s="1689"/>
      <c r="T566" s="1689"/>
      <c r="U566" s="1876" t="s">
        <v>1501</v>
      </c>
      <c r="V566" s="1876"/>
      <c r="W566" s="1869">
        <v>37.5</v>
      </c>
      <c r="X566" s="1869"/>
      <c r="Y566" s="1732"/>
      <c r="Z566" s="1732"/>
      <c r="AA566" s="1869"/>
      <c r="AB566" s="1869"/>
      <c r="AC566" s="1732"/>
      <c r="AD566" s="1732"/>
      <c r="AE566" s="1849"/>
      <c r="AF566" s="1850"/>
      <c r="AN566" s="281"/>
      <c r="CL566"/>
      <c r="CM566"/>
    </row>
    <row r="567" spans="1:96" s="4" customFormat="1" ht="12.75" customHeight="1">
      <c r="B567" s="120"/>
      <c r="C567" s="61"/>
      <c r="I567" s="1511"/>
      <c r="J567" s="1512"/>
      <c r="K567" s="1512"/>
      <c r="L567" s="1512"/>
      <c r="M567" s="1512"/>
      <c r="N567" s="1513"/>
      <c r="O567" s="1681">
        <v>0.45</v>
      </c>
      <c r="P567" s="1682"/>
      <c r="Q567" s="1855"/>
      <c r="R567" s="1689"/>
      <c r="S567" s="1689"/>
      <c r="T567" s="1689"/>
      <c r="U567" s="1654" t="s">
        <v>130</v>
      </c>
      <c r="V567" s="1654"/>
      <c r="W567" s="1655">
        <v>33.799999999999997</v>
      </c>
      <c r="X567" s="1655"/>
      <c r="Y567" s="1655"/>
      <c r="Z567" s="1655"/>
      <c r="AA567" s="1689"/>
      <c r="AB567" s="1689"/>
      <c r="AC567" s="1655"/>
      <c r="AD567" s="1655"/>
      <c r="AE567" s="1733"/>
      <c r="AF567" s="1734"/>
      <c r="AN567" s="281"/>
      <c r="CL567"/>
      <c r="CM567"/>
    </row>
    <row r="568" spans="1:96" s="4" customFormat="1" ht="12.75" customHeight="1">
      <c r="B568" s="5"/>
      <c r="C568" s="5"/>
      <c r="D568" s="5"/>
      <c r="E568" s="5"/>
      <c r="I568" s="1511"/>
      <c r="J568" s="1512"/>
      <c r="K568" s="1512"/>
      <c r="L568" s="1512"/>
      <c r="M568" s="1512"/>
      <c r="N568" s="1513"/>
      <c r="O568" s="1681">
        <v>0.4</v>
      </c>
      <c r="P568" s="1682"/>
      <c r="Q568" s="1855"/>
      <c r="R568" s="1689"/>
      <c r="S568" s="1654" t="s">
        <v>1500</v>
      </c>
      <c r="T568" s="1654"/>
      <c r="U568" s="1655">
        <v>20</v>
      </c>
      <c r="V568" s="1655"/>
      <c r="W568" s="1655">
        <v>30</v>
      </c>
      <c r="X568" s="1655"/>
      <c r="Y568" s="1655"/>
      <c r="Z568" s="1655"/>
      <c r="AA568" s="1655"/>
      <c r="AB568" s="1655"/>
      <c r="AC568" s="1655"/>
      <c r="AD568" s="1655"/>
      <c r="AE568" s="1733"/>
      <c r="AF568" s="1734"/>
      <c r="AN568" s="281"/>
      <c r="AP568" s="1759" t="s">
        <v>205</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3">
        <f>BF565</f>
        <v>47</v>
      </c>
      <c r="BL568" s="1834"/>
      <c r="BM568" s="1834"/>
      <c r="BN568" s="1834"/>
      <c r="BO568" s="183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81">
        <v>0.35</v>
      </c>
      <c r="P569" s="1682"/>
      <c r="Q569" s="1855"/>
      <c r="R569" s="1689"/>
      <c r="S569" s="1654" t="s">
        <v>1761</v>
      </c>
      <c r="T569" s="1654"/>
      <c r="U569" s="1655">
        <v>17.5</v>
      </c>
      <c r="V569" s="1655"/>
      <c r="W569" s="1655">
        <v>26.3</v>
      </c>
      <c r="X569" s="1655"/>
      <c r="Y569" s="1655">
        <v>35</v>
      </c>
      <c r="Z569" s="1655"/>
      <c r="AA569" s="1655"/>
      <c r="AB569" s="1655"/>
      <c r="AC569" s="1655">
        <v>50</v>
      </c>
      <c r="AD569" s="1655"/>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6"/>
      <c r="BL569" s="1837"/>
      <c r="BM569" s="1837"/>
      <c r="BN569" s="1837"/>
      <c r="BO569" s="183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81">
        <v>0.3</v>
      </c>
      <c r="P570" s="1682"/>
      <c r="Q570" s="1855"/>
      <c r="R570" s="1689"/>
      <c r="S570" s="1654" t="s">
        <v>1762</v>
      </c>
      <c r="T570" s="1654"/>
      <c r="U570" s="1655">
        <v>15</v>
      </c>
      <c r="V570" s="1655"/>
      <c r="W570" s="1655">
        <v>22.5</v>
      </c>
      <c r="X570" s="1655"/>
      <c r="Y570" s="1655">
        <v>30</v>
      </c>
      <c r="Z570" s="1655"/>
      <c r="AA570" s="1655">
        <v>37.5</v>
      </c>
      <c r="AB570" s="1655"/>
      <c r="AC570" s="1655">
        <v>45</v>
      </c>
      <c r="AD570" s="1655"/>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8">
        <v>5</v>
      </c>
      <c r="BK570" s="1139"/>
      <c r="BL570" s="1139"/>
      <c r="BM570" s="1139"/>
      <c r="BN570" s="1140"/>
      <c r="BO570" s="1138">
        <v>4</v>
      </c>
      <c r="BP570" s="1139"/>
      <c r="BQ570" s="1139"/>
      <c r="BR570" s="1139"/>
      <c r="BS570" s="1140"/>
      <c r="BT570" s="1138">
        <v>3</v>
      </c>
      <c r="BU570" s="1139"/>
      <c r="BV570" s="1139"/>
      <c r="BW570" s="1139"/>
      <c r="BX570" s="1140"/>
      <c r="BY570" s="1138">
        <v>2</v>
      </c>
      <c r="BZ570" s="1139"/>
      <c r="CA570" s="1139"/>
      <c r="CB570" s="1139"/>
      <c r="CC570" s="1140"/>
      <c r="CD570" s="1138">
        <v>1</v>
      </c>
      <c r="CE570" s="1139"/>
      <c r="CF570" s="1139"/>
      <c r="CG570" s="1139"/>
      <c r="CH570" s="1140"/>
      <c r="CI570" s="1138">
        <v>0</v>
      </c>
      <c r="CJ570" s="1139"/>
      <c r="CK570" s="1139"/>
      <c r="CL570" s="1139"/>
      <c r="CM570" s="1140"/>
      <c r="CN570" s="21"/>
      <c r="CO570" s="21"/>
      <c r="CP570" s="21"/>
      <c r="CQ570" s="21"/>
      <c r="CR570" s="21"/>
    </row>
    <row r="571" spans="1:96" s="4" customFormat="1" ht="12.75" customHeight="1">
      <c r="B571" s="5"/>
      <c r="C571" s="5"/>
      <c r="D571" s="5"/>
      <c r="E571" s="5"/>
      <c r="I571" s="1511"/>
      <c r="J571" s="1512"/>
      <c r="K571" s="1512"/>
      <c r="L571" s="1512"/>
      <c r="M571" s="1512"/>
      <c r="N571" s="1513"/>
      <c r="O571" s="1681">
        <v>0.25</v>
      </c>
      <c r="P571" s="1682"/>
      <c r="Q571" s="1855"/>
      <c r="R571" s="1689"/>
      <c r="S571" s="1654" t="s">
        <v>1763</v>
      </c>
      <c r="T571" s="1654"/>
      <c r="U571" s="1655">
        <v>12.5</v>
      </c>
      <c r="V571" s="1655"/>
      <c r="W571" s="1655">
        <v>18.8</v>
      </c>
      <c r="X571" s="1655"/>
      <c r="Y571" s="1655">
        <v>25</v>
      </c>
      <c r="Z571" s="1655"/>
      <c r="AA571" s="1655">
        <v>31.3</v>
      </c>
      <c r="AB571" s="1655"/>
      <c r="AC571" s="1655">
        <v>37.5</v>
      </c>
      <c r="AD571" s="1655"/>
      <c r="AE571" s="1733">
        <v>50</v>
      </c>
      <c r="AF571" s="1734"/>
      <c r="AN571" s="281"/>
      <c r="AP571" s="1829" t="str">
        <f t="shared" ref="AP571:AP577" si="0">J608</f>
        <v>5 BR</v>
      </c>
      <c r="AQ571" s="1830"/>
      <c r="AR571" s="1830"/>
      <c r="AS571" s="1830"/>
      <c r="AT571" s="1831"/>
      <c r="AU571" s="1142">
        <f t="shared" ref="AU571:AU576" si="1">O608</f>
        <v>0</v>
      </c>
      <c r="AV571" s="1143"/>
      <c r="AW571" s="1143"/>
      <c r="AX571" s="1143"/>
      <c r="AY571" s="1144"/>
      <c r="AZ571" s="1142">
        <f t="shared" ref="AZ571:AZ576" si="2">T608</f>
        <v>0</v>
      </c>
      <c r="BA571" s="1143"/>
      <c r="BB571" s="1143"/>
      <c r="BC571" s="1143"/>
      <c r="BD571" s="1144"/>
      <c r="BE571" s="1821">
        <f t="shared" ref="BE571:BE576" si="3">Y608</f>
        <v>0</v>
      </c>
      <c r="BF571" s="1822"/>
      <c r="BG571" s="1822"/>
      <c r="BH571" s="1822"/>
      <c r="BI571" s="1823"/>
      <c r="BJ571" s="1138">
        <f>IF(OR(AP581=0,BE571&gt;=0.1),0,1)</f>
        <v>0</v>
      </c>
      <c r="BK571" s="1139"/>
      <c r="BL571" s="1139"/>
      <c r="BM571" s="1139"/>
      <c r="BN571" s="1140"/>
      <c r="BO571" s="1138"/>
      <c r="BP571" s="1139"/>
      <c r="BQ571" s="1139"/>
      <c r="BR571" s="1139"/>
      <c r="BS571" s="1140"/>
      <c r="BT571" s="1138"/>
      <c r="BU571" s="1139"/>
      <c r="BV571" s="1139"/>
      <c r="BW571" s="1139"/>
      <c r="BX571" s="1140"/>
      <c r="BY571" s="1138"/>
      <c r="BZ571" s="1139"/>
      <c r="CA571" s="1139"/>
      <c r="CB571" s="1139"/>
      <c r="CC571" s="1140"/>
      <c r="CD571" s="1138"/>
      <c r="CE571" s="1139"/>
      <c r="CF571" s="1139"/>
      <c r="CG571" s="1139"/>
      <c r="CH571" s="1140"/>
      <c r="CI571" s="1138"/>
      <c r="CJ571" s="1139"/>
      <c r="CK571" s="1139"/>
      <c r="CL571" s="1139"/>
      <c r="CM571" s="1140"/>
      <c r="CN571" s="21"/>
      <c r="CO571" s="21"/>
      <c r="CP571" s="21"/>
      <c r="CQ571" s="21"/>
      <c r="CR571" s="21"/>
    </row>
    <row r="572" spans="1:96" s="4" customFormat="1" ht="12.75" customHeight="1">
      <c r="A572" s="120"/>
      <c r="B572" s="5"/>
      <c r="C572" s="5"/>
      <c r="D572" s="5"/>
      <c r="E572" s="5"/>
      <c r="I572" s="1511"/>
      <c r="J572" s="1512"/>
      <c r="K572" s="1512"/>
      <c r="L572" s="1512"/>
      <c r="M572" s="1512"/>
      <c r="N572" s="1513"/>
      <c r="O572" s="1681">
        <v>0.2</v>
      </c>
      <c r="P572" s="1682"/>
      <c r="Q572" s="1855"/>
      <c r="R572" s="1689"/>
      <c r="S572" s="1881" t="s">
        <v>1766</v>
      </c>
      <c r="T572" s="1881"/>
      <c r="U572" s="1655">
        <v>10</v>
      </c>
      <c r="V572" s="1655"/>
      <c r="W572" s="1655">
        <v>15</v>
      </c>
      <c r="X572" s="1655"/>
      <c r="Y572" s="1655">
        <v>20</v>
      </c>
      <c r="Z572" s="1655"/>
      <c r="AA572" s="1655">
        <v>25</v>
      </c>
      <c r="AB572" s="1655"/>
      <c r="AC572" s="1655">
        <v>30</v>
      </c>
      <c r="AD572" s="1655"/>
      <c r="AE572" s="1733">
        <v>40</v>
      </c>
      <c r="AF572" s="1734"/>
      <c r="AN572" s="281"/>
      <c r="AP572" s="1829" t="str">
        <f t="shared" si="0"/>
        <v>4 BR</v>
      </c>
      <c r="AQ572" s="1830"/>
      <c r="AR572" s="1830"/>
      <c r="AS572" s="1830"/>
      <c r="AT572" s="1831"/>
      <c r="AU572" s="1142">
        <f t="shared" si="1"/>
        <v>0</v>
      </c>
      <c r="AV572" s="1143"/>
      <c r="AW572" s="1143"/>
      <c r="AX572" s="1143"/>
      <c r="AY572" s="1144"/>
      <c r="AZ572" s="1142">
        <f t="shared" si="2"/>
        <v>0</v>
      </c>
      <c r="BA572" s="1143"/>
      <c r="BB572" s="1143"/>
      <c r="BC572" s="1143"/>
      <c r="BD572" s="1144"/>
      <c r="BE572" s="1821">
        <f t="shared" si="3"/>
        <v>0</v>
      </c>
      <c r="BF572" s="1822"/>
      <c r="BG572" s="1822"/>
      <c r="BH572" s="1822"/>
      <c r="BI572" s="1823"/>
      <c r="BJ572" s="1138"/>
      <c r="BK572" s="1139"/>
      <c r="BL572" s="1139"/>
      <c r="BM572" s="1139"/>
      <c r="BN572" s="1140"/>
      <c r="BO572" s="1138">
        <f>IF(AND(AND(AZ571=0,BJ571=0,AP582=1)),1,0)</f>
        <v>0</v>
      </c>
      <c r="BP572" s="1139"/>
      <c r="BQ572" s="1139"/>
      <c r="BR572" s="1139"/>
      <c r="BS572" s="1140"/>
      <c r="BT572" s="1138"/>
      <c r="BU572" s="1139"/>
      <c r="BV572" s="1139"/>
      <c r="BW572" s="1139"/>
      <c r="BX572" s="1140"/>
      <c r="BY572" s="1138"/>
      <c r="BZ572" s="1139"/>
      <c r="CA572" s="1139"/>
      <c r="CB572" s="1139"/>
      <c r="CC572" s="1140"/>
      <c r="CD572" s="1138"/>
      <c r="CE572" s="1139"/>
      <c r="CF572" s="1139"/>
      <c r="CG572" s="1139"/>
      <c r="CH572" s="1140"/>
      <c r="CI572" s="1138"/>
      <c r="CJ572" s="1139"/>
      <c r="CK572" s="1139"/>
      <c r="CL572" s="1139"/>
      <c r="CM572" s="1140"/>
      <c r="CN572" s="21"/>
      <c r="CO572" s="21"/>
      <c r="CP572" s="21"/>
      <c r="CQ572" s="21"/>
      <c r="CR572" s="21"/>
    </row>
    <row r="573" spans="1:96" s="4" customFormat="1" ht="12.75" customHeight="1">
      <c r="A573" s="120"/>
      <c r="B573" s="5"/>
      <c r="C573" s="5"/>
      <c r="D573" s="5"/>
      <c r="E573" s="5"/>
      <c r="I573" s="1511"/>
      <c r="J573" s="1512"/>
      <c r="K573" s="1512"/>
      <c r="L573" s="1512"/>
      <c r="M573" s="1512"/>
      <c r="N573" s="1513"/>
      <c r="O573" s="1681">
        <v>0.15</v>
      </c>
      <c r="P573" s="1682"/>
      <c r="Q573" s="1855"/>
      <c r="R573" s="1689"/>
      <c r="S573" s="1654" t="s">
        <v>1764</v>
      </c>
      <c r="T573" s="1654"/>
      <c r="U573" s="1655">
        <v>7.5</v>
      </c>
      <c r="V573" s="1655"/>
      <c r="W573" s="1655">
        <v>11.3</v>
      </c>
      <c r="X573" s="1655"/>
      <c r="Y573" s="1655">
        <v>15</v>
      </c>
      <c r="Z573" s="1655"/>
      <c r="AA573" s="1655">
        <v>18.8</v>
      </c>
      <c r="AB573" s="1655"/>
      <c r="AC573" s="1655">
        <v>22.5</v>
      </c>
      <c r="AD573" s="1655"/>
      <c r="AE573" s="1733">
        <v>30</v>
      </c>
      <c r="AF573" s="1734"/>
      <c r="AN573" s="281"/>
      <c r="AP573" s="1829" t="str">
        <f t="shared" si="0"/>
        <v>3 BR</v>
      </c>
      <c r="AQ573" s="1830"/>
      <c r="AR573" s="1830"/>
      <c r="AS573" s="1830"/>
      <c r="AT573" s="1831"/>
      <c r="AU573" s="1142">
        <f t="shared" si="1"/>
        <v>12</v>
      </c>
      <c r="AV573" s="1143"/>
      <c r="AW573" s="1143"/>
      <c r="AX573" s="1143"/>
      <c r="AY573" s="1144"/>
      <c r="AZ573" s="1142">
        <f t="shared" si="2"/>
        <v>2</v>
      </c>
      <c r="BA573" s="1143"/>
      <c r="BB573" s="1143"/>
      <c r="BC573" s="1143"/>
      <c r="BD573" s="1144"/>
      <c r="BE573" s="1821">
        <f t="shared" si="3"/>
        <v>0.16666666666666666</v>
      </c>
      <c r="BF573" s="1822"/>
      <c r="BG573" s="1822"/>
      <c r="BH573" s="1822"/>
      <c r="BI573" s="1823"/>
      <c r="BJ573" s="1138"/>
      <c r="BK573" s="1139"/>
      <c r="BL573" s="1139"/>
      <c r="BM573" s="1139"/>
      <c r="BN573" s="1140"/>
      <c r="BO573" s="1138"/>
      <c r="BP573" s="1139"/>
      <c r="BQ573" s="1139"/>
      <c r="BR573" s="1139"/>
      <c r="BS573" s="1140"/>
      <c r="BT573" s="1138">
        <f>IF(AND(AND(AZ571+AZ572=0,BJ571+BO572=0,AP583=1)),1,0)</f>
        <v>0</v>
      </c>
      <c r="BU573" s="1139"/>
      <c r="BV573" s="1139"/>
      <c r="BW573" s="1139"/>
      <c r="BX573" s="1140"/>
      <c r="BY573" s="1138"/>
      <c r="BZ573" s="1139"/>
      <c r="CA573" s="1139"/>
      <c r="CB573" s="1139"/>
      <c r="CC573" s="1140"/>
      <c r="CD573" s="1138"/>
      <c r="CE573" s="1139"/>
      <c r="CF573" s="1139"/>
      <c r="CG573" s="1139"/>
      <c r="CH573" s="1140"/>
      <c r="CI573" s="1138"/>
      <c r="CJ573" s="1139"/>
      <c r="CK573" s="1139"/>
      <c r="CL573" s="1139"/>
      <c r="CM573" s="1140"/>
      <c r="CN573" s="21"/>
      <c r="CO573" s="21"/>
      <c r="CP573" s="21"/>
      <c r="CQ573" s="21"/>
      <c r="CR573" s="21"/>
    </row>
    <row r="574" spans="1:96" s="4" customFormat="1" ht="12.75" customHeight="1" thickBot="1">
      <c r="B574" s="5"/>
      <c r="C574" s="5"/>
      <c r="D574" s="5"/>
      <c r="E574" s="5"/>
      <c r="I574" s="1514"/>
      <c r="J574" s="1515"/>
      <c r="K574" s="1515"/>
      <c r="L574" s="1515"/>
      <c r="M574" s="1515"/>
      <c r="N574" s="1516"/>
      <c r="O574" s="1681">
        <v>0.1</v>
      </c>
      <c r="P574" s="1682"/>
      <c r="Q574" s="1879"/>
      <c r="R574" s="1880"/>
      <c r="S574" s="1654" t="s">
        <v>1765</v>
      </c>
      <c r="T574" s="1654"/>
      <c r="U574" s="1743">
        <v>5</v>
      </c>
      <c r="V574" s="1743"/>
      <c r="W574" s="1743">
        <v>7.5</v>
      </c>
      <c r="X574" s="1743"/>
      <c r="Y574" s="1743">
        <v>10</v>
      </c>
      <c r="Z574" s="1743"/>
      <c r="AA574" s="1743">
        <v>12.5</v>
      </c>
      <c r="AB574" s="1743"/>
      <c r="AC574" s="1743">
        <v>15</v>
      </c>
      <c r="AD574" s="1743"/>
      <c r="AE574" s="1672">
        <v>20</v>
      </c>
      <c r="AF574" s="1673"/>
      <c r="AK574" s="167"/>
      <c r="AL574" s="167"/>
      <c r="AM574" s="5"/>
      <c r="AN574" s="281"/>
      <c r="AP574" s="1829" t="str">
        <f t="shared" si="0"/>
        <v>2 BR</v>
      </c>
      <c r="AQ574" s="1830"/>
      <c r="AR574" s="1830"/>
      <c r="AS574" s="1830"/>
      <c r="AT574" s="1831"/>
      <c r="AU574" s="1142">
        <f t="shared" si="1"/>
        <v>23</v>
      </c>
      <c r="AV574" s="1143"/>
      <c r="AW574" s="1143"/>
      <c r="AX574" s="1143"/>
      <c r="AY574" s="1144"/>
      <c r="AZ574" s="1142">
        <f t="shared" si="2"/>
        <v>3</v>
      </c>
      <c r="BA574" s="1143"/>
      <c r="BB574" s="1143"/>
      <c r="BC574" s="1143"/>
      <c r="BD574" s="1144"/>
      <c r="BE574" s="1821">
        <f t="shared" si="3"/>
        <v>0.13043478260869565</v>
      </c>
      <c r="BF574" s="1822"/>
      <c r="BG574" s="1822"/>
      <c r="BH574" s="1822"/>
      <c r="BI574" s="1823"/>
      <c r="BJ574" s="1138"/>
      <c r="BK574" s="1139"/>
      <c r="BL574" s="1139"/>
      <c r="BM574" s="1139"/>
      <c r="BN574" s="1140"/>
      <c r="BO574" s="1138"/>
      <c r="BP574" s="1139"/>
      <c r="BQ574" s="1139"/>
      <c r="BR574" s="1139"/>
      <c r="BS574" s="1140"/>
      <c r="BT574" s="1138"/>
      <c r="BU574" s="1139"/>
      <c r="BV574" s="1139"/>
      <c r="BW574" s="1139"/>
      <c r="BX574" s="1140"/>
      <c r="BY574" s="1138">
        <f>IF(AND(AND(AZ571+AZ572+AZ573=0,BO572+BT573+BJ571=0,AP584=1)),1,0)</f>
        <v>0</v>
      </c>
      <c r="BZ574" s="1139"/>
      <c r="CA574" s="1139"/>
      <c r="CB574" s="1139"/>
      <c r="CC574" s="1140"/>
      <c r="CD574" s="1138"/>
      <c r="CE574" s="1139"/>
      <c r="CF574" s="1139"/>
      <c r="CG574" s="1139"/>
      <c r="CH574" s="1140"/>
      <c r="CI574" s="1138"/>
      <c r="CJ574" s="1139"/>
      <c r="CK574" s="1139"/>
      <c r="CL574" s="1139"/>
      <c r="CM574" s="1140"/>
      <c r="CN574" s="21"/>
      <c r="CO574" s="21"/>
      <c r="CP574" s="21"/>
      <c r="CQ574" s="21"/>
      <c r="CR574" s="21"/>
    </row>
    <row r="575" spans="1:96" s="4" customFormat="1" ht="12.75" customHeight="1">
      <c r="B575" s="5"/>
      <c r="C575" s="5"/>
      <c r="D575" s="5"/>
      <c r="E575" s="1551" t="s">
        <v>938</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9" t="str">
        <f t="shared" si="0"/>
        <v>1 BR</v>
      </c>
      <c r="AQ575" s="1830"/>
      <c r="AR575" s="1830"/>
      <c r="AS575" s="1830"/>
      <c r="AT575" s="1831"/>
      <c r="AU575" s="1142">
        <f t="shared" si="1"/>
        <v>12</v>
      </c>
      <c r="AV575" s="1143"/>
      <c r="AW575" s="1143"/>
      <c r="AX575" s="1143"/>
      <c r="AY575" s="1144"/>
      <c r="AZ575" s="1142">
        <f t="shared" si="2"/>
        <v>12</v>
      </c>
      <c r="BA575" s="1143"/>
      <c r="BB575" s="1143"/>
      <c r="BC575" s="1143"/>
      <c r="BD575" s="1144"/>
      <c r="BE575" s="1821">
        <f t="shared" si="3"/>
        <v>1</v>
      </c>
      <c r="BF575" s="1822"/>
      <c r="BG575" s="1822"/>
      <c r="BH575" s="1822"/>
      <c r="BI575" s="1823"/>
      <c r="BJ575" s="1138"/>
      <c r="BK575" s="1139"/>
      <c r="BL575" s="1139"/>
      <c r="BM575" s="1139"/>
      <c r="BN575" s="1140"/>
      <c r="BO575" s="1138"/>
      <c r="BP575" s="1139"/>
      <c r="BQ575" s="1139"/>
      <c r="BR575" s="1139"/>
      <c r="BS575" s="1140"/>
      <c r="BT575" s="1138"/>
      <c r="BU575" s="1139"/>
      <c r="BV575" s="1139"/>
      <c r="BW575" s="1139"/>
      <c r="BX575" s="1140"/>
      <c r="BY575" s="1138"/>
      <c r="BZ575" s="1139"/>
      <c r="CA575" s="1139"/>
      <c r="CB575" s="1139"/>
      <c r="CC575" s="1140"/>
      <c r="CD575" s="1138">
        <f>IF(AND(AND(BE572+BE573+BE574+BE571=0,BT573+BY574+BO572+BJ571=0,AP585=1)),1,0)</f>
        <v>0</v>
      </c>
      <c r="CE575" s="1139"/>
      <c r="CF575" s="1139"/>
      <c r="CG575" s="1139"/>
      <c r="CH575" s="1140"/>
      <c r="CI575" s="1138"/>
      <c r="CJ575" s="1139"/>
      <c r="CK575" s="1139"/>
      <c r="CL575" s="1139"/>
      <c r="CM575" s="1140"/>
      <c r="CN575" s="21"/>
      <c r="CO575" s="21"/>
      <c r="CP575" s="21"/>
      <c r="CQ575" s="21"/>
      <c r="CR575" s="21"/>
    </row>
    <row r="576" spans="1:96" s="4" customFormat="1" ht="12.75" customHeight="1">
      <c r="E576" s="1747"/>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748"/>
      <c r="AN576" s="281"/>
      <c r="AP576" s="1829" t="str">
        <f t="shared" si="0"/>
        <v>SRO</v>
      </c>
      <c r="AQ576" s="1830"/>
      <c r="AR576" s="1830"/>
      <c r="AS576" s="1830"/>
      <c r="AT576" s="1831"/>
      <c r="AU576" s="1142">
        <f t="shared" si="1"/>
        <v>0</v>
      </c>
      <c r="AV576" s="1143"/>
      <c r="AW576" s="1143"/>
      <c r="AX576" s="1143"/>
      <c r="AY576" s="1144"/>
      <c r="AZ576" s="1142">
        <f t="shared" si="2"/>
        <v>0</v>
      </c>
      <c r="BA576" s="1143"/>
      <c r="BB576" s="1143"/>
      <c r="BC576" s="1143"/>
      <c r="BD576" s="1144"/>
      <c r="BE576" s="1821">
        <f t="shared" si="3"/>
        <v>0</v>
      </c>
      <c r="BF576" s="1822"/>
      <c r="BG576" s="1822"/>
      <c r="BH576" s="1822"/>
      <c r="BI576" s="1823"/>
      <c r="BJ576" s="1138"/>
      <c r="BK576" s="1139"/>
      <c r="BL576" s="1139"/>
      <c r="BM576" s="1139"/>
      <c r="BN576" s="1140"/>
      <c r="BO576" s="1138"/>
      <c r="BP576" s="1139"/>
      <c r="BQ576" s="1139"/>
      <c r="BR576" s="1139"/>
      <c r="BS576" s="1140"/>
      <c r="BT576" s="1138"/>
      <c r="BU576" s="1139"/>
      <c r="BV576" s="1139"/>
      <c r="BW576" s="1139"/>
      <c r="BX576" s="1140"/>
      <c r="BY576" s="1138"/>
      <c r="BZ576" s="1139"/>
      <c r="CA576" s="1139"/>
      <c r="CB576" s="1139"/>
      <c r="CC576" s="1140"/>
      <c r="CD576" s="1138"/>
      <c r="CE576" s="1139"/>
      <c r="CF576" s="1139"/>
      <c r="CG576" s="1139"/>
      <c r="CH576" s="1140"/>
      <c r="CI576" s="1138">
        <f>IF(AND(AND(AZ573+AZ574+AZ575+AZ572+AZ571=0,BY574+CD575+BT573+BO572+BJ571=0,AP586=1)),1,0)</f>
        <v>0</v>
      </c>
      <c r="CJ576" s="1139"/>
      <c r="CK576" s="1139"/>
      <c r="CL576" s="1139"/>
      <c r="CM576" s="1140"/>
      <c r="CN576" s="21"/>
      <c r="CO576" s="21"/>
      <c r="CP576" s="21"/>
      <c r="CQ576" s="21"/>
      <c r="CR576" s="21"/>
    </row>
    <row r="577" spans="5:96" s="4" customFormat="1" ht="12.75" customHeight="1">
      <c r="E577" s="1662" t="s">
        <v>1507</v>
      </c>
      <c r="F577" s="1663"/>
      <c r="G577" s="1663"/>
      <c r="H577" s="1663"/>
      <c r="I577" s="1663"/>
      <c r="J577" s="1664"/>
      <c r="K577" s="1662" t="s">
        <v>1757</v>
      </c>
      <c r="L577" s="1663"/>
      <c r="M577" s="1663"/>
      <c r="N577" s="1663"/>
      <c r="O577" s="1663"/>
      <c r="P577" s="1664"/>
      <c r="Q577" s="1508" t="s">
        <v>1503</v>
      </c>
      <c r="R577" s="1509"/>
      <c r="S577" s="1509"/>
      <c r="T577" s="1509"/>
      <c r="U577" s="1509"/>
      <c r="V577" s="1510"/>
      <c r="W577" s="1508" t="str">
        <f>I566</f>
        <v>Percent of Low-Income Units (exclusive of manager’s units)</v>
      </c>
      <c r="X577" s="1509"/>
      <c r="Y577" s="1509"/>
      <c r="Z577" s="1509"/>
      <c r="AA577" s="1509"/>
      <c r="AB577" s="1510"/>
      <c r="AC577" s="1508" t="s">
        <v>1506</v>
      </c>
      <c r="AD577" s="1509"/>
      <c r="AE577" s="1509"/>
      <c r="AF577" s="1509"/>
      <c r="AG577" s="1509"/>
      <c r="AH577" s="1510"/>
      <c r="AN577" s="281"/>
      <c r="AP577" s="1829" t="str">
        <f t="shared" si="0"/>
        <v>Total:</v>
      </c>
      <c r="AQ577" s="1830"/>
      <c r="AR577" s="1830"/>
      <c r="AS577" s="1830"/>
      <c r="AT577" s="1831"/>
      <c r="AU577" s="1829"/>
      <c r="AV577" s="1830"/>
      <c r="AW577" s="1830"/>
      <c r="AX577" s="1830"/>
      <c r="AY577" s="1831"/>
      <c r="AZ577" s="1829"/>
      <c r="BA577" s="1830"/>
      <c r="BB577" s="1830"/>
      <c r="BC577" s="1830"/>
      <c r="BD577" s="1831"/>
      <c r="BE577" s="1829"/>
      <c r="BF577" s="1830"/>
      <c r="BG577" s="1830"/>
      <c r="BH577" s="1830"/>
      <c r="BI577" s="1831"/>
      <c r="BJ577" s="1138">
        <f>SUM(BJ571:BN576)</f>
        <v>0</v>
      </c>
      <c r="BK577" s="1139"/>
      <c r="BL577" s="1139"/>
      <c r="BM577" s="1139"/>
      <c r="BN577" s="1140"/>
      <c r="BO577" s="1138">
        <f>SUM(BO571:BS576)</f>
        <v>0</v>
      </c>
      <c r="BP577" s="1139"/>
      <c r="BQ577" s="1139"/>
      <c r="BR577" s="1139"/>
      <c r="BS577" s="1140"/>
      <c r="BT577" s="1138">
        <f>SUM(BT571:BX576)</f>
        <v>0</v>
      </c>
      <c r="BU577" s="1139"/>
      <c r="BV577" s="1139"/>
      <c r="BW577" s="1139"/>
      <c r="BX577" s="1140"/>
      <c r="BY577" s="1138">
        <f>SUM(BY571:CC576)</f>
        <v>0</v>
      </c>
      <c r="BZ577" s="1139"/>
      <c r="CA577" s="1139"/>
      <c r="CB577" s="1139"/>
      <c r="CC577" s="1140"/>
      <c r="CD577" s="1138">
        <f>SUM(CD571:CH576)</f>
        <v>0</v>
      </c>
      <c r="CE577" s="1139"/>
      <c r="CF577" s="1139"/>
      <c r="CG577" s="1139"/>
      <c r="CH577" s="1140"/>
      <c r="CI577" s="1138">
        <f>SUM(CI571:CM576)</f>
        <v>0</v>
      </c>
      <c r="CJ577" s="1139"/>
      <c r="CK577" s="1139"/>
      <c r="CL577" s="1139"/>
      <c r="CM577" s="1140"/>
      <c r="CN577" s="1138">
        <f>SUM(BJ577:CM577)</f>
        <v>0</v>
      </c>
      <c r="CO577" s="1139"/>
      <c r="CP577" s="1139"/>
      <c r="CQ577" s="1139"/>
      <c r="CR577" s="1140"/>
    </row>
    <row r="578" spans="5:96" s="4" customFormat="1" ht="12.75" customHeight="1">
      <c r="E578" s="1665"/>
      <c r="F578" s="1666"/>
      <c r="G578" s="1666"/>
      <c r="H578" s="1666"/>
      <c r="I578" s="1666"/>
      <c r="J578" s="1667"/>
      <c r="K578" s="1665"/>
      <c r="L578" s="1666"/>
      <c r="M578" s="1666"/>
      <c r="N578" s="1666"/>
      <c r="O578" s="1666"/>
      <c r="P578" s="1667"/>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5"/>
      <c r="F579" s="1666"/>
      <c r="G579" s="1666"/>
      <c r="H579" s="1666"/>
      <c r="I579" s="1666"/>
      <c r="J579" s="1667"/>
      <c r="K579" s="1665"/>
      <c r="L579" s="1666"/>
      <c r="M579" s="1666"/>
      <c r="N579" s="1666"/>
      <c r="O579" s="1666"/>
      <c r="P579" s="1667"/>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5"/>
      <c r="F580" s="1666"/>
      <c r="G580" s="1666"/>
      <c r="H580" s="1666"/>
      <c r="I580" s="1666"/>
      <c r="J580" s="1667"/>
      <c r="K580" s="1665"/>
      <c r="L580" s="1666"/>
      <c r="M580" s="1666"/>
      <c r="N580" s="1666"/>
      <c r="O580" s="1666"/>
      <c r="P580" s="1667"/>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1126</v>
      </c>
      <c r="BH580" s="3" t="s">
        <v>1127</v>
      </c>
    </row>
    <row r="581" spans="5:96" s="4" customFormat="1" ht="12.75" customHeight="1">
      <c r="E581" s="1656"/>
      <c r="F581" s="1657"/>
      <c r="G581" s="1657"/>
      <c r="H581" s="1657"/>
      <c r="I581" s="1657"/>
      <c r="J581" s="1658"/>
      <c r="K581" s="1659">
        <v>20</v>
      </c>
      <c r="L581" s="1660"/>
      <c r="M581" s="1660"/>
      <c r="N581" s="1660"/>
      <c r="O581" s="1660"/>
      <c r="P581" s="1661"/>
      <c r="Q581" s="1728">
        <f>IF(ISERROR(IF((((E581/$BJ$528)*100)&gt;100),"EXCESSIVE VALUE",(E581/$BJ$528)*100)),0,IF((((E581/$BJ$528)*100)&gt;100),"EXCESSIVE VALUE",(E581/$BJ$528)*100))</f>
        <v>0</v>
      </c>
      <c r="R581" s="1729"/>
      <c r="S581" s="1729"/>
      <c r="T581" s="1729"/>
      <c r="U581" s="1729"/>
      <c r="V581" s="1730"/>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59">
        <f t="shared" ref="AP581:AP586" si="5">IF(OR(BE571&gt;=0.1,BE571=0),0,1)</f>
        <v>0</v>
      </c>
      <c r="AQ581" s="1660"/>
      <c r="AR581" s="1660"/>
      <c r="AS581" s="1660"/>
      <c r="AT581" s="1661"/>
      <c r="AX581" s="1699" t="s">
        <v>793</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6">
        <v>17</v>
      </c>
      <c r="F582" s="1657"/>
      <c r="G582" s="1657"/>
      <c r="H582" s="1657"/>
      <c r="I582" s="1657"/>
      <c r="J582" s="1658"/>
      <c r="K582" s="1659">
        <v>30</v>
      </c>
      <c r="L582" s="1660"/>
      <c r="M582" s="1660"/>
      <c r="N582" s="1660"/>
      <c r="O582" s="1660"/>
      <c r="P582" s="1661"/>
      <c r="Q582" s="1728">
        <f>IF(ISERROR(IF((((E582/$BJ$528)*100)&gt;100),"EXCESSIVE VALUE",(E582/$BJ$528)*100)),0,IF((((E582/$BJ$528)*100)&gt;100),"EXCESSIVE VALUE",(E582/$BJ$528)*100))</f>
        <v>36.170212765957451</v>
      </c>
      <c r="R582" s="1729"/>
      <c r="S582" s="1729"/>
      <c r="T582" s="1729"/>
      <c r="U582" s="1729"/>
      <c r="V582" s="1730"/>
      <c r="W582" s="1668">
        <f>IF(FLOOR(Q582,5)&gt;80,80,FLOOR(Q582,5))</f>
        <v>35</v>
      </c>
      <c r="X582" s="1669"/>
      <c r="Y582" s="1669"/>
      <c r="Z582" s="1669"/>
      <c r="AA582" s="1669"/>
      <c r="AB582" s="1670"/>
      <c r="AC582" s="1668">
        <f t="shared" si="4"/>
        <v>50</v>
      </c>
      <c r="AD582" s="1669"/>
      <c r="AE582" s="1669"/>
      <c r="AF582" s="1669"/>
      <c r="AG582" s="1669"/>
      <c r="AH582" s="1670"/>
      <c r="AN582" s="281"/>
      <c r="AO582" s="4">
        <v>4</v>
      </c>
      <c r="AP582" s="1659">
        <f t="shared" si="5"/>
        <v>0</v>
      </c>
      <c r="AQ582" s="1660"/>
      <c r="AR582" s="1660"/>
      <c r="AS582" s="1660"/>
      <c r="AT582" s="1661"/>
      <c r="AX582" s="1781" t="s">
        <v>615</v>
      </c>
      <c r="AY582" s="1782"/>
      <c r="AZ582" s="1273" t="s">
        <v>615</v>
      </c>
      <c r="BA582" s="1275"/>
      <c r="BB582" s="1781" t="s">
        <v>265</v>
      </c>
      <c r="BC582" s="1782"/>
      <c r="BD582" s="1709" t="s">
        <v>265</v>
      </c>
      <c r="BE582" s="1711"/>
      <c r="BF582" s="1781" t="s">
        <v>264</v>
      </c>
      <c r="BG582" s="1782"/>
      <c r="BH582" s="1709" t="s">
        <v>264</v>
      </c>
      <c r="BI582" s="1711"/>
      <c r="BJ582" s="1781" t="s">
        <v>263</v>
      </c>
      <c r="BK582" s="1782"/>
      <c r="BL582" s="1709" t="s">
        <v>263</v>
      </c>
      <c r="BM582" s="1711"/>
      <c r="BN582" s="1781" t="s">
        <v>614</v>
      </c>
      <c r="BO582" s="1782"/>
      <c r="BP582" s="1709" t="s">
        <v>614</v>
      </c>
      <c r="BQ582" s="1711"/>
    </row>
    <row r="583" spans="5:96" s="4" customFormat="1" ht="12.75" customHeight="1">
      <c r="E583" s="1656"/>
      <c r="F583" s="1657"/>
      <c r="G583" s="1657"/>
      <c r="H583" s="1657"/>
      <c r="I583" s="1657"/>
      <c r="J583" s="1658"/>
      <c r="K583" s="1659">
        <v>35</v>
      </c>
      <c r="L583" s="1660"/>
      <c r="M583" s="1660"/>
      <c r="N583" s="1660"/>
      <c r="O583" s="1660"/>
      <c r="P583" s="1661"/>
      <c r="Q583" s="1728">
        <f t="shared" ref="Q583:Q589" si="6">IF(ISERROR(IF((((E583/$BJ$528)*100)&gt;100),"EXCESSIVE VALUE",(E583/$BJ$528)*100)),0,IF((((E583/$BJ$528)*100)&gt;100),"EXCESSIVE VALUE",(E583/$BJ$528)*100))</f>
        <v>0</v>
      </c>
      <c r="R583" s="1729"/>
      <c r="S583" s="1729"/>
      <c r="T583" s="1729"/>
      <c r="U583" s="1729"/>
      <c r="V583" s="1730"/>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59">
        <f t="shared" si="5"/>
        <v>0</v>
      </c>
      <c r="AQ583" s="1660"/>
      <c r="AR583" s="1660"/>
      <c r="AS583" s="1660"/>
      <c r="AT583" s="1661"/>
      <c r="AX583" s="1781">
        <f>IF(AP533=1,1,0)</f>
        <v>0</v>
      </c>
      <c r="AY583" s="1782"/>
      <c r="AZ583" s="1699"/>
      <c r="BA583" s="1701"/>
      <c r="BB583" s="1827"/>
      <c r="BC583" s="1828"/>
      <c r="BD583" s="1709">
        <f>IF(AND(T609&gt;0,AP533&gt;0),1,0)</f>
        <v>0</v>
      </c>
      <c r="BE583" s="1711"/>
      <c r="BF583" s="1827"/>
      <c r="BG583" s="1828"/>
      <c r="BH583" s="1709">
        <f>IF(AND(T609&gt;0,AP533&gt;0),1,0)</f>
        <v>0</v>
      </c>
      <c r="BI583" s="1711"/>
      <c r="BJ583" s="1827"/>
      <c r="BK583" s="1828"/>
      <c r="BL583" s="1709">
        <f>IF(AND(T609&gt;0,AP533&gt;0),1,0)</f>
        <v>0</v>
      </c>
      <c r="BM583" s="1711"/>
      <c r="BN583" s="1827"/>
      <c r="BO583" s="1828"/>
      <c r="BP583" s="1709">
        <f>IF(AND(T609&gt;0,AP533&gt;0),1,0)</f>
        <v>0</v>
      </c>
      <c r="BQ583" s="1711"/>
    </row>
    <row r="584" spans="5:96" s="4" customFormat="1" ht="12.75" customHeight="1">
      <c r="E584" s="1656">
        <v>3</v>
      </c>
      <c r="F584" s="1657"/>
      <c r="G584" s="1657"/>
      <c r="H584" s="1657"/>
      <c r="I584" s="1657"/>
      <c r="J584" s="1658"/>
      <c r="K584" s="1659">
        <v>40</v>
      </c>
      <c r="L584" s="1660"/>
      <c r="M584" s="1660"/>
      <c r="N584" s="1660"/>
      <c r="O584" s="1660"/>
      <c r="P584" s="1661"/>
      <c r="Q584" s="1728">
        <f t="shared" si="6"/>
        <v>6.3829787234042552</v>
      </c>
      <c r="R584" s="1729"/>
      <c r="S584" s="1729"/>
      <c r="T584" s="1729"/>
      <c r="U584" s="1729"/>
      <c r="V584" s="1730"/>
      <c r="W584" s="1668">
        <f t="shared" si="7"/>
        <v>5</v>
      </c>
      <c r="X584" s="1669"/>
      <c r="Y584" s="1669"/>
      <c r="Z584" s="1669"/>
      <c r="AA584" s="1669"/>
      <c r="AB584" s="1670"/>
      <c r="AC584" s="1668">
        <f t="shared" si="4"/>
        <v>0</v>
      </c>
      <c r="AD584" s="1669"/>
      <c r="AE584" s="1669"/>
      <c r="AF584" s="1669"/>
      <c r="AG584" s="1669"/>
      <c r="AH584" s="1670"/>
      <c r="AN584" s="281"/>
      <c r="AO584" s="4">
        <v>2</v>
      </c>
      <c r="AP584" s="1659">
        <f t="shared" si="5"/>
        <v>0</v>
      </c>
      <c r="AQ584" s="1660"/>
      <c r="AR584" s="1660"/>
      <c r="AS584" s="1660"/>
      <c r="AT584" s="1661"/>
      <c r="AX584" s="1827"/>
      <c r="AY584" s="1828"/>
      <c r="AZ584" s="1699"/>
      <c r="BA584" s="1701"/>
      <c r="BB584" s="1781">
        <f>IF(AP534=1,1,0)</f>
        <v>0</v>
      </c>
      <c r="BC584" s="1782"/>
      <c r="BD584" s="1699"/>
      <c r="BE584" s="1701"/>
      <c r="BF584" s="1827"/>
      <c r="BG584" s="1828"/>
      <c r="BH584" s="1709">
        <f>IF(AND(T610&gt;0,AP534&gt;0),1,0)</f>
        <v>1</v>
      </c>
      <c r="BI584" s="1711"/>
      <c r="BJ584" s="1827"/>
      <c r="BK584" s="1828"/>
      <c r="BL584" s="1709">
        <f>IF(AND(T610&gt;0,AP534&gt;0),1,0)</f>
        <v>1</v>
      </c>
      <c r="BM584" s="1711"/>
      <c r="BN584" s="1827"/>
      <c r="BO584" s="1828"/>
      <c r="BP584" s="1709">
        <f>IF(AND(T610&gt;0,AP534&gt;0),1,0)</f>
        <v>1</v>
      </c>
      <c r="BQ584" s="1711"/>
    </row>
    <row r="585" spans="5:96" s="4" customFormat="1" ht="12.75" customHeight="1">
      <c r="E585" s="1656"/>
      <c r="F585" s="1657"/>
      <c r="G585" s="1657"/>
      <c r="H585" s="1657"/>
      <c r="I585" s="1657"/>
      <c r="J585" s="1658"/>
      <c r="K585" s="1659">
        <v>45</v>
      </c>
      <c r="L585" s="1660"/>
      <c r="M585" s="1660"/>
      <c r="N585" s="1660"/>
      <c r="O585" s="1660"/>
      <c r="P585" s="1661"/>
      <c r="Q585" s="1728">
        <f t="shared" si="6"/>
        <v>0</v>
      </c>
      <c r="R585" s="1729"/>
      <c r="S585" s="1729"/>
      <c r="T585" s="1729"/>
      <c r="U585" s="1729"/>
      <c r="V585" s="1730"/>
      <c r="W585" s="1668">
        <f>IF(FLOOR(Q585,5)&gt;65,65,FLOOR(Q585,5))</f>
        <v>0</v>
      </c>
      <c r="X585" s="1669"/>
      <c r="Y585" s="1669"/>
      <c r="Z585" s="1669"/>
      <c r="AA585" s="1669"/>
      <c r="AB585" s="1670"/>
      <c r="AC585" s="1668">
        <f t="shared" si="4"/>
        <v>0</v>
      </c>
      <c r="AD585" s="1669"/>
      <c r="AE585" s="1669"/>
      <c r="AF585" s="1669"/>
      <c r="AG585" s="1669"/>
      <c r="AH585" s="1670"/>
      <c r="AN585" s="281"/>
      <c r="AO585" s="4">
        <v>1</v>
      </c>
      <c r="AP585" s="1659">
        <f t="shared" si="5"/>
        <v>0</v>
      </c>
      <c r="AQ585" s="1660"/>
      <c r="AR585" s="1660"/>
      <c r="AS585" s="1660"/>
      <c r="AT585" s="1661"/>
      <c r="AX585" s="1827"/>
      <c r="AY585" s="1828"/>
      <c r="AZ585" s="1699"/>
      <c r="BA585" s="1701"/>
      <c r="BB585" s="1827"/>
      <c r="BC585" s="1828"/>
      <c r="BD585" s="1699"/>
      <c r="BE585" s="1701"/>
      <c r="BF585" s="1781">
        <f>IF(AP535=1,1,0)</f>
        <v>0</v>
      </c>
      <c r="BG585" s="1782"/>
      <c r="BH585" s="1699"/>
      <c r="BI585" s="1701"/>
      <c r="BJ585" s="1827"/>
      <c r="BK585" s="1828"/>
      <c r="BL585" s="1709">
        <f>IF(AND(T611&gt;0,AP535&gt;0),1,0)</f>
        <v>1</v>
      </c>
      <c r="BM585" s="1711"/>
      <c r="BN585" s="1827"/>
      <c r="BO585" s="1828"/>
      <c r="BP585" s="1709">
        <f>IF(AND(T611&gt;0,AP535&gt;0),1,0)</f>
        <v>1</v>
      </c>
      <c r="BQ585" s="1711"/>
    </row>
    <row r="586" spans="5:96" s="4" customFormat="1" ht="12.75" customHeight="1">
      <c r="E586" s="1656">
        <v>9</v>
      </c>
      <c r="F586" s="1657"/>
      <c r="G586" s="1657"/>
      <c r="H586" s="1657"/>
      <c r="I586" s="1657"/>
      <c r="J586" s="1658"/>
      <c r="K586" s="1659">
        <f>IF(OR(Application!D211="Rural",Application!D211="Rural apportionment (Section 514)",Application!D211="Rural apportionment (Section 515)",Application!D211="Rural apportionment (CDBG-DR)",Application!D211="Rural apportionment (HOME)",Application!D211="Rural (Native American apportionment)"),"",50)</f>
        <v>50</v>
      </c>
      <c r="L586" s="1660"/>
      <c r="M586" s="1660"/>
      <c r="N586" s="1660"/>
      <c r="O586" s="1660"/>
      <c r="P586" s="1661"/>
      <c r="Q586" s="1728">
        <f t="shared" si="6"/>
        <v>19.148936170212767</v>
      </c>
      <c r="R586" s="1729"/>
      <c r="S586" s="1729"/>
      <c r="T586" s="1729"/>
      <c r="U586" s="1729"/>
      <c r="V586" s="1730"/>
      <c r="W586" s="1668">
        <f>IF(FLOOR(Q586,5)&gt;40,40,FLOOR(Q586,5))</f>
        <v>15</v>
      </c>
      <c r="X586" s="1669"/>
      <c r="Y586" s="1669"/>
      <c r="Z586" s="1669"/>
      <c r="AA586" s="1669"/>
      <c r="AB586" s="1670"/>
      <c r="AC586" s="1668">
        <f t="shared" si="4"/>
        <v>7.5</v>
      </c>
      <c r="AD586" s="1669"/>
      <c r="AE586" s="1669"/>
      <c r="AF586" s="1669"/>
      <c r="AG586" s="1669"/>
      <c r="AH586" s="1670"/>
      <c r="AN586" s="281"/>
      <c r="AO586" s="4">
        <v>0</v>
      </c>
      <c r="AP586" s="1659">
        <f t="shared" si="5"/>
        <v>0</v>
      </c>
      <c r="AQ586" s="1660"/>
      <c r="AR586" s="1660"/>
      <c r="AS586" s="1660"/>
      <c r="AT586" s="1661"/>
      <c r="AX586" s="1827"/>
      <c r="AY586" s="1828"/>
      <c r="AZ586" s="1699"/>
      <c r="BA586" s="1701"/>
      <c r="BB586" s="1827"/>
      <c r="BC586" s="1828"/>
      <c r="BD586" s="1699"/>
      <c r="BE586" s="1701"/>
      <c r="BF586" s="1827"/>
      <c r="BG586" s="1828"/>
      <c r="BH586" s="1699"/>
      <c r="BI586" s="1701"/>
      <c r="BJ586" s="1781">
        <f>IF(AP536=1,1,0)</f>
        <v>1</v>
      </c>
      <c r="BK586" s="1782"/>
      <c r="BL586" s="1827"/>
      <c r="BM586" s="1828"/>
      <c r="BN586" s="1827"/>
      <c r="BO586" s="1828"/>
      <c r="BP586" s="1709">
        <f>IF(AND(T612&gt;0,AP536&gt;0),1,0)</f>
        <v>1</v>
      </c>
      <c r="BQ586" s="1711"/>
    </row>
    <row r="587" spans="5:96" s="4" customFormat="1" ht="12.75" customHeight="1">
      <c r="E587" s="1755"/>
      <c r="F587" s="1756"/>
      <c r="G587" s="1756"/>
      <c r="H587" s="1756"/>
      <c r="I587" s="1756"/>
      <c r="J587" s="1757"/>
      <c r="K587" s="1863" t="str">
        <f>IF(OR(Application!D211="Rural",Application!D211="Rural apportionment (Section 514)",Application!D211="Rural apportionment (Section 515)",Application!D211="Rural apportionment (HOME)",Application!D211="Rural apportionment (CDBG-DR)",Application!D211="Rural (Native American apportionment)"),50,"")</f>
        <v/>
      </c>
      <c r="L587" s="1864"/>
      <c r="M587" s="1865" t="s">
        <v>2311</v>
      </c>
      <c r="N587" s="1865"/>
      <c r="O587" s="1865"/>
      <c r="P587" s="1866"/>
      <c r="Q587" s="1728">
        <f t="shared" si="6"/>
        <v>0</v>
      </c>
      <c r="R587" s="1729"/>
      <c r="S587" s="1729"/>
      <c r="T587" s="1729"/>
      <c r="U587" s="1729"/>
      <c r="V587" s="1730"/>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59"/>
      <c r="AQ587" s="1660"/>
      <c r="AR587" s="1660"/>
      <c r="AS587" s="1660"/>
      <c r="AT587" s="1661"/>
      <c r="AX587" s="1827"/>
      <c r="AY587" s="1828"/>
      <c r="AZ587" s="1699"/>
      <c r="BA587" s="1701"/>
      <c r="BB587" s="1827"/>
      <c r="BC587" s="1828"/>
      <c r="BD587" s="1699"/>
      <c r="BE587" s="1701"/>
      <c r="BF587" s="1827"/>
      <c r="BG587" s="1828"/>
      <c r="BH587" s="1699"/>
      <c r="BI587" s="1701"/>
      <c r="BJ587" s="1827"/>
      <c r="BK587" s="1828"/>
      <c r="BL587" s="1827"/>
      <c r="BM587" s="1828"/>
      <c r="BN587" s="1781">
        <f>IF(AP537=1,1,0)</f>
        <v>0</v>
      </c>
      <c r="BO587" s="1782"/>
      <c r="BP587" s="1699"/>
      <c r="BQ587" s="1701"/>
    </row>
    <row r="588" spans="5:96" s="4" customFormat="1" ht="12.75" customHeight="1">
      <c r="E588" s="1755"/>
      <c r="F588" s="1756"/>
      <c r="G588" s="1756"/>
      <c r="H588" s="1756"/>
      <c r="I588" s="1756"/>
      <c r="J588" s="1757"/>
      <c r="K588" s="1863" t="str">
        <f>IF(OR(Application!D211="Rural",Application!D211="Rural apportionment (Section 514)",Application!D211="Rural apportionment (Section 515)",Application!D211="Rural apportionment (HOME)",Application!D211="Rural apportionment (CDBG-DR)",Application!D211="Rural (Native American apportionment)"),55,"")</f>
        <v/>
      </c>
      <c r="L588" s="1864"/>
      <c r="M588" s="1865" t="s">
        <v>2311</v>
      </c>
      <c r="N588" s="1865"/>
      <c r="O588" s="1865"/>
      <c r="P588" s="1866"/>
      <c r="Q588" s="1728">
        <f t="shared" si="6"/>
        <v>0</v>
      </c>
      <c r="R588" s="1729"/>
      <c r="S588" s="1729"/>
      <c r="T588" s="1729"/>
      <c r="U588" s="1729"/>
      <c r="V588" s="1730"/>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81">
        <f>SUM(AX583:AY587)</f>
        <v>0</v>
      </c>
      <c r="AY588" s="1782"/>
      <c r="AZ588" s="1709">
        <f>SUM(AZ584:BA587)</f>
        <v>0</v>
      </c>
      <c r="BA588" s="1711"/>
      <c r="BB588" s="1781">
        <f>SUM(BB584:BC587)</f>
        <v>0</v>
      </c>
      <c r="BC588" s="1782"/>
      <c r="BD588" s="1709">
        <f>SUM(BD583:BE587)</f>
        <v>0</v>
      </c>
      <c r="BE588" s="1711"/>
      <c r="BF588" s="1781">
        <f>SUM(BF585:BG587)</f>
        <v>0</v>
      </c>
      <c r="BG588" s="1782"/>
      <c r="BH588" s="1709">
        <f>SUM(BH583:BI587)</f>
        <v>1</v>
      </c>
      <c r="BI588" s="1711"/>
      <c r="BJ588" s="1781">
        <f>SUM(BJ583:BK587)</f>
        <v>1</v>
      </c>
      <c r="BK588" s="1782"/>
      <c r="BL588" s="1709">
        <f>SUM(BL583:BM587)</f>
        <v>2</v>
      </c>
      <c r="BM588" s="1711"/>
      <c r="BN588" s="1781">
        <f>SUM(BN583:BO587)</f>
        <v>0</v>
      </c>
      <c r="BO588" s="1782"/>
      <c r="BP588" s="1709">
        <f>SUM(BP583:BQ587)</f>
        <v>3</v>
      </c>
      <c r="BQ588" s="1711"/>
    </row>
    <row r="589" spans="5:96" s="4" customFormat="1" ht="12.75" customHeight="1">
      <c r="E589" s="1656">
        <v>18</v>
      </c>
      <c r="F589" s="1657"/>
      <c r="G589" s="1657"/>
      <c r="H589" s="1657"/>
      <c r="I589" s="1657"/>
      <c r="J589" s="1658"/>
      <c r="K589" s="1659" t="s">
        <v>2127</v>
      </c>
      <c r="L589" s="1660"/>
      <c r="M589" s="1660"/>
      <c r="N589" s="1660"/>
      <c r="O589" s="1660"/>
      <c r="P589" s="1661"/>
      <c r="Q589" s="1728">
        <f t="shared" si="6"/>
        <v>38.297872340425535</v>
      </c>
      <c r="R589" s="1729"/>
      <c r="S589" s="1729"/>
      <c r="T589" s="1729"/>
      <c r="U589" s="1729"/>
      <c r="V589" s="1730"/>
      <c r="W589" s="1668">
        <f t="shared" si="7"/>
        <v>35</v>
      </c>
      <c r="X589" s="1669"/>
      <c r="Y589" s="1669"/>
      <c r="Z589" s="1669"/>
      <c r="AA589" s="1669"/>
      <c r="AB589" s="1670"/>
      <c r="AC589" s="1668">
        <v>0</v>
      </c>
      <c r="AD589" s="1669"/>
      <c r="AE589" s="1669"/>
      <c r="AF589" s="1669"/>
      <c r="AG589" s="1669"/>
      <c r="AH589" s="1670"/>
      <c r="AN589" s="281"/>
      <c r="AX589" s="1795">
        <f>IF(AND(AX588=1,AZ588&gt;1),1,0)</f>
        <v>0</v>
      </c>
      <c r="AY589" s="1796"/>
      <c r="AZ589" s="1796"/>
      <c r="BA589" s="1797"/>
      <c r="BB589" s="1795">
        <f>IF(AND(BB588=1,BD588&gt;=1),1,0)</f>
        <v>0</v>
      </c>
      <c r="BC589" s="1796"/>
      <c r="BD589" s="1796"/>
      <c r="BE589" s="1797"/>
      <c r="BF589" s="1795">
        <f>IF(AND(BF588=1,BH588&gt;=1),1,0)</f>
        <v>0</v>
      </c>
      <c r="BG589" s="1796"/>
      <c r="BH589" s="1796"/>
      <c r="BI589" s="1797"/>
      <c r="BJ589" s="1795">
        <f>IF(AND(BJ588=1,BL588&gt;=1),1,0)</f>
        <v>1</v>
      </c>
      <c r="BK589" s="1796"/>
      <c r="BL589" s="1796"/>
      <c r="BM589" s="1797"/>
      <c r="BN589" s="1795">
        <f>IF(AND(BN588=1,BP588&gt;=1),1,0)</f>
        <v>0</v>
      </c>
      <c r="BO589" s="1796"/>
      <c r="BP589" s="1796"/>
      <c r="BQ589" s="1797"/>
    </row>
    <row r="590" spans="5:96" s="4" customFormat="1" ht="12.75" customHeight="1">
      <c r="E590" s="1656"/>
      <c r="F590" s="1657"/>
      <c r="G590" s="1657"/>
      <c r="H590" s="1657"/>
      <c r="I590" s="1657"/>
      <c r="J590" s="1658"/>
      <c r="K590" s="1659" t="s">
        <v>2128</v>
      </c>
      <c r="L590" s="1660"/>
      <c r="M590" s="1660"/>
      <c r="N590" s="1660"/>
      <c r="O590" s="1660"/>
      <c r="P590" s="1661"/>
      <c r="Q590" s="1728">
        <f>IF(ISERROR(IF((((E590/$BJ$528)*100)&gt;100),"EXCESSIVE VALUE",(E590/$BJ$528)*100)),0,IF((((E590/$BJ$528)*100)&gt;100),"EXCESSIVE VALUE",(E590/$BJ$528)*100))</f>
        <v>0</v>
      </c>
      <c r="R590" s="1729"/>
      <c r="S590" s="1729"/>
      <c r="T590" s="1729"/>
      <c r="U590" s="1729"/>
      <c r="V590" s="1730"/>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609</v>
      </c>
      <c r="BJ590" s="1795">
        <f>AX589+BB589+BF589+BJ589+BN589</f>
        <v>1</v>
      </c>
      <c r="BK590" s="1796"/>
      <c r="BL590" s="1796"/>
      <c r="BM590" s="1797"/>
      <c r="BN590"/>
      <c r="BO590"/>
      <c r="BP590"/>
      <c r="BQ590"/>
    </row>
    <row r="591" spans="5:96" s="4" customFormat="1" ht="12.75" customHeight="1">
      <c r="E591" s="1656"/>
      <c r="F591" s="1657"/>
      <c r="G591" s="1657"/>
      <c r="H591" s="1657"/>
      <c r="I591" s="1657"/>
      <c r="J591" s="1658"/>
      <c r="K591" s="1659" t="s">
        <v>2129</v>
      </c>
      <c r="L591" s="1660"/>
      <c r="M591" s="1660"/>
      <c r="N591" s="1660"/>
      <c r="O591" s="1660"/>
      <c r="P591" s="1661"/>
      <c r="Q591" s="1728">
        <f>IF(ISERROR(IF((((E591/$BJ$528)*100)&gt;100),"EXCESSIVE VALUE",(E591/$BJ$528)*100)),0,IF((((E591/$BJ$528)*100)&gt;100),"EXCESSIVE VALUE",(E591/$BJ$528)*100))</f>
        <v>0</v>
      </c>
      <c r="R591" s="1729"/>
      <c r="S591" s="1729"/>
      <c r="T591" s="1729"/>
      <c r="U591" s="1729"/>
      <c r="V591" s="1730"/>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608</v>
      </c>
      <c r="BK591"/>
      <c r="BL591"/>
      <c r="BM591"/>
      <c r="BN591"/>
      <c r="BO591"/>
      <c r="BP591"/>
      <c r="BQ591"/>
    </row>
    <row r="592" spans="5:96" s="4" customFormat="1" ht="12.75" customHeight="1">
      <c r="E592" s="1752">
        <f>SUM(E581:J591)</f>
        <v>47</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604</v>
      </c>
      <c r="AC592" s="1749">
        <f>IF(SUM(AC581:AH591)&gt;0,SUM(AC581:AH591),0)</f>
        <v>57.5</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2230</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1944</v>
      </c>
      <c r="AG596" s="1712" t="s">
        <v>103</v>
      </c>
      <c r="AH596" s="1712"/>
      <c r="AI596" s="1712"/>
      <c r="AJ596" s="1712"/>
      <c r="AK596" s="5"/>
      <c r="AL596" s="5"/>
      <c r="AM596" s="5"/>
      <c r="AN596" s="281"/>
    </row>
    <row r="597" spans="1:64" s="4" customFormat="1" ht="12.75" customHeight="1">
      <c r="B597" s="1674" t="s">
        <v>2117</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81"/>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81"/>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81"/>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9"/>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2"/>
    </row>
    <row r="604" spans="1:64">
      <c r="J604" s="1806" t="s">
        <v>794</v>
      </c>
      <c r="K604" s="1807"/>
      <c r="L604" s="1807"/>
      <c r="M604" s="1807"/>
      <c r="N604" s="1808"/>
      <c r="O604" s="1508" t="s">
        <v>1504</v>
      </c>
      <c r="P604" s="1509"/>
      <c r="Q604" s="1509"/>
      <c r="R604" s="1509"/>
      <c r="S604" s="1510"/>
      <c r="T604" s="1508" t="s">
        <v>1767</v>
      </c>
      <c r="U604" s="1509"/>
      <c r="V604" s="1509"/>
      <c r="W604" s="1509"/>
      <c r="X604" s="1510"/>
      <c r="Y604" s="1508" t="s">
        <v>1505</v>
      </c>
      <c r="Z604" s="1509"/>
      <c r="AA604" s="1509"/>
      <c r="AB604" s="1509"/>
      <c r="AC604" s="1510"/>
      <c r="AF604"/>
      <c r="AG604"/>
      <c r="AH604"/>
      <c r="AI604"/>
      <c r="AJ604"/>
    </row>
    <row r="605" spans="1:64">
      <c r="D605"/>
      <c r="E605"/>
      <c r="F605"/>
      <c r="G605"/>
      <c r="H605"/>
      <c r="I605"/>
      <c r="J605" s="1705"/>
      <c r="K605" s="1706"/>
      <c r="L605" s="1706"/>
      <c r="M605" s="1706"/>
      <c r="N605" s="1809"/>
      <c r="O605" s="1511"/>
      <c r="P605" s="1512"/>
      <c r="Q605" s="1512"/>
      <c r="R605" s="1512"/>
      <c r="S605" s="1513"/>
      <c r="T605" s="1511"/>
      <c r="U605" s="1512"/>
      <c r="V605" s="1512"/>
      <c r="W605" s="1512"/>
      <c r="X605" s="1513"/>
      <c r="Y605" s="1511"/>
      <c r="Z605" s="1512"/>
      <c r="AA605" s="1512"/>
      <c r="AB605" s="1512"/>
      <c r="AC605" s="1513"/>
      <c r="AF605"/>
      <c r="AG605"/>
      <c r="AH605"/>
      <c r="AI605"/>
      <c r="AJ605"/>
      <c r="AO605" s="38" t="s">
        <v>2226</v>
      </c>
      <c r="AR605" s="21" t="b">
        <f>$Y$614&gt;=10%</f>
        <v>1</v>
      </c>
    </row>
    <row r="606" spans="1:64">
      <c r="I606"/>
      <c r="J606" s="1705"/>
      <c r="K606" s="1706"/>
      <c r="L606" s="1706"/>
      <c r="M606" s="1706"/>
      <c r="N606" s="1809"/>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2227</v>
      </c>
      <c r="AR606" s="954">
        <f>ROUNDUP(($O$614*10%),0)</f>
        <v>5</v>
      </c>
    </row>
    <row r="607" spans="1:64">
      <c r="D607"/>
      <c r="E607"/>
      <c r="F607"/>
      <c r="G607"/>
      <c r="H607"/>
      <c r="I607"/>
      <c r="J607" s="1705"/>
      <c r="K607" s="1706"/>
      <c r="L607" s="1706"/>
      <c r="M607" s="1706"/>
      <c r="N607" s="1809"/>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2228</v>
      </c>
      <c r="AR607" s="21" t="s">
        <v>2229</v>
      </c>
    </row>
    <row r="608" spans="1:64">
      <c r="D608"/>
      <c r="E608"/>
      <c r="F608"/>
      <c r="G608"/>
      <c r="H608"/>
      <c r="I608"/>
      <c r="J608" s="1737" t="s">
        <v>225</v>
      </c>
      <c r="K608" s="1738"/>
      <c r="L608" s="1738"/>
      <c r="M608" s="1738"/>
      <c r="N608" s="1739"/>
      <c r="O608" s="1659">
        <f>Application!CM626</f>
        <v>0</v>
      </c>
      <c r="P608" s="1660"/>
      <c r="Q608" s="1660"/>
      <c r="R608" s="1660"/>
      <c r="S608" s="1661"/>
      <c r="T608" s="1659">
        <f>Application!DR627</f>
        <v>0</v>
      </c>
      <c r="U608" s="1660"/>
      <c r="V608" s="1660"/>
      <c r="W608" s="1660"/>
      <c r="X608" s="1661"/>
      <c r="Y608" s="1744">
        <f t="shared" ref="Y608:Y612" si="8">IF(T608&gt;0,T608/O608,0)</f>
        <v>0</v>
      </c>
      <c r="Z608" s="1745"/>
      <c r="AA608" s="1745"/>
      <c r="AB608" s="1745"/>
      <c r="AC608" s="1746"/>
      <c r="AD608"/>
      <c r="AF608"/>
      <c r="AG608"/>
      <c r="AH608"/>
      <c r="AI608"/>
      <c r="AJ608"/>
      <c r="AO608" s="954">
        <f>ROUNDUP((O608*10%),0)</f>
        <v>0</v>
      </c>
      <c r="AP608" s="206"/>
      <c r="AR608" s="955" t="b">
        <f>OR(SUM($T$608:T608)&gt;=$AR$606,T608&gt;=AO608)</f>
        <v>1</v>
      </c>
    </row>
    <row r="609" spans="1:60">
      <c r="D609"/>
      <c r="E609"/>
      <c r="F609"/>
      <c r="G609"/>
      <c r="H609"/>
      <c r="I609"/>
      <c r="J609" s="1737" t="s">
        <v>31</v>
      </c>
      <c r="K609" s="1738"/>
      <c r="L609" s="1738"/>
      <c r="M609" s="1738"/>
      <c r="N609" s="1739"/>
      <c r="O609" s="1659">
        <f>Application!CH626</f>
        <v>0</v>
      </c>
      <c r="P609" s="1660"/>
      <c r="Q609" s="1660"/>
      <c r="R609" s="1660"/>
      <c r="S609" s="1661"/>
      <c r="T609" s="1659">
        <f>Application!DM627</f>
        <v>0</v>
      </c>
      <c r="U609" s="1660"/>
      <c r="V609" s="1660"/>
      <c r="W609" s="1660"/>
      <c r="X609" s="1661"/>
      <c r="Y609" s="1744">
        <f t="shared" si="8"/>
        <v>0</v>
      </c>
      <c r="Z609" s="1745"/>
      <c r="AA609" s="1745"/>
      <c r="AB609" s="1745"/>
      <c r="AC609" s="1746"/>
      <c r="AD609"/>
      <c r="AF609"/>
      <c r="AG609"/>
      <c r="AH609"/>
      <c r="AI609"/>
      <c r="AJ609"/>
      <c r="AO609" s="954">
        <f t="shared" ref="AO609:AO613" si="9">ROUNDUP((O609*10%),0)</f>
        <v>0</v>
      </c>
      <c r="AP609" s="206"/>
      <c r="AR609" s="955" t="b">
        <f>OR(SUM($T$608:T609)&gt;=$AR$606,T609&gt;=AO609)</f>
        <v>1</v>
      </c>
    </row>
    <row r="610" spans="1:60">
      <c r="D610"/>
      <c r="E610"/>
      <c r="F610"/>
      <c r="G610"/>
      <c r="H610"/>
      <c r="I610"/>
      <c r="J610" s="1737" t="s">
        <v>265</v>
      </c>
      <c r="K610" s="1738"/>
      <c r="L610" s="1738"/>
      <c r="M610" s="1738"/>
      <c r="N610" s="1739"/>
      <c r="O610" s="1659">
        <f>Application!CC626</f>
        <v>12</v>
      </c>
      <c r="P610" s="1660"/>
      <c r="Q610" s="1660"/>
      <c r="R610" s="1660"/>
      <c r="S610" s="1661"/>
      <c r="T610" s="1659">
        <f>Application!DH627</f>
        <v>2</v>
      </c>
      <c r="U610" s="1660"/>
      <c r="V610" s="1660"/>
      <c r="W610" s="1660"/>
      <c r="X610" s="1661"/>
      <c r="Y610" s="1744">
        <f t="shared" si="8"/>
        <v>0.16666666666666666</v>
      </c>
      <c r="Z610" s="1745"/>
      <c r="AA610" s="1745"/>
      <c r="AB610" s="1745"/>
      <c r="AC610" s="1746"/>
      <c r="AD610"/>
      <c r="AF610"/>
      <c r="AG610"/>
      <c r="AH610"/>
      <c r="AI610"/>
      <c r="AJ610"/>
      <c r="AO610" s="954">
        <f t="shared" si="9"/>
        <v>2</v>
      </c>
      <c r="AP610" s="206"/>
      <c r="AR610" s="955" t="b">
        <f>OR(SUM($T$608:T610)&gt;=$AR$606,T610&gt;=AO610)</f>
        <v>1</v>
      </c>
    </row>
    <row r="611" spans="1:60">
      <c r="D611"/>
      <c r="E611"/>
      <c r="F611"/>
      <c r="G611"/>
      <c r="H611"/>
      <c r="I611"/>
      <c r="J611" s="1737" t="s">
        <v>264</v>
      </c>
      <c r="K611" s="1738"/>
      <c r="L611" s="1738"/>
      <c r="M611" s="1738"/>
      <c r="N611" s="1739"/>
      <c r="O611" s="1659">
        <f>Application!BX626</f>
        <v>23</v>
      </c>
      <c r="P611" s="1660"/>
      <c r="Q611" s="1660"/>
      <c r="R611" s="1660"/>
      <c r="S611" s="1661"/>
      <c r="T611" s="1659">
        <f>Application!DC627</f>
        <v>3</v>
      </c>
      <c r="U611" s="1660"/>
      <c r="V611" s="1660"/>
      <c r="W611" s="1660"/>
      <c r="X611" s="1661"/>
      <c r="Y611" s="1744">
        <f t="shared" si="8"/>
        <v>0.13043478260869565</v>
      </c>
      <c r="Z611" s="1745"/>
      <c r="AA611" s="1745"/>
      <c r="AB611" s="1745"/>
      <c r="AC611" s="1746"/>
      <c r="AD611"/>
      <c r="AF611"/>
      <c r="AG611"/>
      <c r="AH611"/>
      <c r="AI611"/>
      <c r="AJ611"/>
      <c r="AO611" s="954">
        <f t="shared" si="9"/>
        <v>3</v>
      </c>
      <c r="AP611" s="206"/>
      <c r="AR611" s="955" t="b">
        <f>OR(SUM($T$608:T611)&gt;=$AR$606,T611&gt;=AO611)</f>
        <v>1</v>
      </c>
    </row>
    <row r="612" spans="1:60">
      <c r="D612"/>
      <c r="E612"/>
      <c r="F612"/>
      <c r="G612"/>
      <c r="H612"/>
      <c r="I612"/>
      <c r="J612" s="1737" t="s">
        <v>263</v>
      </c>
      <c r="K612" s="1738"/>
      <c r="L612" s="1738"/>
      <c r="M612" s="1738"/>
      <c r="N612" s="1739"/>
      <c r="O612" s="1659">
        <f>Application!BS626</f>
        <v>12</v>
      </c>
      <c r="P612" s="1660"/>
      <c r="Q612" s="1660"/>
      <c r="R612" s="1660"/>
      <c r="S612" s="1661"/>
      <c r="T612" s="1659">
        <f>Application!CX627</f>
        <v>12</v>
      </c>
      <c r="U612" s="1660"/>
      <c r="V612" s="1660"/>
      <c r="W612" s="1660"/>
      <c r="X612" s="1661"/>
      <c r="Y612" s="1744">
        <f t="shared" si="8"/>
        <v>1</v>
      </c>
      <c r="Z612" s="1745"/>
      <c r="AA612" s="1745"/>
      <c r="AB612" s="1745"/>
      <c r="AC612" s="1746"/>
      <c r="AD612"/>
      <c r="AF612"/>
      <c r="AG612"/>
      <c r="AH612"/>
      <c r="AI612"/>
      <c r="AJ612"/>
      <c r="AO612" s="954">
        <f t="shared" si="9"/>
        <v>2</v>
      </c>
      <c r="AP612" s="206"/>
      <c r="AR612" s="955" t="b">
        <f>OR(SUM($T$608:T612)&gt;=$AR$606,T612&gt;=AO612)</f>
        <v>1</v>
      </c>
    </row>
    <row r="613" spans="1:60">
      <c r="D613"/>
      <c r="E613"/>
      <c r="F613"/>
      <c r="G613"/>
      <c r="H613"/>
      <c r="I613"/>
      <c r="J613" s="1737" t="s">
        <v>614</v>
      </c>
      <c r="K613" s="1738"/>
      <c r="L613" s="1738"/>
      <c r="M613" s="1738"/>
      <c r="N613" s="1739"/>
      <c r="O613" s="1659">
        <f>Application!BN626</f>
        <v>0</v>
      </c>
      <c r="P613" s="1660"/>
      <c r="Q613" s="1660"/>
      <c r="R613" s="1660"/>
      <c r="S613" s="1661"/>
      <c r="T613" s="1659">
        <f>Application!CS627</f>
        <v>0</v>
      </c>
      <c r="U613" s="1660"/>
      <c r="V613" s="1660"/>
      <c r="W613" s="1660"/>
      <c r="X613" s="1661"/>
      <c r="Y613" s="1744">
        <f>IF(T613&gt;0,T613/O613,0)</f>
        <v>0</v>
      </c>
      <c r="Z613" s="1745"/>
      <c r="AA613" s="1745"/>
      <c r="AB613" s="1745"/>
      <c r="AC613" s="1746"/>
      <c r="AD613"/>
      <c r="AF613"/>
      <c r="AG613"/>
      <c r="AH613"/>
      <c r="AI613"/>
      <c r="AJ613"/>
      <c r="AO613" s="954">
        <f t="shared" si="9"/>
        <v>0</v>
      </c>
      <c r="AP613" s="206"/>
      <c r="AR613" s="955" t="b">
        <f>OR(SUM($T$608:T613)&gt;=$AR$606,T613&gt;=AO613)</f>
        <v>1</v>
      </c>
    </row>
    <row r="614" spans="1:60">
      <c r="D614"/>
      <c r="E614"/>
      <c r="F614"/>
      <c r="G614"/>
      <c r="H614"/>
      <c r="I614"/>
      <c r="J614" s="1155" t="s">
        <v>875</v>
      </c>
      <c r="K614" s="1156"/>
      <c r="L614" s="1156"/>
      <c r="M614" s="1156"/>
      <c r="N614" s="1157"/>
      <c r="O614" s="1725">
        <f>SUM(O608:S613)</f>
        <v>47</v>
      </c>
      <c r="P614" s="1726"/>
      <c r="Q614" s="1726"/>
      <c r="R614" s="1726"/>
      <c r="S614" s="1727"/>
      <c r="T614" s="1725">
        <f>SUM(T608:X613)</f>
        <v>17</v>
      </c>
      <c r="U614" s="1726"/>
      <c r="V614" s="1726"/>
      <c r="W614" s="1726"/>
      <c r="X614" s="1727"/>
      <c r="Y614" s="1803">
        <f>IF(T614&gt;0,T614/O614,0)</f>
        <v>0.36170212765957449</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4" t="s">
        <v>1508</v>
      </c>
      <c r="B617" s="1185"/>
      <c r="C617" s="1185"/>
      <c r="D617" s="1185"/>
      <c r="E617" s="1185"/>
      <c r="F617" s="1185"/>
      <c r="G617" s="1185"/>
      <c r="H617" s="1185"/>
      <c r="I617" s="1185"/>
      <c r="J617" s="1185"/>
      <c r="K617" s="1185"/>
      <c r="L617" s="1185"/>
      <c r="M617" s="1185"/>
      <c r="N617" s="1185"/>
      <c r="O617" s="1185"/>
      <c r="P617" s="1185"/>
      <c r="Q617" s="1185"/>
      <c r="R617" s="1185"/>
      <c r="S617" s="1185"/>
      <c r="T617" s="1185"/>
      <c r="U617" s="1185"/>
      <c r="V617" s="1185"/>
      <c r="W617" s="1185"/>
      <c r="X617" s="1185"/>
      <c r="Y617" s="1185"/>
      <c r="Z617" s="1185"/>
      <c r="AA617" s="1185"/>
      <c r="AB617" s="1185"/>
      <c r="AC617" s="1185"/>
      <c r="AD617" s="1185"/>
      <c r="AE617" s="1185"/>
      <c r="AF617" s="1185"/>
      <c r="AG617" s="1185"/>
      <c r="AH617" s="1185"/>
      <c r="AI617" s="1186"/>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67">
        <f>IF($E$592=Application!G730,$AC$592+$AJ$617,0)</f>
        <v>59.5</v>
      </c>
      <c r="AL619" s="1268"/>
      <c r="AM619" s="1269"/>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76" t="s">
        <v>1509</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108</v>
      </c>
      <c r="D627" s="1100"/>
      <c r="E627" s="185"/>
      <c r="F627" s="1886" t="s">
        <v>2219</v>
      </c>
      <c r="G627" s="1887"/>
      <c r="H627" s="1887"/>
      <c r="I627" s="1887"/>
      <c r="J627" s="1887"/>
      <c r="K627" s="1887"/>
      <c r="L627" s="1887"/>
      <c r="M627" s="1887"/>
      <c r="N627" s="1887"/>
      <c r="O627" s="1887"/>
      <c r="P627" s="1887"/>
      <c r="Q627" s="1887"/>
      <c r="R627" s="1887"/>
      <c r="S627" s="1887"/>
      <c r="T627" s="1887"/>
      <c r="U627" s="1887"/>
      <c r="V627" s="1887"/>
      <c r="W627" s="1887"/>
      <c r="X627" s="1887"/>
      <c r="Y627" s="1887"/>
      <c r="Z627" s="1887"/>
      <c r="AA627" s="1887"/>
      <c r="AB627" s="1887"/>
      <c r="AC627" s="1887"/>
      <c r="AD627" s="1887"/>
      <c r="AE627" s="1888"/>
      <c r="AF627" s="175"/>
      <c r="AG627" s="1037" t="s">
        <v>937</v>
      </c>
      <c r="AH627" s="1037"/>
      <c r="AI627" s="1037"/>
      <c r="AJ627" s="1037"/>
      <c r="AK627" s="4"/>
      <c r="AL627" s="4"/>
      <c r="AM627" s="4"/>
      <c r="AO627" s="4"/>
      <c r="AP627" s="35"/>
    </row>
    <row r="628" spans="1:44">
      <c r="A628" s="4"/>
      <c r="B628" s="20"/>
      <c r="C628" s="45"/>
      <c r="D628" s="4"/>
      <c r="E628" s="185"/>
      <c r="F628" s="1889"/>
      <c r="G628" s="1890"/>
      <c r="H628" s="1890"/>
      <c r="I628" s="1890"/>
      <c r="J628" s="1890"/>
      <c r="K628" s="1890"/>
      <c r="L628" s="1890"/>
      <c r="M628" s="1890"/>
      <c r="N628" s="1890"/>
      <c r="O628" s="1890"/>
      <c r="P628" s="1890"/>
      <c r="Q628" s="1890"/>
      <c r="R628" s="1890"/>
      <c r="S628" s="1890"/>
      <c r="T628" s="1890"/>
      <c r="U628" s="1890"/>
      <c r="V628" s="1890"/>
      <c r="W628" s="1890"/>
      <c r="X628" s="1890"/>
      <c r="Y628" s="1890"/>
      <c r="Z628" s="1890"/>
      <c r="AA628" s="1890"/>
      <c r="AB628" s="1890"/>
      <c r="AC628" s="1890"/>
      <c r="AD628" s="1890"/>
      <c r="AE628" s="1891"/>
      <c r="AF628" s="175"/>
      <c r="AG628" s="175"/>
      <c r="AH628" s="175"/>
      <c r="AI628" s="175"/>
      <c r="AJ628" s="4"/>
      <c r="AK628" s="4"/>
      <c r="AL628" s="4"/>
      <c r="AM628" s="4"/>
    </row>
    <row r="629" spans="1:44" ht="13.8" customHeight="1">
      <c r="A629" s="4"/>
      <c r="B629" s="20"/>
      <c r="C629" s="45"/>
      <c r="D629" s="4"/>
      <c r="E629" s="185"/>
      <c r="F629" s="1892"/>
      <c r="G629" s="1893"/>
      <c r="H629" s="1893"/>
      <c r="I629" s="1893"/>
      <c r="J629" s="1893"/>
      <c r="K629" s="1893"/>
      <c r="L629" s="1893"/>
      <c r="M629" s="1893"/>
      <c r="N629" s="1893"/>
      <c r="O629" s="1893"/>
      <c r="P629" s="1893"/>
      <c r="Q629" s="1893"/>
      <c r="R629" s="1893"/>
      <c r="S629" s="1893"/>
      <c r="T629" s="1893"/>
      <c r="U629" s="1893"/>
      <c r="V629" s="1893"/>
      <c r="W629" s="1893"/>
      <c r="X629" s="1893"/>
      <c r="Y629" s="1893"/>
      <c r="Z629" s="1893"/>
      <c r="AA629" s="1893"/>
      <c r="AB629" s="1893"/>
      <c r="AC629" s="1893"/>
      <c r="AD629" s="1893"/>
      <c r="AE629" s="1894"/>
      <c r="AF629" s="175"/>
      <c r="AG629" s="175"/>
      <c r="AH629" s="175"/>
      <c r="AI629" s="175"/>
      <c r="AJ629" s="4"/>
      <c r="AK629" s="4"/>
      <c r="AL629" s="4"/>
      <c r="AM629" s="4"/>
    </row>
    <row r="630" spans="1:44" ht="13.8"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8" customHeight="1">
      <c r="A631" s="4"/>
      <c r="B631" s="1676" t="s">
        <v>2224</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5"/>
      <c r="AJ631" s="4"/>
      <c r="AK631" s="4"/>
      <c r="AL631" s="4"/>
      <c r="AM631" s="4"/>
      <c r="AN631" s="79"/>
    </row>
    <row r="632" spans="1:44" ht="13.8"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c r="AR632" s="41"/>
    </row>
    <row r="633" spans="1:44" ht="13.8"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44" ht="13.8"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44" ht="13.8"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44" ht="13.8"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44" ht="13.8"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2"/>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2"/>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2"/>
      <c r="AJ641" s="4"/>
      <c r="AK641" s="4"/>
      <c r="AL641" s="4"/>
      <c r="AM641" s="4"/>
      <c r="AN641" s="79"/>
    </row>
    <row r="642" spans="1:60" s="644" customFormat="1" ht="12.45"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2"/>
      <c r="AJ642" s="4"/>
      <c r="AK642" s="4"/>
      <c r="AL642" s="4"/>
      <c r="AM642" s="4"/>
      <c r="AN642" s="678"/>
      <c r="BD642" s="646"/>
      <c r="BE642" s="646"/>
      <c r="BF642" s="646"/>
      <c r="BG642" s="646"/>
      <c r="BH642" s="646"/>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7">
        <f>IF($C$627="yes",10,0)</f>
        <v>10</v>
      </c>
      <c r="AL645" s="1268"/>
      <c r="AM645" s="126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124</v>
      </c>
      <c r="D650" s="1100"/>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124</v>
      </c>
      <c r="D655" s="1100"/>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108</v>
      </c>
      <c r="D659" s="1100"/>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124</v>
      </c>
      <c r="D663" s="1100"/>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124</v>
      </c>
      <c r="D665" s="1100"/>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124</v>
      </c>
      <c r="D670" s="1100"/>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124</v>
      </c>
      <c r="D673" s="1100"/>
      <c r="E673" s="185" t="s">
        <v>281</v>
      </c>
      <c r="F673" s="1676" t="s">
        <v>2211</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721</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1" t="s">
        <v>1940</v>
      </c>
      <c r="B694" s="1171"/>
      <c r="C694" s="1171"/>
      <c r="D694" s="1171"/>
      <c r="E694" s="1171"/>
      <c r="F694" s="1171"/>
      <c r="G694" s="1171"/>
      <c r="H694" s="1171"/>
      <c r="I694" s="1171"/>
      <c r="J694" s="1171"/>
      <c r="K694" s="1171"/>
      <c r="L694" s="1171"/>
      <c r="M694" s="1171"/>
      <c r="N694" s="1171"/>
      <c r="O694" s="1171"/>
      <c r="P694" s="1171"/>
      <c r="Q694" s="1171"/>
      <c r="R694" s="1171"/>
      <c r="S694" s="1171"/>
      <c r="T694" s="1171"/>
      <c r="U694" s="1171"/>
      <c r="V694" s="1171"/>
      <c r="W694" s="1171"/>
      <c r="X694" s="1171"/>
      <c r="Y694" s="1171"/>
      <c r="Z694" s="1171"/>
      <c r="AA694" s="1171"/>
      <c r="AB694" s="1171"/>
      <c r="AC694" s="1171"/>
      <c r="AD694" s="1171"/>
      <c r="AE694" s="1171"/>
      <c r="AF694" s="1171"/>
      <c r="AG694" s="1171"/>
      <c r="AH694" s="1171"/>
      <c r="AI694" s="1171"/>
      <c r="AJ694" s="1171"/>
      <c r="AK694" s="1171"/>
      <c r="AL694" s="1171"/>
      <c r="AM694" s="1171"/>
      <c r="AO694" s="206">
        <f>IF(T703&gt;15,15,T703)</f>
        <v>15</v>
      </c>
      <c r="AP694" s="206"/>
      <c r="AQ694" s="206"/>
    </row>
    <row r="695" spans="1:43">
      <c r="A695" s="1171" t="s">
        <v>1941</v>
      </c>
      <c r="B695" s="1171"/>
      <c r="C695" s="1171"/>
      <c r="D695" s="1171"/>
      <c r="E695" s="1171"/>
      <c r="F695" s="1171"/>
      <c r="G695" s="1171"/>
      <c r="H695" s="1171"/>
      <c r="I695" s="1171"/>
      <c r="J695" s="1171"/>
      <c r="K695" s="1171"/>
      <c r="L695" s="1171"/>
      <c r="M695" s="1171"/>
      <c r="N695" s="1171"/>
      <c r="O695" s="1171"/>
      <c r="P695" s="1171"/>
      <c r="Q695" s="1171"/>
      <c r="R695" s="1171"/>
      <c r="S695" s="1171"/>
      <c r="T695" s="1171"/>
      <c r="U695" s="1171"/>
      <c r="V695" s="1171"/>
      <c r="W695" s="1171"/>
      <c r="X695" s="1171"/>
      <c r="Y695" s="1171"/>
      <c r="Z695" s="1171"/>
      <c r="AA695" s="1171"/>
      <c r="AB695" s="1171"/>
      <c r="AC695" s="1171"/>
      <c r="AD695" s="1171"/>
      <c r="AE695" s="1171"/>
      <c r="AF695" s="1171"/>
      <c r="AG695" s="1171"/>
      <c r="AH695" s="1171"/>
      <c r="AI695" s="1171"/>
      <c r="AJ695" s="1171"/>
      <c r="AK695" s="1171"/>
      <c r="AL695" s="1171"/>
      <c r="AM695" s="117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234</v>
      </c>
      <c r="U696" s="1549"/>
      <c r="V696" s="1549"/>
      <c r="W696" s="1549"/>
      <c r="X696" s="1549"/>
      <c r="Y696" s="1550"/>
      <c r="Z696" s="1551" t="s">
        <v>233</v>
      </c>
      <c r="AA696" s="1549"/>
      <c r="AB696" s="1549"/>
      <c r="AC696" s="1549"/>
      <c r="AD696" s="1549"/>
      <c r="AE696" s="1550"/>
      <c r="AF696" s="1551" t="s">
        <v>235</v>
      </c>
      <c r="AG696" s="1549"/>
      <c r="AH696" s="1549"/>
      <c r="AI696" s="1549"/>
      <c r="AJ696" s="1549"/>
      <c r="AK696" s="155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8"/>
      <c r="AM697" s="20"/>
    </row>
    <row r="698" spans="1:43">
      <c r="A698" s="594" t="s">
        <v>652</v>
      </c>
      <c r="B698" s="1770" t="s">
        <v>270</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498">
        <v>10</v>
      </c>
      <c r="AA698" s="1498"/>
      <c r="AB698" s="1498"/>
      <c r="AC698" s="1498"/>
      <c r="AD698" s="1498"/>
      <c r="AE698" s="1498"/>
      <c r="AF698" s="1498">
        <f>IF(T698&gt;Z698,Z698,T698)</f>
        <v>10</v>
      </c>
      <c r="AG698" s="1498"/>
      <c r="AH698" s="1498"/>
      <c r="AI698" s="1498"/>
      <c r="AJ698" s="1498"/>
      <c r="AK698" s="1498"/>
      <c r="AL698" s="778"/>
      <c r="AM698" s="20"/>
      <c r="AO698" s="4">
        <f>IF(T707&gt;50,50,T707)</f>
        <v>50</v>
      </c>
    </row>
    <row r="699" spans="1:43">
      <c r="A699" s="614"/>
      <c r="B699" s="615"/>
      <c r="C699" s="620"/>
      <c r="D699" s="306" t="s">
        <v>210</v>
      </c>
      <c r="E699" s="1773" t="s">
        <v>236</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1">
        <v>7</v>
      </c>
      <c r="AA699" s="1671"/>
      <c r="AB699" s="1671"/>
      <c r="AC699" s="1671"/>
      <c r="AD699" s="1671"/>
      <c r="AE699" s="1671"/>
      <c r="AF699" s="1785"/>
      <c r="AG699" s="1785"/>
      <c r="AH699" s="1785"/>
      <c r="AI699" s="1785"/>
      <c r="AJ699" s="1785"/>
      <c r="AK699" s="1785"/>
      <c r="AL699" s="778"/>
      <c r="AM699" s="20"/>
    </row>
    <row r="700" spans="1:43">
      <c r="A700" s="616"/>
      <c r="B700" s="615"/>
      <c r="C700" s="615"/>
      <c r="D700" s="306" t="s">
        <v>428</v>
      </c>
      <c r="E700" s="1773" t="s">
        <v>237</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1">
        <v>3</v>
      </c>
      <c r="AA700" s="1671"/>
      <c r="AB700" s="1671"/>
      <c r="AC700" s="1671"/>
      <c r="AD700" s="1671"/>
      <c r="AE700" s="1671"/>
      <c r="AF700" s="1785"/>
      <c r="AG700" s="1785"/>
      <c r="AH700" s="1785"/>
      <c r="AI700" s="1785"/>
      <c r="AJ700" s="1785"/>
      <c r="AK700" s="1785"/>
      <c r="AL700" s="778"/>
      <c r="AM700" s="20"/>
    </row>
    <row r="701" spans="1:43">
      <c r="A701" s="594" t="s">
        <v>8</v>
      </c>
      <c r="B701" s="1770" t="s">
        <v>271</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119</v>
      </c>
      <c r="B702" s="1770" t="s">
        <v>272</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8"/>
      <c r="AM702" s="20"/>
    </row>
    <row r="703" spans="1:43">
      <c r="A703" s="594"/>
      <c r="B703" s="615"/>
      <c r="C703" s="615"/>
      <c r="D703" s="306" t="s">
        <v>1467</v>
      </c>
      <c r="E703" s="1773" t="s">
        <v>294</v>
      </c>
      <c r="F703" s="1773"/>
      <c r="G703" s="1773"/>
      <c r="H703" s="1773"/>
      <c r="I703" s="1773"/>
      <c r="J703" s="1773"/>
      <c r="K703" s="1773"/>
      <c r="L703" s="1773"/>
      <c r="M703" s="1773"/>
      <c r="N703" s="1773"/>
      <c r="O703" s="1773"/>
      <c r="P703" s="1773"/>
      <c r="Q703" s="1773"/>
      <c r="R703" s="1773"/>
      <c r="S703" s="1774"/>
      <c r="T703" s="1772">
        <f>AK283</f>
        <v>27</v>
      </c>
      <c r="U703" s="1772"/>
      <c r="V703" s="1772"/>
      <c r="W703" s="1772"/>
      <c r="X703" s="1772"/>
      <c r="Y703" s="1772"/>
      <c r="Z703" s="1671">
        <v>15</v>
      </c>
      <c r="AA703" s="1671"/>
      <c r="AB703" s="1671"/>
      <c r="AC703" s="1671"/>
      <c r="AD703" s="1671"/>
      <c r="AE703" s="1671"/>
      <c r="AF703" s="1785"/>
      <c r="AG703" s="1785"/>
      <c r="AH703" s="1785"/>
      <c r="AI703" s="1785"/>
      <c r="AJ703" s="1785"/>
      <c r="AK703" s="1785"/>
      <c r="AL703" s="778"/>
      <c r="AM703" s="20"/>
    </row>
    <row r="704" spans="1:43">
      <c r="A704" s="617"/>
      <c r="B704" s="90"/>
      <c r="C704" s="90"/>
      <c r="D704" s="618" t="s">
        <v>1468</v>
      </c>
      <c r="E704" s="1773" t="s">
        <v>295</v>
      </c>
      <c r="F704" s="1773"/>
      <c r="G704" s="1773"/>
      <c r="H704" s="1773"/>
      <c r="I704" s="1773"/>
      <c r="J704" s="1773"/>
      <c r="K704" s="1773"/>
      <c r="L704" s="1773"/>
      <c r="M704" s="1773"/>
      <c r="N704" s="1773"/>
      <c r="O704" s="1773"/>
      <c r="P704" s="1773"/>
      <c r="Q704" s="1773"/>
      <c r="R704" s="1773"/>
      <c r="S704" s="1774"/>
      <c r="T704" s="1772">
        <f>AK474</f>
        <v>10</v>
      </c>
      <c r="U704" s="1772"/>
      <c r="V704" s="1772"/>
      <c r="W704" s="1772"/>
      <c r="X704" s="1772"/>
      <c r="Y704" s="1772"/>
      <c r="Z704" s="1671">
        <v>10</v>
      </c>
      <c r="AA704" s="1671"/>
      <c r="AB704" s="1671"/>
      <c r="AC704" s="1671"/>
      <c r="AD704" s="1671"/>
      <c r="AE704" s="1671"/>
      <c r="AF704" s="1785"/>
      <c r="AG704" s="1785"/>
      <c r="AH704" s="1785"/>
      <c r="AI704" s="1785"/>
      <c r="AJ704" s="1785"/>
      <c r="AK704" s="1785"/>
      <c r="AL704" s="778"/>
      <c r="AM704" s="20"/>
    </row>
    <row r="705" spans="1:39" hidden="1">
      <c r="A705" s="594" t="s">
        <v>122</v>
      </c>
      <c r="B705" s="1770" t="s">
        <v>540</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498"/>
      <c r="AA705" s="1498"/>
      <c r="AB705" s="1498"/>
      <c r="AC705" s="1498"/>
      <c r="AD705" s="1498"/>
      <c r="AE705" s="1498"/>
      <c r="AF705" s="1498"/>
      <c r="AG705" s="1498"/>
      <c r="AH705" s="1498"/>
      <c r="AI705" s="1498"/>
      <c r="AJ705" s="1498"/>
      <c r="AK705" s="1498"/>
      <c r="AL705" s="778"/>
      <c r="AM705" s="20"/>
    </row>
    <row r="706" spans="1:39">
      <c r="A706" s="594" t="s">
        <v>122</v>
      </c>
      <c r="B706" s="1770" t="s">
        <v>541</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c r="A707" s="619"/>
      <c r="B707" s="621"/>
      <c r="C707" s="621"/>
      <c r="D707" s="622" t="s">
        <v>2216</v>
      </c>
      <c r="E707" s="1773" t="s">
        <v>183</v>
      </c>
      <c r="F707" s="1773"/>
      <c r="G707" s="1773"/>
      <c r="H707" s="1773"/>
      <c r="I707" s="1773"/>
      <c r="J707" s="1773"/>
      <c r="K707" s="1773"/>
      <c r="L707" s="1773"/>
      <c r="M707" s="1773"/>
      <c r="N707" s="1773"/>
      <c r="O707" s="1773"/>
      <c r="P707" s="1773"/>
      <c r="Q707" s="1773"/>
      <c r="R707" s="1773"/>
      <c r="S707" s="1774"/>
      <c r="T707" s="1766">
        <f>AC592</f>
        <v>57.5</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c r="A708" s="623"/>
      <c r="B708" s="615"/>
      <c r="C708" s="615"/>
      <c r="D708" s="306" t="s">
        <v>2217</v>
      </c>
      <c r="E708" s="1773" t="s">
        <v>269</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67">
        <v>2</v>
      </c>
      <c r="AA708" s="1268"/>
      <c r="AB708" s="1268"/>
      <c r="AC708" s="1268"/>
      <c r="AD708" s="1268"/>
      <c r="AE708" s="1269"/>
      <c r="AF708" s="1788"/>
      <c r="AG708" s="1789"/>
      <c r="AH708" s="1789"/>
      <c r="AI708" s="1789"/>
      <c r="AJ708" s="1789"/>
      <c r="AK708" s="1790"/>
      <c r="AL708" s="778"/>
      <c r="AM708" s="4"/>
    </row>
    <row r="709" spans="1:39">
      <c r="A709" s="619" t="s">
        <v>123</v>
      </c>
      <c r="B709" s="1770" t="s">
        <v>542</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498">
        <v>10</v>
      </c>
      <c r="AA709" s="1498"/>
      <c r="AB709" s="1498"/>
      <c r="AC709" s="1498"/>
      <c r="AD709" s="1498"/>
      <c r="AE709" s="1498"/>
      <c r="AF709" s="1348">
        <f>IF(T709&gt;Z709,Z709,T709)</f>
        <v>10</v>
      </c>
      <c r="AG709" s="1349"/>
      <c r="AH709" s="1349"/>
      <c r="AI709" s="1349"/>
      <c r="AJ709" s="1349"/>
      <c r="AK709" s="1367"/>
      <c r="AL709" s="778"/>
      <c r="AM709" s="20"/>
    </row>
    <row r="710" spans="1:39">
      <c r="A710" s="619" t="s">
        <v>125</v>
      </c>
      <c r="B710" s="1770" t="s">
        <v>984</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48">
        <v>2</v>
      </c>
      <c r="AA710" s="1349"/>
      <c r="AB710" s="1349"/>
      <c r="AC710" s="1349"/>
      <c r="AD710" s="1349"/>
      <c r="AE710" s="1367"/>
      <c r="AF710" s="1348">
        <f>IF(T710&gt;Z710,Z710,T710)</f>
        <v>2</v>
      </c>
      <c r="AG710" s="1786"/>
      <c r="AH710" s="1786"/>
      <c r="AI710" s="1786"/>
      <c r="AJ710" s="1786"/>
      <c r="AK710" s="1787"/>
      <c r="AL710" s="3"/>
      <c r="AM710" s="20"/>
    </row>
    <row r="711" spans="1:39">
      <c r="A711" s="1867" t="s">
        <v>297</v>
      </c>
      <c r="B711" s="1770"/>
      <c r="C711" s="1770"/>
      <c r="D711" s="1770"/>
      <c r="E711" s="1770"/>
      <c r="F711" s="1770"/>
      <c r="G711" s="1770"/>
      <c r="H711" s="1770"/>
      <c r="I711" s="1770"/>
      <c r="J711" s="1770"/>
      <c r="K711" s="1770"/>
      <c r="L711" s="1770"/>
      <c r="M711" s="1770"/>
      <c r="N711" s="1770"/>
      <c r="O711" s="1770"/>
      <c r="P711" s="1770"/>
      <c r="Q711" s="1770"/>
      <c r="R711" s="1770"/>
      <c r="S711" s="1771"/>
      <c r="T711" s="1093"/>
      <c r="U711" s="1093"/>
      <c r="V711" s="1093"/>
      <c r="W711" s="1093"/>
      <c r="X711" s="1093"/>
      <c r="Y711" s="1093"/>
      <c r="Z711" s="1671" t="s">
        <v>296</v>
      </c>
      <c r="AA711" s="1671"/>
      <c r="AB711" s="1671"/>
      <c r="AC711" s="1671"/>
      <c r="AD711" s="1671"/>
      <c r="AE711" s="1671"/>
      <c r="AF711" s="1348">
        <f>IF(T711&gt;0,T711,0)</f>
        <v>0</v>
      </c>
      <c r="AG711" s="1349"/>
      <c r="AH711" s="1349"/>
      <c r="AI711" s="1349"/>
      <c r="AJ711" s="1349"/>
      <c r="AK711" s="1367"/>
      <c r="AL711" s="18"/>
      <c r="AM711" s="20"/>
    </row>
    <row r="712" spans="1:39" ht="15.6">
      <c r="A712" s="1857" t="s">
        <v>720</v>
      </c>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9"/>
      <c r="AF712" s="1775">
        <f>SUM(AF698:AK710)-AF711</f>
        <v>109</v>
      </c>
      <c r="AG712" s="1776"/>
      <c r="AH712" s="1776"/>
      <c r="AI712" s="1776"/>
      <c r="AJ712" s="1776"/>
      <c r="AK712" s="1777"/>
      <c r="AL712" s="779"/>
      <c r="AM712" s="4"/>
    </row>
    <row r="713" spans="1:39" ht="12.45" customHeight="1">
      <c r="A713" s="1860"/>
      <c r="B713" s="1861"/>
      <c r="C713" s="1861"/>
      <c r="D713" s="1861"/>
      <c r="E713" s="1861"/>
      <c r="F713" s="1861"/>
      <c r="G713" s="1861"/>
      <c r="H713" s="1861"/>
      <c r="I713" s="1861"/>
      <c r="J713" s="1861"/>
      <c r="K713" s="1861"/>
      <c r="L713" s="1861"/>
      <c r="M713" s="1861"/>
      <c r="N713" s="1861"/>
      <c r="O713" s="1861"/>
      <c r="P713" s="1861"/>
      <c r="Q713" s="1861"/>
      <c r="R713" s="1861"/>
      <c r="S713" s="1861"/>
      <c r="T713" s="1861"/>
      <c r="U713" s="1861"/>
      <c r="V713" s="1861"/>
      <c r="W713" s="1861"/>
      <c r="X713" s="1861"/>
      <c r="Y713" s="1861"/>
      <c r="Z713" s="1861"/>
      <c r="AA713" s="1861"/>
      <c r="AB713" s="1861"/>
      <c r="AC713" s="1861"/>
      <c r="AD713" s="1861"/>
      <c r="AE713" s="1862"/>
      <c r="AF713" s="1778"/>
      <c r="AG713" s="1779"/>
      <c r="AH713" s="1779"/>
      <c r="AI713" s="1779"/>
      <c r="AJ713" s="1779"/>
      <c r="AK713" s="1780"/>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3"/>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3"/>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3"/>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3"/>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3"/>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6640625" style="895" customWidth="1"/>
    <col min="11" max="11" width="2.6640625" style="896" customWidth="1"/>
    <col min="12" max="43" width="2.6640625" style="895" customWidth="1"/>
    <col min="44" max="47" width="2.6640625" style="895" hidden="1" customWidth="1"/>
    <col min="48" max="16384" width="9.109375" style="895" hidden="1"/>
  </cols>
  <sheetData>
    <row r="1" spans="1:57" ht="15" customHeight="1">
      <c r="A1" s="1912" t="s">
        <v>2033</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7"/>
      <c r="B3" s="897"/>
      <c r="I3" s="898"/>
      <c r="K3" s="899"/>
    </row>
    <row r="4" spans="1:57" ht="14.25" customHeight="1">
      <c r="A4" s="1901" t="s">
        <v>2034</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7"/>
      <c r="B5" s="897"/>
      <c r="I5" s="898"/>
      <c r="K5" s="899"/>
    </row>
    <row r="6" spans="1:57">
      <c r="A6" s="897"/>
      <c r="B6" s="897"/>
      <c r="D6" s="895" t="s">
        <v>2037</v>
      </c>
      <c r="I6" s="898"/>
      <c r="K6" s="899"/>
      <c r="U6" s="1911"/>
      <c r="V6" s="1911"/>
      <c r="W6" s="1911"/>
      <c r="BC6" s="895" t="s">
        <v>2035</v>
      </c>
    </row>
    <row r="7" spans="1:57">
      <c r="A7" s="897"/>
      <c r="B7" s="897"/>
      <c r="D7" s="501" t="s">
        <v>2038</v>
      </c>
      <c r="I7" s="898"/>
      <c r="K7" s="899"/>
      <c r="BC7" s="895" t="s">
        <v>2036</v>
      </c>
    </row>
    <row r="8" spans="1:57">
      <c r="A8" s="897"/>
      <c r="B8" s="897"/>
      <c r="D8" s="501"/>
      <c r="E8" s="895" t="s">
        <v>2050</v>
      </c>
      <c r="BC8" s="895" t="s">
        <v>2039</v>
      </c>
    </row>
    <row r="9" spans="1:57">
      <c r="A9" s="897"/>
      <c r="B9" s="897"/>
      <c r="E9" s="895" t="s">
        <v>2049</v>
      </c>
      <c r="I9" s="898"/>
      <c r="K9" s="899"/>
      <c r="P9" s="1902"/>
      <c r="Q9" s="1902"/>
      <c r="R9" s="1902"/>
      <c r="S9" s="1902"/>
      <c r="T9" s="1902"/>
    </row>
    <row r="10" spans="1:57">
      <c r="A10" s="897"/>
      <c r="B10" s="897"/>
      <c r="I10" s="898"/>
      <c r="K10" s="899"/>
    </row>
    <row r="11" spans="1:57">
      <c r="A11" s="1901" t="s">
        <v>2040</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5" t="s">
        <v>108</v>
      </c>
    </row>
    <row r="12" spans="1:57">
      <c r="A12" s="897"/>
      <c r="B12" s="897"/>
      <c r="I12" s="898"/>
      <c r="K12" s="899"/>
      <c r="BC12" s="895" t="s">
        <v>482</v>
      </c>
    </row>
    <row r="13" spans="1:57">
      <c r="A13" s="897"/>
      <c r="B13" s="897"/>
      <c r="D13" s="895" t="s">
        <v>2041</v>
      </c>
      <c r="I13" s="898"/>
      <c r="K13" s="899"/>
      <c r="T13" s="1911"/>
      <c r="U13" s="1911"/>
      <c r="V13" s="1911"/>
    </row>
    <row r="14" spans="1:57">
      <c r="A14" s="897"/>
      <c r="B14" s="897"/>
      <c r="E14" s="895" t="s">
        <v>2048</v>
      </c>
      <c r="I14" s="898"/>
      <c r="K14" s="899"/>
      <c r="N14" s="1899"/>
      <c r="O14" s="1899"/>
      <c r="P14" s="1899"/>
      <c r="Q14" s="1899"/>
      <c r="R14" s="1899"/>
      <c r="S14" s="1899"/>
      <c r="T14" s="1899"/>
      <c r="U14" s="1899"/>
      <c r="V14" s="1899"/>
      <c r="W14" s="1899"/>
      <c r="X14" s="1899"/>
      <c r="Y14" s="1899"/>
      <c r="Z14" s="1899"/>
      <c r="AA14" s="1899"/>
      <c r="AB14" s="1899"/>
      <c r="AC14" s="1899"/>
      <c r="AD14" s="1899"/>
      <c r="AE14" s="1899"/>
    </row>
    <row r="15" spans="1:57">
      <c r="A15" s="897"/>
      <c r="B15" s="897"/>
      <c r="E15" s="895" t="s">
        <v>2042</v>
      </c>
      <c r="I15" s="898"/>
      <c r="K15" s="899"/>
      <c r="N15" s="916"/>
      <c r="O15" s="916"/>
      <c r="P15" s="916"/>
      <c r="Q15" s="916"/>
      <c r="R15" s="916"/>
      <c r="S15" s="916"/>
      <c r="T15" s="916"/>
      <c r="U15" s="916"/>
      <c r="V15" s="916"/>
      <c r="W15" s="916"/>
      <c r="X15" s="916"/>
      <c r="Y15" s="916"/>
      <c r="Z15" s="916"/>
      <c r="AA15" s="916"/>
      <c r="AB15" s="916"/>
      <c r="AC15" s="916"/>
      <c r="AD15" s="916"/>
      <c r="AE15" s="916"/>
      <c r="BC15" s="895" t="s">
        <v>2051</v>
      </c>
      <c r="BE15" s="895">
        <f>'Basis &amp; Credits'!AB55</f>
        <v>2500000</v>
      </c>
    </row>
    <row r="16" spans="1:57">
      <c r="A16" s="897"/>
      <c r="B16" s="897"/>
      <c r="BC16" s="895" t="s">
        <v>2052</v>
      </c>
      <c r="BE16" s="895">
        <f>'Basis &amp; Credits'!T11+'Basis &amp; Credits'!AD11</f>
        <v>30440943</v>
      </c>
    </row>
    <row r="17" spans="1:43">
      <c r="A17" s="897"/>
      <c r="B17" s="897"/>
      <c r="D17" s="895" t="s">
        <v>2043</v>
      </c>
      <c r="I17" s="898"/>
      <c r="K17" s="899"/>
      <c r="U17" s="1900" t="str">
        <f>IF(T13="yes",(BE15/BE16)," ")</f>
        <v xml:space="preserve"> </v>
      </c>
      <c r="V17" s="1900"/>
      <c r="W17" s="1900"/>
      <c r="X17" s="1900"/>
      <c r="Y17" s="1900"/>
    </row>
    <row r="18" spans="1:43">
      <c r="A18" s="897"/>
      <c r="B18" s="897"/>
      <c r="I18" s="898"/>
      <c r="K18" s="899"/>
    </row>
    <row r="19" spans="1:43">
      <c r="A19" s="1901" t="s">
        <v>2045</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7"/>
      <c r="D20" s="897"/>
      <c r="K20" s="898"/>
      <c r="M20" s="899"/>
    </row>
    <row r="21" spans="1:43">
      <c r="C21" s="897"/>
      <c r="D21" s="897"/>
      <c r="K21" s="898"/>
      <c r="M21" s="899"/>
    </row>
    <row r="22" spans="1:43">
      <c r="C22" s="900" t="s">
        <v>727</v>
      </c>
      <c r="D22" s="900"/>
      <c r="E22" s="895" t="s">
        <v>2046</v>
      </c>
      <c r="H22" s="901"/>
      <c r="K22" s="895"/>
      <c r="Q22" s="1903">
        <f>ROUND('Basis &amp; Credits'!AB55,0)</f>
        <v>2500000</v>
      </c>
      <c r="R22" s="1903"/>
      <c r="S22" s="1903"/>
      <c r="T22" s="1903"/>
      <c r="U22" s="1903"/>
      <c r="V22" s="1903"/>
      <c r="W22" s="1903"/>
      <c r="X22" s="1903"/>
      <c r="Y22" s="915"/>
    </row>
    <row r="23" spans="1:43">
      <c r="C23" s="897"/>
      <c r="D23" s="897"/>
      <c r="G23" s="902"/>
      <c r="H23" s="902"/>
      <c r="I23" s="903"/>
      <c r="J23" s="903"/>
      <c r="K23" s="902"/>
      <c r="M23" s="896"/>
    </row>
    <row r="24" spans="1:43">
      <c r="C24" s="904"/>
      <c r="D24" s="904"/>
      <c r="E24" s="905"/>
      <c r="J24" s="903"/>
      <c r="K24" s="895"/>
      <c r="L24" s="1910" t="s">
        <v>2023</v>
      </c>
      <c r="M24" s="1910"/>
      <c r="N24" s="1910"/>
      <c r="P24" s="1906" t="s">
        <v>2024</v>
      </c>
      <c r="Q24" s="1906"/>
      <c r="R24" s="1906"/>
      <c r="S24" s="1906"/>
      <c r="T24" s="1906"/>
      <c r="V24" s="1906" t="s">
        <v>2025</v>
      </c>
      <c r="W24" s="1906"/>
      <c r="X24" s="1906"/>
    </row>
    <row r="25" spans="1:43">
      <c r="C25" s="900" t="s">
        <v>190</v>
      </c>
      <c r="D25" s="900"/>
      <c r="E25" s="895" t="s">
        <v>985</v>
      </c>
      <c r="J25" s="903"/>
      <c r="L25" s="1907" t="s">
        <v>2026</v>
      </c>
      <c r="M25" s="1907"/>
      <c r="N25" s="1907"/>
      <c r="P25" s="1907" t="s">
        <v>2027</v>
      </c>
      <c r="Q25" s="1907"/>
      <c r="R25" s="1907"/>
      <c r="S25" s="1907"/>
      <c r="T25" s="1907"/>
      <c r="V25" s="1907" t="s">
        <v>2026</v>
      </c>
      <c r="W25" s="1907"/>
      <c r="X25" s="1907"/>
    </row>
    <row r="26" spans="1:43">
      <c r="C26" s="897"/>
      <c r="D26" s="897"/>
      <c r="E26" s="906" t="s">
        <v>2028</v>
      </c>
      <c r="F26" s="906"/>
      <c r="J26" s="907"/>
      <c r="L26" s="1904">
        <f>Application!BN626</f>
        <v>0</v>
      </c>
      <c r="M26" s="1904"/>
      <c r="N26" s="1904"/>
      <c r="P26" s="1908">
        <v>0.9</v>
      </c>
      <c r="Q26" s="1908"/>
      <c r="R26" s="1908"/>
      <c r="S26" s="1908"/>
      <c r="T26" s="1908"/>
      <c r="V26" s="1908">
        <f>L26*P26</f>
        <v>0</v>
      </c>
      <c r="W26" s="1908"/>
      <c r="X26" s="1908"/>
    </row>
    <row r="27" spans="1:43">
      <c r="C27" s="897"/>
      <c r="D27" s="897"/>
      <c r="E27" s="895" t="s">
        <v>2029</v>
      </c>
      <c r="J27" s="907"/>
      <c r="L27" s="1913">
        <f>Application!BS626</f>
        <v>12</v>
      </c>
      <c r="M27" s="1913">
        <f>Application!BS634+Application!BS643+Application!CX657</f>
        <v>0</v>
      </c>
      <c r="N27" s="1913"/>
      <c r="P27" s="1909">
        <v>1</v>
      </c>
      <c r="Q27" s="1909"/>
      <c r="R27" s="1909"/>
      <c r="S27" s="1909"/>
      <c r="T27" s="1909"/>
      <c r="V27" s="1909">
        <f>L27*P27</f>
        <v>12</v>
      </c>
      <c r="W27" s="1909"/>
      <c r="X27" s="1909"/>
    </row>
    <row r="28" spans="1:43">
      <c r="C28" s="897"/>
      <c r="D28" s="897"/>
      <c r="E28" s="895" t="s">
        <v>2030</v>
      </c>
      <c r="J28" s="907"/>
      <c r="L28" s="1913">
        <f>Application!BX626</f>
        <v>23</v>
      </c>
      <c r="M28" s="1913">
        <f>Application!BX634+Application!BX643+Application!DC657</f>
        <v>0</v>
      </c>
      <c r="N28" s="1913"/>
      <c r="P28" s="1909">
        <v>1.25</v>
      </c>
      <c r="Q28" s="1909"/>
      <c r="R28" s="1909"/>
      <c r="S28" s="1909"/>
      <c r="T28" s="1909"/>
      <c r="V28" s="1909">
        <f>L28*P28</f>
        <v>28.75</v>
      </c>
      <c r="W28" s="1909"/>
      <c r="X28" s="1909"/>
    </row>
    <row r="29" spans="1:43">
      <c r="C29" s="897"/>
      <c r="D29" s="897"/>
      <c r="E29" s="895" t="s">
        <v>2031</v>
      </c>
      <c r="J29" s="907"/>
      <c r="L29" s="1913">
        <f>Application!CC626</f>
        <v>12</v>
      </c>
      <c r="M29" s="1913">
        <f>Application!CC634+Application!CC643+Application!DH657</f>
        <v>0</v>
      </c>
      <c r="N29" s="1913"/>
      <c r="P29" s="1909">
        <v>1.5</v>
      </c>
      <c r="Q29" s="1909"/>
      <c r="R29" s="1909"/>
      <c r="S29" s="1909"/>
      <c r="T29" s="1909"/>
      <c r="V29" s="1909">
        <f>L29*P29</f>
        <v>18</v>
      </c>
      <c r="W29" s="1909"/>
      <c r="X29" s="1909"/>
    </row>
    <row r="30" spans="1:43">
      <c r="C30" s="897"/>
      <c r="D30" s="897"/>
      <c r="E30" s="895" t="s">
        <v>2032</v>
      </c>
      <c r="J30" s="907"/>
      <c r="L30" s="1914">
        <f>Application!CH626+Application!CM626</f>
        <v>0</v>
      </c>
      <c r="M30" s="1914"/>
      <c r="N30" s="1914"/>
      <c r="P30" s="1909">
        <v>1.75</v>
      </c>
      <c r="Q30" s="1909"/>
      <c r="R30" s="1909">
        <f>1.75+0.25*0</f>
        <v>1.75</v>
      </c>
      <c r="S30" s="1909"/>
      <c r="T30" s="1909"/>
      <c r="V30" s="1918">
        <f>L30*P30</f>
        <v>0</v>
      </c>
      <c r="W30" s="1918"/>
      <c r="X30" s="1918"/>
    </row>
    <row r="31" spans="1:43">
      <c r="C31" s="897"/>
      <c r="D31" s="897"/>
      <c r="L31" s="1904">
        <f>SUM(L26:N30)</f>
        <v>47</v>
      </c>
      <c r="M31" s="1905"/>
      <c r="N31" s="1905"/>
      <c r="V31" s="1908">
        <f>SUM(V26:X30)</f>
        <v>58.75</v>
      </c>
      <c r="W31" s="1908"/>
      <c r="X31" s="1908"/>
    </row>
    <row r="32" spans="1:43">
      <c r="C32" s="897"/>
      <c r="D32" s="897"/>
      <c r="K32" s="908"/>
    </row>
    <row r="33" spans="1:27">
      <c r="C33" s="900" t="s">
        <v>191</v>
      </c>
      <c r="D33" s="900"/>
      <c r="E33" s="897" t="s">
        <v>2047</v>
      </c>
      <c r="H33" s="909"/>
      <c r="I33" s="910"/>
      <c r="J33" s="911"/>
      <c r="K33" s="908"/>
      <c r="M33" s="896"/>
      <c r="V33" s="1915">
        <f>IF(V31&gt;0,V31/Q22," ")</f>
        <v>2.3499999999999999E-5</v>
      </c>
      <c r="W33" s="1916"/>
      <c r="X33" s="1916"/>
      <c r="Y33" s="1916"/>
      <c r="Z33" s="1916"/>
      <c r="AA33" s="1917"/>
    </row>
    <row r="34" spans="1:27">
      <c r="K34" s="895"/>
      <c r="M34" s="896"/>
    </row>
    <row r="35" spans="1:27">
      <c r="E35" s="897" t="s">
        <v>2053</v>
      </c>
      <c r="F35" s="897"/>
      <c r="G35" s="897"/>
      <c r="H35" s="897"/>
      <c r="I35" s="897"/>
      <c r="J35" s="897"/>
      <c r="K35" s="897"/>
      <c r="L35" s="897"/>
      <c r="M35" s="917"/>
      <c r="N35" s="897"/>
      <c r="O35" s="897"/>
      <c r="P35" s="897"/>
      <c r="Q35" s="897"/>
      <c r="R35" s="897"/>
      <c r="V35" s="1896">
        <f>IF(V31&gt;0,1/V33," ")</f>
        <v>42553.191489361707</v>
      </c>
      <c r="W35" s="1897"/>
      <c r="X35" s="1897"/>
      <c r="Y35" s="1897"/>
      <c r="Z35" s="1897"/>
      <c r="AA35" s="1898"/>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2024-07-03T19:32:35Z</dcterms:modified>
</cp:coreProperties>
</file>