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abode.sharepoint.com/sites/PropertiesInternal/Properties Doc Library/Chavez Gardens (FKA Chavez Fickett)/Development/08.0  FINANCING/8.08 TCAC/8.8.2 Application/2025 Round 2/Final/Uploaded/"/>
    </mc:Choice>
  </mc:AlternateContent>
  <xr:revisionPtr revIDLastSave="18" documentId="13_ncr:1_{E2F6CCB2-E3B4-F24B-809E-1A8B6D857CB2}" xr6:coauthVersionLast="47" xr6:coauthVersionMax="47" xr10:uidLastSave="{181E708C-3673-4DCC-9358-A0DEA1134B7B}"/>
  <bookViews>
    <workbookView xWindow="23880" yWindow="-120" windowWidth="24240" windowHeight="130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3" i="4" l="1"/>
  <c r="C93" i="4"/>
  <c r="C58" i="4"/>
  <c r="C50" i="4"/>
  <c r="S50" i="4" s="1"/>
  <c r="C45" i="4"/>
  <c r="D45" i="4"/>
  <c r="S45" i="4"/>
  <c r="S49" i="4"/>
  <c r="S99" i="4"/>
  <c r="S92" i="4"/>
  <c r="S91" i="4"/>
  <c r="S89" i="4"/>
  <c r="S87" i="4"/>
  <c r="S86" i="4"/>
  <c r="S85" i="4"/>
  <c r="S84" i="4"/>
  <c r="S80" i="4"/>
  <c r="S79" i="4"/>
  <c r="S67" i="4"/>
  <c r="S52" i="4"/>
  <c r="S41" i="4"/>
  <c r="S40" i="4"/>
  <c r="S27" i="4"/>
  <c r="S25" i="4"/>
  <c r="S24" i="4"/>
  <c r="S23" i="4"/>
  <c r="S22" i="4"/>
  <c r="S21" i="4"/>
  <c r="S20" i="4"/>
  <c r="S19" i="4"/>
  <c r="S18" i="4"/>
  <c r="S17" i="4"/>
  <c r="S37" i="4"/>
  <c r="S36" i="4"/>
  <c r="S34" i="4"/>
  <c r="S31" i="4"/>
  <c r="S10" i="4"/>
  <c r="C30" i="4"/>
  <c r="S30" i="4" s="1"/>
  <c r="C65" i="4" l="1"/>
  <c r="D43" i="4"/>
  <c r="C43" i="4"/>
  <c r="S43" i="4" s="1"/>
  <c r="D69" i="4"/>
  <c r="C69" i="4"/>
  <c r="D30" i="4"/>
  <c r="D35" i="4"/>
  <c r="C35" i="4"/>
  <c r="S35" i="4" s="1"/>
  <c r="D33" i="4"/>
  <c r="D32" i="4"/>
  <c r="C33" i="4"/>
  <c r="S33" i="4" s="1"/>
  <c r="C32" i="4"/>
  <c r="S32" i="4" s="1"/>
  <c r="D29" i="4"/>
  <c r="C29" i="4"/>
  <c r="AI66" i="7"/>
  <c r="AK66" i="7"/>
  <c r="AM66" i="7"/>
  <c r="AO66" i="7"/>
  <c r="AQ66" i="7"/>
  <c r="AS66" i="7"/>
  <c r="AU66" i="7"/>
  <c r="AW66" i="7"/>
  <c r="AY66" i="7"/>
  <c r="BA66" i="7"/>
  <c r="BC66" i="7"/>
  <c r="BE66" i="7"/>
  <c r="BG66" i="7"/>
  <c r="BI66" i="7"/>
  <c r="BK66" i="7"/>
  <c r="BM66" i="7"/>
  <c r="BO66" i="7"/>
  <c r="BQ66" i="7"/>
  <c r="BS66" i="7"/>
  <c r="BU66" i="7"/>
  <c r="BW66" i="7"/>
  <c r="BY66" i="7"/>
  <c r="CA66" i="7"/>
  <c r="CC66" i="7"/>
  <c r="CE66" i="7"/>
  <c r="CG66" i="7"/>
  <c r="CI66" i="7"/>
  <c r="CK66" i="7"/>
  <c r="CM66" i="7"/>
  <c r="CO66" i="7"/>
  <c r="CQ66" i="7"/>
  <c r="CS66" i="7"/>
  <c r="CU66" i="7"/>
  <c r="CW66" i="7"/>
  <c r="CY66" i="7"/>
  <c r="DA66" i="7"/>
  <c r="DC66" i="7"/>
  <c r="DE66" i="7"/>
  <c r="DG66" i="7"/>
  <c r="DI66" i="7"/>
  <c r="DK66" i="7"/>
  <c r="DM66" i="7"/>
  <c r="DO66" i="7"/>
  <c r="DQ66" i="7"/>
  <c r="DS66" i="7"/>
  <c r="DU66" i="7"/>
  <c r="DW66" i="7"/>
  <c r="DY66" i="7"/>
  <c r="EA66" i="7"/>
  <c r="EC66" i="7"/>
  <c r="EE66" i="7"/>
  <c r="EG66" i="7"/>
  <c r="EI66" i="7"/>
  <c r="EK66" i="7"/>
  <c r="EM66" i="7"/>
  <c r="EO66" i="7"/>
  <c r="EQ66" i="7"/>
  <c r="ES66" i="7"/>
  <c r="EU66" i="7"/>
  <c r="EW66" i="7"/>
  <c r="EY66" i="7"/>
  <c r="FA66" i="7"/>
  <c r="FC66" i="7"/>
  <c r="FE66" i="7"/>
  <c r="FG66" i="7"/>
  <c r="FI66" i="7"/>
  <c r="FK66" i="7"/>
  <c r="FM66" i="7"/>
  <c r="FO66" i="7"/>
  <c r="FQ66" i="7"/>
  <c r="FS66" i="7"/>
  <c r="FU66" i="7"/>
  <c r="FW66" i="7"/>
  <c r="FY66" i="7"/>
  <c r="GA66" i="7"/>
  <c r="GC66" i="7"/>
  <c r="GE66" i="7"/>
  <c r="GG66" i="7"/>
  <c r="GI66" i="7"/>
  <c r="GK66" i="7"/>
  <c r="GM66" i="7"/>
  <c r="GO66" i="7"/>
  <c r="GQ66" i="7"/>
  <c r="GS66" i="7"/>
  <c r="GU66" i="7"/>
  <c r="GW66" i="7"/>
  <c r="GY66" i="7"/>
  <c r="HA66" i="7"/>
  <c r="HC66" i="7"/>
  <c r="HE66" i="7"/>
  <c r="HG66" i="7"/>
  <c r="HI66" i="7"/>
  <c r="HK66" i="7"/>
  <c r="HM66" i="7"/>
  <c r="HO66" i="7"/>
  <c r="HQ66" i="7"/>
  <c r="HS66" i="7"/>
  <c r="HU66" i="7"/>
  <c r="HW66" i="7"/>
  <c r="HY66" i="7"/>
  <c r="IA66" i="7"/>
  <c r="IC66" i="7"/>
  <c r="IE66" i="7"/>
  <c r="IG66" i="7"/>
  <c r="II66" i="7"/>
  <c r="IK66" i="7"/>
  <c r="IM66" i="7"/>
  <c r="IO66" i="7"/>
  <c r="IQ66" i="7"/>
  <c r="IS66" i="7"/>
  <c r="IU66" i="7"/>
  <c r="IW66" i="7"/>
  <c r="IY66" i="7"/>
  <c r="JA66" i="7"/>
  <c r="JC66" i="7"/>
  <c r="JE66" i="7"/>
  <c r="JG66" i="7"/>
  <c r="JI66" i="7"/>
  <c r="JK66" i="7"/>
  <c r="JM66" i="7"/>
  <c r="JO66" i="7"/>
  <c r="JQ66" i="7"/>
  <c r="JS66" i="7"/>
  <c r="JU66" i="7"/>
  <c r="JW66" i="7"/>
  <c r="JY66" i="7"/>
  <c r="KA66" i="7"/>
  <c r="KC66" i="7"/>
  <c r="KE66" i="7"/>
  <c r="KG66" i="7"/>
  <c r="KI66" i="7"/>
  <c r="KK66" i="7"/>
  <c r="KM66" i="7"/>
  <c r="KO66" i="7"/>
  <c r="KQ66" i="7"/>
  <c r="KS66" i="7"/>
  <c r="KU66" i="7"/>
  <c r="KW66" i="7"/>
  <c r="KY66" i="7"/>
  <c r="LA66" i="7"/>
  <c r="LC66" i="7"/>
  <c r="LE66" i="7"/>
  <c r="LG66" i="7"/>
  <c r="LI66" i="7"/>
  <c r="LK66" i="7"/>
  <c r="LM66" i="7"/>
  <c r="LO66" i="7"/>
  <c r="LQ66" i="7"/>
  <c r="LS66" i="7"/>
  <c r="LU66" i="7"/>
  <c r="LW66" i="7"/>
  <c r="LY66" i="7"/>
  <c r="MA66" i="7"/>
  <c r="MC66" i="7"/>
  <c r="ME66" i="7"/>
  <c r="MG66" i="7"/>
  <c r="MI66" i="7"/>
  <c r="MK66" i="7"/>
  <c r="MM66" i="7"/>
  <c r="MO66" i="7"/>
  <c r="MQ66" i="7"/>
  <c r="MS66" i="7"/>
  <c r="MU66" i="7"/>
  <c r="MW66" i="7"/>
  <c r="MY66" i="7"/>
  <c r="NA66" i="7"/>
  <c r="NC66" i="7"/>
  <c r="NE66" i="7"/>
  <c r="NG66" i="7"/>
  <c r="NI66" i="7"/>
  <c r="NK66" i="7"/>
  <c r="NM66" i="7"/>
  <c r="NO66" i="7"/>
  <c r="NQ66" i="7"/>
  <c r="NS66" i="7"/>
  <c r="NU66" i="7"/>
  <c r="NW66" i="7"/>
  <c r="NY66" i="7"/>
  <c r="OA66" i="7"/>
  <c r="OC66" i="7"/>
  <c r="OE66" i="7"/>
  <c r="OG66" i="7"/>
  <c r="OI66" i="7"/>
  <c r="OK66" i="7"/>
  <c r="OM66" i="7"/>
  <c r="OO66" i="7"/>
  <c r="OQ66" i="7"/>
  <c r="OS66" i="7"/>
  <c r="OU66" i="7"/>
  <c r="OW66" i="7"/>
  <c r="OY66" i="7"/>
  <c r="PA66" i="7"/>
  <c r="PC66" i="7"/>
  <c r="PE66" i="7"/>
  <c r="PG66" i="7"/>
  <c r="PI66" i="7"/>
  <c r="PK66" i="7"/>
  <c r="PM66" i="7"/>
  <c r="PO66" i="7"/>
  <c r="PQ66" i="7"/>
  <c r="PS66" i="7"/>
  <c r="PU66" i="7"/>
  <c r="PW66" i="7"/>
  <c r="PY66" i="7"/>
  <c r="QA66" i="7"/>
  <c r="QC66" i="7"/>
  <c r="QE66" i="7"/>
  <c r="QG66" i="7"/>
  <c r="QI66" i="7"/>
  <c r="QK66" i="7"/>
  <c r="QM66" i="7"/>
  <c r="QO66" i="7"/>
  <c r="QQ66" i="7"/>
  <c r="QS66" i="7"/>
  <c r="QU66" i="7"/>
  <c r="QW66" i="7"/>
  <c r="QY66" i="7"/>
  <c r="RA66" i="7"/>
  <c r="RC66" i="7"/>
  <c r="RE66" i="7"/>
  <c r="RG66" i="7"/>
  <c r="RI66" i="7"/>
  <c r="RK66" i="7"/>
  <c r="RM66" i="7"/>
  <c r="RO66" i="7"/>
  <c r="RQ66" i="7"/>
  <c r="RS66" i="7"/>
  <c r="RU66" i="7"/>
  <c r="RW66" i="7"/>
  <c r="RY66" i="7"/>
  <c r="SA66" i="7"/>
  <c r="SC66" i="7"/>
  <c r="SE66" i="7"/>
  <c r="SG66" i="7"/>
  <c r="SI66" i="7"/>
  <c r="SK66" i="7"/>
  <c r="SM66" i="7"/>
  <c r="SO66" i="7"/>
  <c r="SQ66" i="7"/>
  <c r="SS66" i="7"/>
  <c r="SU66" i="7"/>
  <c r="SW66" i="7"/>
  <c r="SY66" i="7"/>
  <c r="TA66" i="7"/>
  <c r="TC66" i="7"/>
  <c r="TE66" i="7"/>
  <c r="TG66" i="7"/>
  <c r="TI66" i="7"/>
  <c r="TK66" i="7"/>
  <c r="TM66" i="7"/>
  <c r="TO66" i="7"/>
  <c r="TQ66" i="7"/>
  <c r="TS66" i="7"/>
  <c r="TU66" i="7"/>
  <c r="TW66" i="7"/>
  <c r="TY66" i="7"/>
  <c r="UA66" i="7"/>
  <c r="UC66" i="7"/>
  <c r="UE66" i="7"/>
  <c r="UG66" i="7"/>
  <c r="UI66" i="7"/>
  <c r="UK66" i="7"/>
  <c r="UM66" i="7"/>
  <c r="UO66" i="7"/>
  <c r="UQ66" i="7"/>
  <c r="US66" i="7"/>
  <c r="UU66" i="7"/>
  <c r="UW66" i="7"/>
  <c r="UY66" i="7"/>
  <c r="VA66" i="7"/>
  <c r="VC66" i="7"/>
  <c r="VE66" i="7"/>
  <c r="VG66" i="7"/>
  <c r="VI66" i="7"/>
  <c r="VK66" i="7"/>
  <c r="VM66" i="7"/>
  <c r="VO66" i="7"/>
  <c r="VQ66" i="7"/>
  <c r="VS66" i="7"/>
  <c r="VU66" i="7"/>
  <c r="VW66" i="7"/>
  <c r="VY66" i="7"/>
  <c r="WA66" i="7"/>
  <c r="WC66" i="7"/>
  <c r="WE66" i="7"/>
  <c r="WG66" i="7"/>
  <c r="WI66" i="7"/>
  <c r="WK66" i="7"/>
  <c r="WM66" i="7"/>
  <c r="WO66" i="7"/>
  <c r="WQ66" i="7"/>
  <c r="WS66" i="7"/>
  <c r="WU66" i="7"/>
  <c r="WW66" i="7"/>
  <c r="WY66" i="7"/>
  <c r="XA66" i="7"/>
  <c r="XC66" i="7"/>
  <c r="XE66" i="7"/>
  <c r="XG66" i="7"/>
  <c r="XI66" i="7"/>
  <c r="XK66" i="7"/>
  <c r="XM66" i="7"/>
  <c r="XO66" i="7"/>
  <c r="XQ66" i="7"/>
  <c r="XS66" i="7"/>
  <c r="XU66" i="7"/>
  <c r="XW66" i="7"/>
  <c r="XY66" i="7"/>
  <c r="YA66" i="7"/>
  <c r="YC66" i="7"/>
  <c r="YE66" i="7"/>
  <c r="YG66" i="7"/>
  <c r="YI66" i="7"/>
  <c r="YK66" i="7"/>
  <c r="YM66" i="7"/>
  <c r="YO66" i="7"/>
  <c r="YQ66" i="7"/>
  <c r="YS66" i="7"/>
  <c r="YU66" i="7"/>
  <c r="YW66" i="7"/>
  <c r="YY66" i="7"/>
  <c r="ZA66" i="7"/>
  <c r="ZC66" i="7"/>
  <c r="ZE66" i="7"/>
  <c r="ZG66" i="7"/>
  <c r="ZI66" i="7"/>
  <c r="ZK66" i="7"/>
  <c r="ZM66" i="7"/>
  <c r="ZO66" i="7"/>
  <c r="ZQ66" i="7"/>
  <c r="ZS66" i="7"/>
  <c r="ZU66" i="7"/>
  <c r="ZW66" i="7"/>
  <c r="ZY66" i="7"/>
  <c r="AAA66" i="7"/>
  <c r="AAC66" i="7"/>
  <c r="AAE66" i="7"/>
  <c r="AAG66" i="7"/>
  <c r="AAI66" i="7"/>
  <c r="AAK66" i="7"/>
  <c r="AAM66" i="7"/>
  <c r="AAO66" i="7"/>
  <c r="AAQ66" i="7"/>
  <c r="AAS66" i="7"/>
  <c r="AAU66" i="7"/>
  <c r="AAW66" i="7"/>
  <c r="AAY66" i="7"/>
  <c r="ABA66" i="7"/>
  <c r="ABC66" i="7"/>
  <c r="ABE66" i="7"/>
  <c r="ABG66" i="7"/>
  <c r="ABI66" i="7"/>
  <c r="ABK66" i="7"/>
  <c r="ABM66" i="7"/>
  <c r="ABO66" i="7"/>
  <c r="ABQ66" i="7"/>
  <c r="ABS66" i="7"/>
  <c r="ABU66" i="7"/>
  <c r="ABW66" i="7"/>
  <c r="ABY66" i="7"/>
  <c r="ACA66" i="7"/>
  <c r="ACC66" i="7"/>
  <c r="ACE66" i="7"/>
  <c r="ACG66" i="7"/>
  <c r="ACI66" i="7"/>
  <c r="ACK66" i="7"/>
  <c r="ACM66" i="7"/>
  <c r="ACO66" i="7"/>
  <c r="ACQ66" i="7"/>
  <c r="ACS66" i="7"/>
  <c r="ACU66" i="7"/>
  <c r="ACW66" i="7"/>
  <c r="ACY66" i="7"/>
  <c r="ADA66" i="7"/>
  <c r="ADC66" i="7"/>
  <c r="ADE66" i="7"/>
  <c r="ADG66" i="7"/>
  <c r="ADI66" i="7"/>
  <c r="ADK66" i="7"/>
  <c r="ADM66" i="7"/>
  <c r="ADO66" i="7"/>
  <c r="ADQ66" i="7"/>
  <c r="ADS66" i="7"/>
  <c r="ADU66" i="7"/>
  <c r="ADW66" i="7"/>
  <c r="ADY66" i="7"/>
  <c r="AEA66" i="7"/>
  <c r="AEC66" i="7"/>
  <c r="AEE66" i="7"/>
  <c r="AEG66" i="7"/>
  <c r="AEI66" i="7"/>
  <c r="AEK66" i="7"/>
  <c r="AEM66" i="7"/>
  <c r="AEO66" i="7"/>
  <c r="AEQ66" i="7"/>
  <c r="AES66" i="7"/>
  <c r="AEU66" i="7"/>
  <c r="AEW66" i="7"/>
  <c r="AEY66" i="7"/>
  <c r="AFA66" i="7"/>
  <c r="AFC66" i="7"/>
  <c r="AFE66" i="7"/>
  <c r="AFG66" i="7"/>
  <c r="AFI66" i="7"/>
  <c r="AFK66" i="7"/>
  <c r="AFM66" i="7"/>
  <c r="AFO66" i="7"/>
  <c r="AFQ66" i="7"/>
  <c r="AFS66" i="7"/>
  <c r="AFU66" i="7"/>
  <c r="AFW66" i="7"/>
  <c r="AFY66" i="7"/>
  <c r="AGA66" i="7"/>
  <c r="AGC66" i="7"/>
  <c r="AGE66" i="7"/>
  <c r="AGG66" i="7"/>
  <c r="AGI66" i="7"/>
  <c r="AGK66" i="7"/>
  <c r="AGM66" i="7"/>
  <c r="AGO66" i="7"/>
  <c r="AGQ66" i="7"/>
  <c r="AGS66" i="7"/>
  <c r="AGU66" i="7"/>
  <c r="AGW66" i="7"/>
  <c r="AGY66" i="7"/>
  <c r="AHA66" i="7"/>
  <c r="AHC66" i="7"/>
  <c r="AHE66" i="7"/>
  <c r="AHG66" i="7"/>
  <c r="AHI66" i="7"/>
  <c r="AHK66" i="7"/>
  <c r="AHM66" i="7"/>
  <c r="AHO66" i="7"/>
  <c r="AHQ66" i="7"/>
  <c r="AHS66" i="7"/>
  <c r="AHU66" i="7"/>
  <c r="AHW66" i="7"/>
  <c r="AHY66" i="7"/>
  <c r="AIA66" i="7"/>
  <c r="AIC66" i="7"/>
  <c r="AIE66" i="7"/>
  <c r="AIG66" i="7"/>
  <c r="AII66" i="7"/>
  <c r="AIK66" i="7"/>
  <c r="AIM66" i="7"/>
  <c r="AIO66" i="7"/>
  <c r="AIQ66" i="7"/>
  <c r="AIS66" i="7"/>
  <c r="AIU66" i="7"/>
  <c r="AIW66" i="7"/>
  <c r="AIY66" i="7"/>
  <c r="AJA66" i="7"/>
  <c r="AJC66" i="7"/>
  <c r="AJE66" i="7"/>
  <c r="AJG66" i="7"/>
  <c r="AJI66" i="7"/>
  <c r="AJK66" i="7"/>
  <c r="AJM66" i="7"/>
  <c r="AJO66" i="7"/>
  <c r="AJQ66" i="7"/>
  <c r="AJS66" i="7"/>
  <c r="AJU66" i="7"/>
  <c r="AJW66" i="7"/>
  <c r="AJY66" i="7"/>
  <c r="AKA66" i="7"/>
  <c r="AKC66" i="7"/>
  <c r="AKE66" i="7"/>
  <c r="AKG66" i="7"/>
  <c r="AKI66" i="7"/>
  <c r="AKK66" i="7"/>
  <c r="AKM66" i="7"/>
  <c r="AKO66" i="7"/>
  <c r="AKQ66" i="7"/>
  <c r="AKS66" i="7"/>
  <c r="AKU66" i="7"/>
  <c r="AKW66" i="7"/>
  <c r="AKY66" i="7"/>
  <c r="ALA66" i="7"/>
  <c r="ALC66" i="7"/>
  <c r="ALE66" i="7"/>
  <c r="ALG66" i="7"/>
  <c r="ALI66" i="7"/>
  <c r="ALK66" i="7"/>
  <c r="ALM66" i="7"/>
  <c r="ALO66" i="7"/>
  <c r="ALQ66" i="7"/>
  <c r="ALS66" i="7"/>
  <c r="ALU66" i="7"/>
  <c r="ALW66" i="7"/>
  <c r="ALY66" i="7"/>
  <c r="AMA66" i="7"/>
  <c r="AMC66" i="7"/>
  <c r="AME66" i="7"/>
  <c r="AMG66" i="7"/>
  <c r="AMI66" i="7"/>
  <c r="AMK66" i="7"/>
  <c r="AMM66" i="7"/>
  <c r="AMO66" i="7"/>
  <c r="AMQ66" i="7"/>
  <c r="AMS66" i="7"/>
  <c r="AMU66" i="7"/>
  <c r="AMW66" i="7"/>
  <c r="AMY66" i="7"/>
  <c r="ANA66" i="7"/>
  <c r="ANC66" i="7"/>
  <c r="ANE66" i="7"/>
  <c r="ANG66" i="7"/>
  <c r="ANI66" i="7"/>
  <c r="ANK66" i="7"/>
  <c r="ANM66" i="7"/>
  <c r="ANO66" i="7"/>
  <c r="ANQ66" i="7"/>
  <c r="ANS66" i="7"/>
  <c r="ANU66" i="7"/>
  <c r="ANW66" i="7"/>
  <c r="ANY66" i="7"/>
  <c r="AOA66" i="7"/>
  <c r="AOC66" i="7"/>
  <c r="AOE66" i="7"/>
  <c r="AOG66" i="7"/>
  <c r="AOI66" i="7"/>
  <c r="AOK66" i="7"/>
  <c r="AOM66" i="7"/>
  <c r="AOO66" i="7"/>
  <c r="AOQ66" i="7"/>
  <c r="AOS66" i="7"/>
  <c r="AOU66" i="7"/>
  <c r="AOW66" i="7"/>
  <c r="AOY66" i="7"/>
  <c r="APA66" i="7"/>
  <c r="APC66" i="7"/>
  <c r="APE66" i="7"/>
  <c r="APG66" i="7"/>
  <c r="API66" i="7"/>
  <c r="APK66" i="7"/>
  <c r="APM66" i="7"/>
  <c r="APO66" i="7"/>
  <c r="APQ66" i="7"/>
  <c r="APS66" i="7"/>
  <c r="APU66" i="7"/>
  <c r="APW66" i="7"/>
  <c r="APY66" i="7"/>
  <c r="AQA66" i="7"/>
  <c r="AQC66" i="7"/>
  <c r="AQE66" i="7"/>
  <c r="AQG66" i="7"/>
  <c r="AQI66" i="7"/>
  <c r="AQK66" i="7"/>
  <c r="AQM66" i="7"/>
  <c r="AQO66" i="7"/>
  <c r="AQQ66" i="7"/>
  <c r="AQS66" i="7"/>
  <c r="AQU66" i="7"/>
  <c r="AQW66" i="7"/>
  <c r="AQY66" i="7"/>
  <c r="ARA66" i="7"/>
  <c r="ARC66" i="7"/>
  <c r="ARE66" i="7"/>
  <c r="ARG66" i="7"/>
  <c r="ARI66" i="7"/>
  <c r="ARK66" i="7"/>
  <c r="ARM66" i="7"/>
  <c r="ARO66" i="7"/>
  <c r="ARQ66" i="7"/>
  <c r="ARS66" i="7"/>
  <c r="ARU66" i="7"/>
  <c r="ARW66" i="7"/>
  <c r="ARY66" i="7"/>
  <c r="ASA66" i="7"/>
  <c r="ASC66" i="7"/>
  <c r="ASE66" i="7"/>
  <c r="ASG66" i="7"/>
  <c r="ASI66" i="7"/>
  <c r="ASK66" i="7"/>
  <c r="ASM66" i="7"/>
  <c r="ASO66" i="7"/>
  <c r="ASQ66" i="7"/>
  <c r="ASS66" i="7"/>
  <c r="ASU66" i="7"/>
  <c r="ASW66" i="7"/>
  <c r="ASY66" i="7"/>
  <c r="ATA66" i="7"/>
  <c r="ATC66" i="7"/>
  <c r="ATE66" i="7"/>
  <c r="ATG66" i="7"/>
  <c r="ATI66" i="7"/>
  <c r="ATK66" i="7"/>
  <c r="ATM66" i="7"/>
  <c r="ATO66" i="7"/>
  <c r="ATQ66" i="7"/>
  <c r="ATS66" i="7"/>
  <c r="ATU66" i="7"/>
  <c r="ATW66" i="7"/>
  <c r="ATY66" i="7"/>
  <c r="AUA66" i="7"/>
  <c r="AUC66" i="7"/>
  <c r="AUE66" i="7"/>
  <c r="AUG66" i="7"/>
  <c r="AUI66" i="7"/>
  <c r="AUK66" i="7"/>
  <c r="AUM66" i="7"/>
  <c r="AUO66" i="7"/>
  <c r="AUQ66" i="7"/>
  <c r="AUS66" i="7"/>
  <c r="AUU66" i="7"/>
  <c r="AUW66" i="7"/>
  <c r="AUY66" i="7"/>
  <c r="AVA66" i="7"/>
  <c r="AVC66" i="7"/>
  <c r="AVE66" i="7"/>
  <c r="AVG66" i="7"/>
  <c r="AVI66" i="7"/>
  <c r="AVK66" i="7"/>
  <c r="AVM66" i="7"/>
  <c r="AVO66" i="7"/>
  <c r="AVQ66" i="7"/>
  <c r="AVS66" i="7"/>
  <c r="AVU66" i="7"/>
  <c r="AVW66" i="7"/>
  <c r="AVY66" i="7"/>
  <c r="AWA66" i="7"/>
  <c r="AWC66" i="7"/>
  <c r="AWE66" i="7"/>
  <c r="AWG66" i="7"/>
  <c r="AWI66" i="7"/>
  <c r="AWK66" i="7"/>
  <c r="AWM66" i="7"/>
  <c r="AWO66" i="7"/>
  <c r="AWQ66" i="7"/>
  <c r="AWS66" i="7"/>
  <c r="AWU66" i="7"/>
  <c r="AWW66" i="7"/>
  <c r="AWY66" i="7"/>
  <c r="AXA66" i="7"/>
  <c r="AXC66" i="7"/>
  <c r="AXE66" i="7"/>
  <c r="AXG66" i="7"/>
  <c r="AXI66" i="7"/>
  <c r="AXK66" i="7"/>
  <c r="AXM66" i="7"/>
  <c r="AXO66" i="7"/>
  <c r="AXQ66" i="7"/>
  <c r="AXS66" i="7"/>
  <c r="AXU66" i="7"/>
  <c r="AXW66" i="7"/>
  <c r="AXY66" i="7"/>
  <c r="AYA66" i="7"/>
  <c r="AYC66" i="7"/>
  <c r="AYE66" i="7"/>
  <c r="AYG66" i="7"/>
  <c r="AYI66" i="7"/>
  <c r="AYK66" i="7"/>
  <c r="AYM66" i="7"/>
  <c r="AYO66" i="7"/>
  <c r="AYQ66" i="7"/>
  <c r="AYS66" i="7"/>
  <c r="AYU66" i="7"/>
  <c r="AYW66" i="7"/>
  <c r="AYY66" i="7"/>
  <c r="AZA66" i="7"/>
  <c r="AZC66" i="7"/>
  <c r="AZE66" i="7"/>
  <c r="AZG66" i="7"/>
  <c r="AZI66" i="7"/>
  <c r="AZK66" i="7"/>
  <c r="AZM66" i="7"/>
  <c r="AZO66" i="7"/>
  <c r="AZQ66" i="7"/>
  <c r="AZS66" i="7"/>
  <c r="AZU66" i="7"/>
  <c r="AZW66" i="7"/>
  <c r="AZY66" i="7"/>
  <c r="BAA66" i="7"/>
  <c r="BAC66" i="7"/>
  <c r="BAE66" i="7"/>
  <c r="BAG66" i="7"/>
  <c r="BAI66" i="7"/>
  <c r="BAK66" i="7"/>
  <c r="BAM66" i="7"/>
  <c r="BAO66" i="7"/>
  <c r="BAQ66" i="7"/>
  <c r="BAS66" i="7"/>
  <c r="BAU66" i="7"/>
  <c r="BAW66" i="7"/>
  <c r="BAY66" i="7"/>
  <c r="BBA66" i="7"/>
  <c r="BBC66" i="7"/>
  <c r="BBE66" i="7"/>
  <c r="BBG66" i="7"/>
  <c r="BBI66" i="7"/>
  <c r="BBK66" i="7"/>
  <c r="BBM66" i="7"/>
  <c r="BBO66" i="7"/>
  <c r="BBQ66" i="7"/>
  <c r="BBS66" i="7"/>
  <c r="BBU66" i="7"/>
  <c r="BBW66" i="7"/>
  <c r="BBY66" i="7"/>
  <c r="BCA66" i="7"/>
  <c r="BCC66" i="7"/>
  <c r="BCE66" i="7"/>
  <c r="BCG66" i="7"/>
  <c r="BCI66" i="7"/>
  <c r="BCK66" i="7"/>
  <c r="BCM66" i="7"/>
  <c r="BCO66" i="7"/>
  <c r="BCQ66" i="7"/>
  <c r="BCS66" i="7"/>
  <c r="BCU66" i="7"/>
  <c r="BCW66" i="7"/>
  <c r="BCY66" i="7"/>
  <c r="BDA66" i="7"/>
  <c r="BDC66" i="7"/>
  <c r="BDE66" i="7"/>
  <c r="BDG66" i="7"/>
  <c r="BDI66" i="7"/>
  <c r="BDK66" i="7"/>
  <c r="BDM66" i="7"/>
  <c r="BDO66" i="7"/>
  <c r="BDQ66" i="7"/>
  <c r="BDS66" i="7"/>
  <c r="BDU66" i="7"/>
  <c r="BDW66" i="7"/>
  <c r="BDY66" i="7"/>
  <c r="BEA66" i="7"/>
  <c r="BEC66" i="7"/>
  <c r="BEE66" i="7"/>
  <c r="BEG66" i="7"/>
  <c r="BEI66" i="7"/>
  <c r="BEK66" i="7"/>
  <c r="BEM66" i="7"/>
  <c r="BEO66" i="7"/>
  <c r="BEQ66" i="7"/>
  <c r="BES66" i="7"/>
  <c r="BEU66" i="7"/>
  <c r="BEW66" i="7"/>
  <c r="BEY66" i="7"/>
  <c r="BFA66" i="7"/>
  <c r="BFC66" i="7"/>
  <c r="BFE66" i="7"/>
  <c r="BFG66" i="7"/>
  <c r="BFI66" i="7"/>
  <c r="BFK66" i="7"/>
  <c r="BFM66" i="7"/>
  <c r="BFO66" i="7"/>
  <c r="BFQ66" i="7"/>
  <c r="BFS66" i="7"/>
  <c r="BFU66" i="7"/>
  <c r="BFW66" i="7"/>
  <c r="BFY66" i="7"/>
  <c r="BGA66" i="7"/>
  <c r="BGC66" i="7"/>
  <c r="BGE66" i="7"/>
  <c r="BGG66" i="7"/>
  <c r="BGI66" i="7"/>
  <c r="BGK66" i="7"/>
  <c r="BGM66" i="7"/>
  <c r="BGO66" i="7"/>
  <c r="BGQ66" i="7"/>
  <c r="BGS66" i="7"/>
  <c r="BGU66" i="7"/>
  <c r="BGW66" i="7"/>
  <c r="BGY66" i="7"/>
  <c r="BHA66" i="7"/>
  <c r="BHC66" i="7"/>
  <c r="BHE66" i="7"/>
  <c r="BHG66" i="7"/>
  <c r="BHI66" i="7"/>
  <c r="BHK66" i="7"/>
  <c r="BHM66" i="7"/>
  <c r="BHO66" i="7"/>
  <c r="BHQ66" i="7"/>
  <c r="BHS66" i="7"/>
  <c r="BHU66" i="7"/>
  <c r="BHW66" i="7"/>
  <c r="BHY66" i="7"/>
  <c r="BIA66" i="7"/>
  <c r="BIC66" i="7"/>
  <c r="BIE66" i="7"/>
  <c r="BIG66" i="7"/>
  <c r="BII66" i="7"/>
  <c r="BIK66" i="7"/>
  <c r="BIM66" i="7"/>
  <c r="BIO66" i="7"/>
  <c r="BIQ66" i="7"/>
  <c r="BIS66" i="7"/>
  <c r="BIU66" i="7"/>
  <c r="BIW66" i="7"/>
  <c r="BIY66" i="7"/>
  <c r="BJA66" i="7"/>
  <c r="BJC66" i="7"/>
  <c r="BJE66" i="7"/>
  <c r="BJG66" i="7"/>
  <c r="BJI66" i="7"/>
  <c r="BJK66" i="7"/>
  <c r="BJM66" i="7"/>
  <c r="BJO66" i="7"/>
  <c r="BJQ66" i="7"/>
  <c r="BJS66" i="7"/>
  <c r="BJU66" i="7"/>
  <c r="BJW66" i="7"/>
  <c r="BJY66" i="7"/>
  <c r="BKA66" i="7"/>
  <c r="BKC66" i="7"/>
  <c r="BKE66" i="7"/>
  <c r="BKG66" i="7"/>
  <c r="BKI66" i="7"/>
  <c r="BKK66" i="7"/>
  <c r="BKM66" i="7"/>
  <c r="BKO66" i="7"/>
  <c r="BKQ66" i="7"/>
  <c r="BKS66" i="7"/>
  <c r="BKU66" i="7"/>
  <c r="BKW66" i="7"/>
  <c r="BKY66" i="7"/>
  <c r="BLA66" i="7"/>
  <c r="BLC66" i="7"/>
  <c r="BLE66" i="7"/>
  <c r="BLG66" i="7"/>
  <c r="BLI66" i="7"/>
  <c r="BLK66" i="7"/>
  <c r="BLM66" i="7"/>
  <c r="BLO66" i="7"/>
  <c r="BLQ66" i="7"/>
  <c r="BLS66" i="7"/>
  <c r="BLU66" i="7"/>
  <c r="BLW66" i="7"/>
  <c r="BLY66" i="7"/>
  <c r="BMA66" i="7"/>
  <c r="BMC66" i="7"/>
  <c r="BME66" i="7"/>
  <c r="BMG66" i="7"/>
  <c r="BMI66" i="7"/>
  <c r="BMK66" i="7"/>
  <c r="BMM66" i="7"/>
  <c r="BMO66" i="7"/>
  <c r="BMQ66" i="7"/>
  <c r="BMS66" i="7"/>
  <c r="BMU66" i="7"/>
  <c r="BMW66" i="7"/>
  <c r="BMY66" i="7"/>
  <c r="BNA66" i="7"/>
  <c r="BNC66" i="7"/>
  <c r="BNE66" i="7"/>
  <c r="BNG66" i="7"/>
  <c r="BNI66" i="7"/>
  <c r="BNK66" i="7"/>
  <c r="BNM66" i="7"/>
  <c r="BNO66" i="7"/>
  <c r="BNQ66" i="7"/>
  <c r="BNS66" i="7"/>
  <c r="BNU66" i="7"/>
  <c r="BNW66" i="7"/>
  <c r="BNY66" i="7"/>
  <c r="BOA66" i="7"/>
  <c r="BOC66" i="7"/>
  <c r="BOE66" i="7"/>
  <c r="BOG66" i="7"/>
  <c r="BOI66" i="7"/>
  <c r="BOK66" i="7"/>
  <c r="BOM66" i="7"/>
  <c r="BOO66" i="7"/>
  <c r="BOQ66" i="7"/>
  <c r="BOS66" i="7"/>
  <c r="BOU66" i="7"/>
  <c r="BOW66" i="7"/>
  <c r="BOY66" i="7"/>
  <c r="BPA66" i="7"/>
  <c r="BPC66" i="7"/>
  <c r="BPE66" i="7"/>
  <c r="BPG66" i="7"/>
  <c r="BPI66" i="7"/>
  <c r="BPK66" i="7"/>
  <c r="BPM66" i="7"/>
  <c r="BPO66" i="7"/>
  <c r="BPQ66" i="7"/>
  <c r="BPS66" i="7"/>
  <c r="BPU66" i="7"/>
  <c r="BPW66" i="7"/>
  <c r="BPY66" i="7"/>
  <c r="BQA66" i="7"/>
  <c r="BQC66" i="7"/>
  <c r="BQE66" i="7"/>
  <c r="BQG66" i="7"/>
  <c r="BQI66" i="7"/>
  <c r="BQK66" i="7"/>
  <c r="BQM66" i="7"/>
  <c r="BQO66" i="7"/>
  <c r="BQQ66" i="7"/>
  <c r="BQS66" i="7"/>
  <c r="BQU66" i="7"/>
  <c r="BQW66" i="7"/>
  <c r="BQY66" i="7"/>
  <c r="BRA66" i="7"/>
  <c r="BRC66" i="7"/>
  <c r="BRE66" i="7"/>
  <c r="BRG66" i="7"/>
  <c r="BRI66" i="7"/>
  <c r="BRK66" i="7"/>
  <c r="BRM66" i="7"/>
  <c r="BRO66" i="7"/>
  <c r="BRQ66" i="7"/>
  <c r="BRS66" i="7"/>
  <c r="BRU66" i="7"/>
  <c r="BRW66" i="7"/>
  <c r="BRY66" i="7"/>
  <c r="BSA66" i="7"/>
  <c r="BSC66" i="7"/>
  <c r="BSE66" i="7"/>
  <c r="BSG66" i="7"/>
  <c r="BSI66" i="7"/>
  <c r="BSK66" i="7"/>
  <c r="BSM66" i="7"/>
  <c r="BSO66" i="7"/>
  <c r="BSQ66" i="7"/>
  <c r="BSS66" i="7"/>
  <c r="BSU66" i="7"/>
  <c r="BSW66" i="7"/>
  <c r="BSY66" i="7"/>
  <c r="BTA66" i="7"/>
  <c r="BTC66" i="7"/>
  <c r="BTE66" i="7"/>
  <c r="BTG66" i="7"/>
  <c r="BTI66" i="7"/>
  <c r="BTK66" i="7"/>
  <c r="BTM66" i="7"/>
  <c r="BTO66" i="7"/>
  <c r="BTQ66" i="7"/>
  <c r="BTS66" i="7"/>
  <c r="BTU66" i="7"/>
  <c r="BTW66" i="7"/>
  <c r="BTY66" i="7"/>
  <c r="BUA66" i="7"/>
  <c r="BUC66" i="7"/>
  <c r="BUE66" i="7"/>
  <c r="BUG66" i="7"/>
  <c r="BUI66" i="7"/>
  <c r="BUK66" i="7"/>
  <c r="BUM66" i="7"/>
  <c r="BUO66" i="7"/>
  <c r="BUQ66" i="7"/>
  <c r="BUS66" i="7"/>
  <c r="BUU66" i="7"/>
  <c r="BUW66" i="7"/>
  <c r="BUY66" i="7"/>
  <c r="BVA66" i="7"/>
  <c r="BVC66" i="7"/>
  <c r="BVE66" i="7"/>
  <c r="BVG66" i="7"/>
  <c r="BVI66" i="7"/>
  <c r="BVK66" i="7"/>
  <c r="BVM66" i="7"/>
  <c r="BVO66" i="7"/>
  <c r="BVQ66" i="7"/>
  <c r="BVS66" i="7"/>
  <c r="BVU66" i="7"/>
  <c r="BVW66" i="7"/>
  <c r="BVY66" i="7"/>
  <c r="BWA66" i="7"/>
  <c r="BWC66" i="7"/>
  <c r="BWE66" i="7"/>
  <c r="BWG66" i="7"/>
  <c r="BWI66" i="7"/>
  <c r="BWK66" i="7"/>
  <c r="BWM66" i="7"/>
  <c r="BWO66" i="7"/>
  <c r="BWQ66" i="7"/>
  <c r="BWS66" i="7"/>
  <c r="BWU66" i="7"/>
  <c r="BWW66" i="7"/>
  <c r="BWY66" i="7"/>
  <c r="BXA66" i="7"/>
  <c r="BXC66" i="7"/>
  <c r="BXE66" i="7"/>
  <c r="BXG66" i="7"/>
  <c r="BXI66" i="7"/>
  <c r="BXK66" i="7"/>
  <c r="BXM66" i="7"/>
  <c r="BXO66" i="7"/>
  <c r="BXQ66" i="7"/>
  <c r="BXS66" i="7"/>
  <c r="BXU66" i="7"/>
  <c r="BXW66" i="7"/>
  <c r="BXY66" i="7"/>
  <c r="BYA66" i="7"/>
  <c r="BYC66" i="7"/>
  <c r="BYE66" i="7"/>
  <c r="BYG66" i="7"/>
  <c r="BYI66" i="7"/>
  <c r="BYK66" i="7"/>
  <c r="BYM66" i="7"/>
  <c r="BYO66" i="7"/>
  <c r="BYQ66" i="7"/>
  <c r="BYS66" i="7"/>
  <c r="BYU66" i="7"/>
  <c r="BYW66" i="7"/>
  <c r="BYY66" i="7"/>
  <c r="BZA66" i="7"/>
  <c r="BZC66" i="7"/>
  <c r="BZE66" i="7"/>
  <c r="BZG66" i="7"/>
  <c r="BZI66" i="7"/>
  <c r="BZK66" i="7"/>
  <c r="BZM66" i="7"/>
  <c r="BZO66" i="7"/>
  <c r="BZQ66" i="7"/>
  <c r="BZS66" i="7"/>
  <c r="BZU66" i="7"/>
  <c r="BZW66" i="7"/>
  <c r="BZY66" i="7"/>
  <c r="CAA66" i="7"/>
  <c r="CAC66" i="7"/>
  <c r="CAE66" i="7"/>
  <c r="CAG66" i="7"/>
  <c r="CAI66" i="7"/>
  <c r="CAK66" i="7"/>
  <c r="CAM66" i="7"/>
  <c r="CAO66" i="7"/>
  <c r="CAQ66" i="7"/>
  <c r="CAS66" i="7"/>
  <c r="CAU66" i="7"/>
  <c r="CAW66" i="7"/>
  <c r="CAY66" i="7"/>
  <c r="CBA66" i="7"/>
  <c r="CBC66" i="7"/>
  <c r="CBE66" i="7"/>
  <c r="CBG66" i="7"/>
  <c r="CBI66" i="7"/>
  <c r="CBK66" i="7"/>
  <c r="CBM66" i="7"/>
  <c r="CBO66" i="7"/>
  <c r="CBQ66" i="7"/>
  <c r="CBS66" i="7"/>
  <c r="CBU66" i="7"/>
  <c r="CBW66" i="7"/>
  <c r="CBY66" i="7"/>
  <c r="CCA66" i="7"/>
  <c r="CCC66" i="7"/>
  <c r="CCE66" i="7"/>
  <c r="CCG66" i="7"/>
  <c r="CCI66" i="7"/>
  <c r="CCK66" i="7"/>
  <c r="CCM66" i="7"/>
  <c r="CCO66" i="7"/>
  <c r="CCQ66" i="7"/>
  <c r="CCS66" i="7"/>
  <c r="CCU66" i="7"/>
  <c r="CCW66" i="7"/>
  <c r="CCY66" i="7"/>
  <c r="CDA66" i="7"/>
  <c r="CDC66" i="7"/>
  <c r="CDE66" i="7"/>
  <c r="CDG66" i="7"/>
  <c r="CDI66" i="7"/>
  <c r="CDK66" i="7"/>
  <c r="CDM66" i="7"/>
  <c r="CDO66" i="7"/>
  <c r="CDQ66" i="7"/>
  <c r="CDS66" i="7"/>
  <c r="CDU66" i="7"/>
  <c r="CDW66" i="7"/>
  <c r="CDY66" i="7"/>
  <c r="CEA66" i="7"/>
  <c r="CEC66" i="7"/>
  <c r="CEE66" i="7"/>
  <c r="CEG66" i="7"/>
  <c r="CEI66" i="7"/>
  <c r="CEK66" i="7"/>
  <c r="CEM66" i="7"/>
  <c r="CEO66" i="7"/>
  <c r="CEQ66" i="7"/>
  <c r="CES66" i="7"/>
  <c r="CEU66" i="7"/>
  <c r="CEW66" i="7"/>
  <c r="CEY66" i="7"/>
  <c r="CFA66" i="7"/>
  <c r="CFC66" i="7"/>
  <c r="CFE66" i="7"/>
  <c r="CFG66" i="7"/>
  <c r="CFI66" i="7"/>
  <c r="CFK66" i="7"/>
  <c r="CFM66" i="7"/>
  <c r="CFO66" i="7"/>
  <c r="CFQ66" i="7"/>
  <c r="CFS66" i="7"/>
  <c r="CFU66" i="7"/>
  <c r="CFW66" i="7"/>
  <c r="CFY66" i="7"/>
  <c r="CGA66" i="7"/>
  <c r="CGC66" i="7"/>
  <c r="CGE66" i="7"/>
  <c r="CGG66" i="7"/>
  <c r="CGI66" i="7"/>
  <c r="CGK66" i="7"/>
  <c r="CGM66" i="7"/>
  <c r="CGO66" i="7"/>
  <c r="CGQ66" i="7"/>
  <c r="CGS66" i="7"/>
  <c r="CGU66" i="7"/>
  <c r="CGW66" i="7"/>
  <c r="CGY66" i="7"/>
  <c r="CHA66" i="7"/>
  <c r="CHC66" i="7"/>
  <c r="CHE66" i="7"/>
  <c r="CHG66" i="7"/>
  <c r="CHI66" i="7"/>
  <c r="CHK66" i="7"/>
  <c r="CHM66" i="7"/>
  <c r="CHO66" i="7"/>
  <c r="CHQ66" i="7"/>
  <c r="CHS66" i="7"/>
  <c r="CHU66" i="7"/>
  <c r="CHW66" i="7"/>
  <c r="CHY66" i="7"/>
  <c r="CIA66" i="7"/>
  <c r="CIC66" i="7"/>
  <c r="CIE66" i="7"/>
  <c r="CIG66" i="7"/>
  <c r="CII66" i="7"/>
  <c r="CIK66" i="7"/>
  <c r="CIM66" i="7"/>
  <c r="CIO66" i="7"/>
  <c r="CIQ66" i="7"/>
  <c r="CIS66" i="7"/>
  <c r="CIU66" i="7"/>
  <c r="CIW66" i="7"/>
  <c r="CIY66" i="7"/>
  <c r="CJA66" i="7"/>
  <c r="CJC66" i="7"/>
  <c r="CJE66" i="7"/>
  <c r="CJG66" i="7"/>
  <c r="CJI66" i="7"/>
  <c r="CJK66" i="7"/>
  <c r="CJM66" i="7"/>
  <c r="CJO66" i="7"/>
  <c r="CJQ66" i="7"/>
  <c r="CJS66" i="7"/>
  <c r="CJU66" i="7"/>
  <c r="CJW66" i="7"/>
  <c r="CJY66" i="7"/>
  <c r="CKA66" i="7"/>
  <c r="CKC66" i="7"/>
  <c r="CKE66" i="7"/>
  <c r="CKG66" i="7"/>
  <c r="CKI66" i="7"/>
  <c r="CKK66" i="7"/>
  <c r="CKM66" i="7"/>
  <c r="CKO66" i="7"/>
  <c r="CKQ66" i="7"/>
  <c r="CKS66" i="7"/>
  <c r="CKU66" i="7"/>
  <c r="CKW66" i="7"/>
  <c r="CKY66" i="7"/>
  <c r="CLA66" i="7"/>
  <c r="CLC66" i="7"/>
  <c r="CLE66" i="7"/>
  <c r="CLG66" i="7"/>
  <c r="CLI66" i="7"/>
  <c r="CLK66" i="7"/>
  <c r="CLM66" i="7"/>
  <c r="CLO66" i="7"/>
  <c r="CLQ66" i="7"/>
  <c r="CLS66" i="7"/>
  <c r="CLU66" i="7"/>
  <c r="CLW66" i="7"/>
  <c r="CLY66" i="7"/>
  <c r="CMA66" i="7"/>
  <c r="CMC66" i="7"/>
  <c r="CME66" i="7"/>
  <c r="CMG66" i="7"/>
  <c r="CMI66" i="7"/>
  <c r="CMK66" i="7"/>
  <c r="CMM66" i="7"/>
  <c r="CMO66" i="7"/>
  <c r="CMQ66" i="7"/>
  <c r="CMS66" i="7"/>
  <c r="CMU66" i="7"/>
  <c r="CMW66" i="7"/>
  <c r="CMY66" i="7"/>
  <c r="CNA66" i="7"/>
  <c r="CNC66" i="7"/>
  <c r="CNE66" i="7"/>
  <c r="CNG66" i="7"/>
  <c r="CNI66" i="7"/>
  <c r="CNK66" i="7"/>
  <c r="CNM66" i="7"/>
  <c r="CNO66" i="7"/>
  <c r="CNQ66" i="7"/>
  <c r="CNS66" i="7"/>
  <c r="CNU66" i="7"/>
  <c r="CNW66" i="7"/>
  <c r="CNY66" i="7"/>
  <c r="COA66" i="7"/>
  <c r="COC66" i="7"/>
  <c r="COE66" i="7"/>
  <c r="COG66" i="7"/>
  <c r="COI66" i="7"/>
  <c r="COK66" i="7"/>
  <c r="COM66" i="7"/>
  <c r="COO66" i="7"/>
  <c r="COQ66" i="7"/>
  <c r="COS66" i="7"/>
  <c r="COU66" i="7"/>
  <c r="COW66" i="7"/>
  <c r="COY66" i="7"/>
  <c r="CPA66" i="7"/>
  <c r="CPC66" i="7"/>
  <c r="CPE66" i="7"/>
  <c r="CPG66" i="7"/>
  <c r="CPI66" i="7"/>
  <c r="CPK66" i="7"/>
  <c r="CPM66" i="7"/>
  <c r="CPO66" i="7"/>
  <c r="CPQ66" i="7"/>
  <c r="CPS66" i="7"/>
  <c r="CPU66" i="7"/>
  <c r="CPW66" i="7"/>
  <c r="CPY66" i="7"/>
  <c r="CQA66" i="7"/>
  <c r="CQC66" i="7"/>
  <c r="CQE66" i="7"/>
  <c r="CQG66" i="7"/>
  <c r="CQI66" i="7"/>
  <c r="CQK66" i="7"/>
  <c r="CQM66" i="7"/>
  <c r="CQO66" i="7"/>
  <c r="CQQ66" i="7"/>
  <c r="CQS66" i="7"/>
  <c r="CQU66" i="7"/>
  <c r="CQW66" i="7"/>
  <c r="CQY66" i="7"/>
  <c r="CRA66" i="7"/>
  <c r="CRC66" i="7"/>
  <c r="CRE66" i="7"/>
  <c r="CRG66" i="7"/>
  <c r="CRI66" i="7"/>
  <c r="CRK66" i="7"/>
  <c r="CRM66" i="7"/>
  <c r="CRO66" i="7"/>
  <c r="CRQ66" i="7"/>
  <c r="CRS66" i="7"/>
  <c r="CRU66" i="7"/>
  <c r="CRW66" i="7"/>
  <c r="CRY66" i="7"/>
  <c r="CSA66" i="7"/>
  <c r="CSC66" i="7"/>
  <c r="CSE66" i="7"/>
  <c r="CSG66" i="7"/>
  <c r="CSI66" i="7"/>
  <c r="CSK66" i="7"/>
  <c r="CSM66" i="7"/>
  <c r="CSO66" i="7"/>
  <c r="CSQ66" i="7"/>
  <c r="CSS66" i="7"/>
  <c r="CSU66" i="7"/>
  <c r="CSW66" i="7"/>
  <c r="CSY66" i="7"/>
  <c r="CTA66" i="7"/>
  <c r="CTC66" i="7"/>
  <c r="CTE66" i="7"/>
  <c r="CTG66" i="7"/>
  <c r="CTI66" i="7"/>
  <c r="CTK66" i="7"/>
  <c r="CTM66" i="7"/>
  <c r="CTO66" i="7"/>
  <c r="CTQ66" i="7"/>
  <c r="CTS66" i="7"/>
  <c r="CTU66" i="7"/>
  <c r="CTW66" i="7"/>
  <c r="CTY66" i="7"/>
  <c r="CUA66" i="7"/>
  <c r="CUC66" i="7"/>
  <c r="CUE66" i="7"/>
  <c r="CUG66" i="7"/>
  <c r="CUI66" i="7"/>
  <c r="CUK66" i="7"/>
  <c r="CUM66" i="7"/>
  <c r="CUO66" i="7"/>
  <c r="CUQ66" i="7"/>
  <c r="CUS66" i="7"/>
  <c r="CUU66" i="7"/>
  <c r="CUW66" i="7"/>
  <c r="CUY66" i="7"/>
  <c r="CVA66" i="7"/>
  <c r="CVC66" i="7"/>
  <c r="CVE66" i="7"/>
  <c r="CVG66" i="7"/>
  <c r="CVI66" i="7"/>
  <c r="CVK66" i="7"/>
  <c r="CVM66" i="7"/>
  <c r="CVO66" i="7"/>
  <c r="CVQ66" i="7"/>
  <c r="CVS66" i="7"/>
  <c r="CVU66" i="7"/>
  <c r="CVW66" i="7"/>
  <c r="CVY66" i="7"/>
  <c r="CWA66" i="7"/>
  <c r="CWC66" i="7"/>
  <c r="CWE66" i="7"/>
  <c r="CWG66" i="7"/>
  <c r="CWI66" i="7"/>
  <c r="CWK66" i="7"/>
  <c r="CWM66" i="7"/>
  <c r="CWO66" i="7"/>
  <c r="CWQ66" i="7"/>
  <c r="CWS66" i="7"/>
  <c r="CWU66" i="7"/>
  <c r="CWW66" i="7"/>
  <c r="CWY66" i="7"/>
  <c r="CXA66" i="7"/>
  <c r="CXC66" i="7"/>
  <c r="CXE66" i="7"/>
  <c r="CXG66" i="7"/>
  <c r="CXI66" i="7"/>
  <c r="CXK66" i="7"/>
  <c r="CXM66" i="7"/>
  <c r="CXO66" i="7"/>
  <c r="CXQ66" i="7"/>
  <c r="CXS66" i="7"/>
  <c r="CXU66" i="7"/>
  <c r="CXW66" i="7"/>
  <c r="CXY66" i="7"/>
  <c r="CYA66" i="7"/>
  <c r="CYC66" i="7"/>
  <c r="CYE66" i="7"/>
  <c r="CYG66" i="7"/>
  <c r="CYI66" i="7"/>
  <c r="CYK66" i="7"/>
  <c r="CYM66" i="7"/>
  <c r="CYO66" i="7"/>
  <c r="CYQ66" i="7"/>
  <c r="CYS66" i="7"/>
  <c r="CYU66" i="7"/>
  <c r="CYW66" i="7"/>
  <c r="CYY66" i="7"/>
  <c r="CZA66" i="7"/>
  <c r="CZC66" i="7"/>
  <c r="CZE66" i="7"/>
  <c r="CZG66" i="7"/>
  <c r="CZI66" i="7"/>
  <c r="CZK66" i="7"/>
  <c r="CZM66" i="7"/>
  <c r="CZO66" i="7"/>
  <c r="CZQ66" i="7"/>
  <c r="CZS66" i="7"/>
  <c r="CZU66" i="7"/>
  <c r="CZW66" i="7"/>
  <c r="CZY66" i="7"/>
  <c r="DAA66" i="7"/>
  <c r="DAC66" i="7"/>
  <c r="DAE66" i="7"/>
  <c r="DAG66" i="7"/>
  <c r="DAI66" i="7"/>
  <c r="DAK66" i="7"/>
  <c r="DAM66" i="7"/>
  <c r="DAO66" i="7"/>
  <c r="DAQ66" i="7"/>
  <c r="DAS66" i="7"/>
  <c r="DAU66" i="7"/>
  <c r="DAW66" i="7"/>
  <c r="DAY66" i="7"/>
  <c r="DBA66" i="7"/>
  <c r="DBC66" i="7"/>
  <c r="DBE66" i="7"/>
  <c r="DBG66" i="7"/>
  <c r="DBI66" i="7"/>
  <c r="DBK66" i="7"/>
  <c r="DBM66" i="7"/>
  <c r="DBO66" i="7"/>
  <c r="DBQ66" i="7"/>
  <c r="DBS66" i="7"/>
  <c r="DBU66" i="7"/>
  <c r="DBW66" i="7"/>
  <c r="DBY66" i="7"/>
  <c r="DCA66" i="7"/>
  <c r="DCC66" i="7"/>
  <c r="DCE66" i="7"/>
  <c r="DCG66" i="7"/>
  <c r="DCI66" i="7"/>
  <c r="DCK66" i="7"/>
  <c r="DCM66" i="7"/>
  <c r="DCO66" i="7"/>
  <c r="DCQ66" i="7"/>
  <c r="DCS66" i="7"/>
  <c r="DCU66" i="7"/>
  <c r="DCW66" i="7"/>
  <c r="DCY66" i="7"/>
  <c r="DDA66" i="7"/>
  <c r="DDC66" i="7"/>
  <c r="DDE66" i="7"/>
  <c r="DDG66" i="7"/>
  <c r="DDI66" i="7"/>
  <c r="DDK66" i="7"/>
  <c r="DDM66" i="7"/>
  <c r="DDO66" i="7"/>
  <c r="DDQ66" i="7"/>
  <c r="DDS66" i="7"/>
  <c r="DDU66" i="7"/>
  <c r="DDW66" i="7"/>
  <c r="DDY66" i="7"/>
  <c r="DEA66" i="7"/>
  <c r="DEC66" i="7"/>
  <c r="DEE66" i="7"/>
  <c r="DEG66" i="7"/>
  <c r="DEI66" i="7"/>
  <c r="DEK66" i="7"/>
  <c r="DEM66" i="7"/>
  <c r="DEO66" i="7"/>
  <c r="DEQ66" i="7"/>
  <c r="DES66" i="7"/>
  <c r="DEU66" i="7"/>
  <c r="DEW66" i="7"/>
  <c r="DEY66" i="7"/>
  <c r="DFA66" i="7"/>
  <c r="DFC66" i="7"/>
  <c r="DFE66" i="7"/>
  <c r="DFG66" i="7"/>
  <c r="DFI66" i="7"/>
  <c r="DFK66" i="7"/>
  <c r="DFM66" i="7"/>
  <c r="DFO66" i="7"/>
  <c r="DFQ66" i="7"/>
  <c r="DFS66" i="7"/>
  <c r="DFU66" i="7"/>
  <c r="DFW66" i="7"/>
  <c r="DFY66" i="7"/>
  <c r="DGA66" i="7"/>
  <c r="DGC66" i="7"/>
  <c r="DGE66" i="7"/>
  <c r="DGG66" i="7"/>
  <c r="DGI66" i="7"/>
  <c r="DGK66" i="7"/>
  <c r="DGM66" i="7"/>
  <c r="DGO66" i="7"/>
  <c r="DGQ66" i="7"/>
  <c r="DGS66" i="7"/>
  <c r="DGU66" i="7"/>
  <c r="DGW66" i="7"/>
  <c r="DGY66" i="7"/>
  <c r="DHA66" i="7"/>
  <c r="DHC66" i="7"/>
  <c r="DHE66" i="7"/>
  <c r="DHG66" i="7"/>
  <c r="DHI66" i="7"/>
  <c r="DHK66" i="7"/>
  <c r="DHM66" i="7"/>
  <c r="DHO66" i="7"/>
  <c r="DHQ66" i="7"/>
  <c r="DHS66" i="7"/>
  <c r="DHU66" i="7"/>
  <c r="DHW66" i="7"/>
  <c r="DHY66" i="7"/>
  <c r="DIA66" i="7"/>
  <c r="DIC66" i="7"/>
  <c r="DIE66" i="7"/>
  <c r="DIG66" i="7"/>
  <c r="DII66" i="7"/>
  <c r="DIK66" i="7"/>
  <c r="DIM66" i="7"/>
  <c r="DIO66" i="7"/>
  <c r="DIQ66" i="7"/>
  <c r="DIS66" i="7"/>
  <c r="DIU66" i="7"/>
  <c r="DIW66" i="7"/>
  <c r="DIY66" i="7"/>
  <c r="DJA66" i="7"/>
  <c r="DJC66" i="7"/>
  <c r="DJE66" i="7"/>
  <c r="DJG66" i="7"/>
  <c r="DJI66" i="7"/>
  <c r="DJK66" i="7"/>
  <c r="DJM66" i="7"/>
  <c r="DJO66" i="7"/>
  <c r="DJQ66" i="7"/>
  <c r="DJS66" i="7"/>
  <c r="DJU66" i="7"/>
  <c r="DJW66" i="7"/>
  <c r="DJY66" i="7"/>
  <c r="DKA66" i="7"/>
  <c r="DKC66" i="7"/>
  <c r="DKE66" i="7"/>
  <c r="DKG66" i="7"/>
  <c r="DKI66" i="7"/>
  <c r="DKK66" i="7"/>
  <c r="DKM66" i="7"/>
  <c r="DKO66" i="7"/>
  <c r="DKQ66" i="7"/>
  <c r="DKS66" i="7"/>
  <c r="DKU66" i="7"/>
  <c r="DKW66" i="7"/>
  <c r="DKY66" i="7"/>
  <c r="DLA66" i="7"/>
  <c r="DLC66" i="7"/>
  <c r="DLE66" i="7"/>
  <c r="DLG66" i="7"/>
  <c r="DLI66" i="7"/>
  <c r="DLK66" i="7"/>
  <c r="DLM66" i="7"/>
  <c r="DLO66" i="7"/>
  <c r="DLQ66" i="7"/>
  <c r="DLS66" i="7"/>
  <c r="DLU66" i="7"/>
  <c r="DLW66" i="7"/>
  <c r="DLY66" i="7"/>
  <c r="DMA66" i="7"/>
  <c r="DMC66" i="7"/>
  <c r="DME66" i="7"/>
  <c r="DMG66" i="7"/>
  <c r="DMI66" i="7"/>
  <c r="DMK66" i="7"/>
  <c r="DMM66" i="7"/>
  <c r="DMO66" i="7"/>
  <c r="DMQ66" i="7"/>
  <c r="DMS66" i="7"/>
  <c r="DMU66" i="7"/>
  <c r="DMW66" i="7"/>
  <c r="DMY66" i="7"/>
  <c r="DNA66" i="7"/>
  <c r="DNC66" i="7"/>
  <c r="DNE66" i="7"/>
  <c r="DNG66" i="7"/>
  <c r="DNI66" i="7"/>
  <c r="DNK66" i="7"/>
  <c r="DNM66" i="7"/>
  <c r="DNO66" i="7"/>
  <c r="DNQ66" i="7"/>
  <c r="DNS66" i="7"/>
  <c r="DNU66" i="7"/>
  <c r="DNW66" i="7"/>
  <c r="DNY66" i="7"/>
  <c r="DOA66" i="7"/>
  <c r="DOC66" i="7"/>
  <c r="DOE66" i="7"/>
  <c r="DOG66" i="7"/>
  <c r="DOI66" i="7"/>
  <c r="DOK66" i="7"/>
  <c r="DOM66" i="7"/>
  <c r="DOO66" i="7"/>
  <c r="DOQ66" i="7"/>
  <c r="DOS66" i="7"/>
  <c r="DOU66" i="7"/>
  <c r="DOW66" i="7"/>
  <c r="DOY66" i="7"/>
  <c r="DPA66" i="7"/>
  <c r="DPC66" i="7"/>
  <c r="DPE66" i="7"/>
  <c r="DPG66" i="7"/>
  <c r="DPI66" i="7"/>
  <c r="DPK66" i="7"/>
  <c r="DPM66" i="7"/>
  <c r="DPO66" i="7"/>
  <c r="DPQ66" i="7"/>
  <c r="DPS66" i="7"/>
  <c r="DPU66" i="7"/>
  <c r="DPW66" i="7"/>
  <c r="DPY66" i="7"/>
  <c r="DQA66" i="7"/>
  <c r="DQC66" i="7"/>
  <c r="DQE66" i="7"/>
  <c r="DQG66" i="7"/>
  <c r="DQI66" i="7"/>
  <c r="DQK66" i="7"/>
  <c r="DQM66" i="7"/>
  <c r="DQO66" i="7"/>
  <c r="DQQ66" i="7"/>
  <c r="DQS66" i="7"/>
  <c r="DQU66" i="7"/>
  <c r="DQW66" i="7"/>
  <c r="DQY66" i="7"/>
  <c r="DRA66" i="7"/>
  <c r="DRC66" i="7"/>
  <c r="DRE66" i="7"/>
  <c r="DRG66" i="7"/>
  <c r="DRI66" i="7"/>
  <c r="DRK66" i="7"/>
  <c r="DRM66" i="7"/>
  <c r="DRO66" i="7"/>
  <c r="DRQ66" i="7"/>
  <c r="DRS66" i="7"/>
  <c r="DRU66" i="7"/>
  <c r="DRW66" i="7"/>
  <c r="DRY66" i="7"/>
  <c r="DSA66" i="7"/>
  <c r="DSC66" i="7"/>
  <c r="DSE66" i="7"/>
  <c r="DSG66" i="7"/>
  <c r="DSI66" i="7"/>
  <c r="DSK66" i="7"/>
  <c r="DSM66" i="7"/>
  <c r="DSO66" i="7"/>
  <c r="DSQ66" i="7"/>
  <c r="DSS66" i="7"/>
  <c r="DSU66" i="7"/>
  <c r="DSW66" i="7"/>
  <c r="DSY66" i="7"/>
  <c r="DTA66" i="7"/>
  <c r="DTC66" i="7"/>
  <c r="DTE66" i="7"/>
  <c r="DTG66" i="7"/>
  <c r="DTI66" i="7"/>
  <c r="DTK66" i="7"/>
  <c r="DTM66" i="7"/>
  <c r="DTO66" i="7"/>
  <c r="DTQ66" i="7"/>
  <c r="DTS66" i="7"/>
  <c r="DTU66" i="7"/>
  <c r="DTW66" i="7"/>
  <c r="DTY66" i="7"/>
  <c r="DUA66" i="7"/>
  <c r="DUC66" i="7"/>
  <c r="DUE66" i="7"/>
  <c r="DUG66" i="7"/>
  <c r="DUI66" i="7"/>
  <c r="DUK66" i="7"/>
  <c r="DUM66" i="7"/>
  <c r="DUO66" i="7"/>
  <c r="DUQ66" i="7"/>
  <c r="DUS66" i="7"/>
  <c r="DUU66" i="7"/>
  <c r="DUW66" i="7"/>
  <c r="DUY66" i="7"/>
  <c r="DVA66" i="7"/>
  <c r="DVC66" i="7"/>
  <c r="DVE66" i="7"/>
  <c r="DVG66" i="7"/>
  <c r="DVI66" i="7"/>
  <c r="DVK66" i="7"/>
  <c r="DVM66" i="7"/>
  <c r="DVO66" i="7"/>
  <c r="DVQ66" i="7"/>
  <c r="DVS66" i="7"/>
  <c r="DVU66" i="7"/>
  <c r="DVW66" i="7"/>
  <c r="DVY66" i="7"/>
  <c r="DWA66" i="7"/>
  <c r="DWC66" i="7"/>
  <c r="DWE66" i="7"/>
  <c r="DWG66" i="7"/>
  <c r="DWI66" i="7"/>
  <c r="DWK66" i="7"/>
  <c r="DWM66" i="7"/>
  <c r="DWO66" i="7"/>
  <c r="DWQ66" i="7"/>
  <c r="DWS66" i="7"/>
  <c r="DWU66" i="7"/>
  <c r="DWW66" i="7"/>
  <c r="DWY66" i="7"/>
  <c r="DXA66" i="7"/>
  <c r="DXC66" i="7"/>
  <c r="DXE66" i="7"/>
  <c r="DXG66" i="7"/>
  <c r="DXI66" i="7"/>
  <c r="DXK66" i="7"/>
  <c r="DXM66" i="7"/>
  <c r="DXO66" i="7"/>
  <c r="DXQ66" i="7"/>
  <c r="DXS66" i="7"/>
  <c r="DXU66" i="7"/>
  <c r="DXW66" i="7"/>
  <c r="DXY66" i="7"/>
  <c r="DYA66" i="7"/>
  <c r="DYC66" i="7"/>
  <c r="DYE66" i="7"/>
  <c r="DYG66" i="7"/>
  <c r="DYI66" i="7"/>
  <c r="DYK66" i="7"/>
  <c r="DYM66" i="7"/>
  <c r="DYO66" i="7"/>
  <c r="DYQ66" i="7"/>
  <c r="DYS66" i="7"/>
  <c r="DYU66" i="7"/>
  <c r="DYW66" i="7"/>
  <c r="DYY66" i="7"/>
  <c r="DZA66" i="7"/>
  <c r="DZC66" i="7"/>
  <c r="DZE66" i="7"/>
  <c r="DZG66" i="7"/>
  <c r="DZI66" i="7"/>
  <c r="DZK66" i="7"/>
  <c r="DZM66" i="7"/>
  <c r="DZO66" i="7"/>
  <c r="DZQ66" i="7"/>
  <c r="DZS66" i="7"/>
  <c r="DZU66" i="7"/>
  <c r="DZW66" i="7"/>
  <c r="DZY66" i="7"/>
  <c r="EAA66" i="7"/>
  <c r="EAC66" i="7"/>
  <c r="EAE66" i="7"/>
  <c r="EAG66" i="7"/>
  <c r="EAI66" i="7"/>
  <c r="EAK66" i="7"/>
  <c r="EAM66" i="7"/>
  <c r="EAO66" i="7"/>
  <c r="EAQ66" i="7"/>
  <c r="EAS66" i="7"/>
  <c r="EAU66" i="7"/>
  <c r="EAW66" i="7"/>
  <c r="EAY66" i="7"/>
  <c r="EBA66" i="7"/>
  <c r="EBC66" i="7"/>
  <c r="EBE66" i="7"/>
  <c r="EBG66" i="7"/>
  <c r="EBI66" i="7"/>
  <c r="EBK66" i="7"/>
  <c r="EBM66" i="7"/>
  <c r="EBO66" i="7"/>
  <c r="EBQ66" i="7"/>
  <c r="EBS66" i="7"/>
  <c r="EBU66" i="7"/>
  <c r="EBW66" i="7"/>
  <c r="EBY66" i="7"/>
  <c r="ECA66" i="7"/>
  <c r="ECC66" i="7"/>
  <c r="ECE66" i="7"/>
  <c r="ECG66" i="7"/>
  <c r="ECI66" i="7"/>
  <c r="ECK66" i="7"/>
  <c r="ECM66" i="7"/>
  <c r="ECO66" i="7"/>
  <c r="ECQ66" i="7"/>
  <c r="ECS66" i="7"/>
  <c r="ECU66" i="7"/>
  <c r="ECW66" i="7"/>
  <c r="ECY66" i="7"/>
  <c r="EDA66" i="7"/>
  <c r="EDC66" i="7"/>
  <c r="EDE66" i="7"/>
  <c r="EDG66" i="7"/>
  <c r="EDI66" i="7"/>
  <c r="EDK66" i="7"/>
  <c r="EDM66" i="7"/>
  <c r="EDO66" i="7"/>
  <c r="EDQ66" i="7"/>
  <c r="EDS66" i="7"/>
  <c r="EDU66" i="7"/>
  <c r="EDW66" i="7"/>
  <c r="EDY66" i="7"/>
  <c r="EEA66" i="7"/>
  <c r="EEC66" i="7"/>
  <c r="EEE66" i="7"/>
  <c r="EEG66" i="7"/>
  <c r="EEI66" i="7"/>
  <c r="EEK66" i="7"/>
  <c r="EEM66" i="7"/>
  <c r="EEO66" i="7"/>
  <c r="EEQ66" i="7"/>
  <c r="EES66" i="7"/>
  <c r="EEU66" i="7"/>
  <c r="EEW66" i="7"/>
  <c r="EEY66" i="7"/>
  <c r="EFA66" i="7"/>
  <c r="EFC66" i="7"/>
  <c r="EFE66" i="7"/>
  <c r="EFG66" i="7"/>
  <c r="EFI66" i="7"/>
  <c r="EFK66" i="7"/>
  <c r="EFM66" i="7"/>
  <c r="EFO66" i="7"/>
  <c r="EFQ66" i="7"/>
  <c r="EFS66" i="7"/>
  <c r="EFU66" i="7"/>
  <c r="EFW66" i="7"/>
  <c r="EFY66" i="7"/>
  <c r="EGA66" i="7"/>
  <c r="EGC66" i="7"/>
  <c r="EGE66" i="7"/>
  <c r="EGG66" i="7"/>
  <c r="EGI66" i="7"/>
  <c r="EGK66" i="7"/>
  <c r="EGM66" i="7"/>
  <c r="EGO66" i="7"/>
  <c r="EGQ66" i="7"/>
  <c r="EGS66" i="7"/>
  <c r="EGU66" i="7"/>
  <c r="EGW66" i="7"/>
  <c r="EGY66" i="7"/>
  <c r="EHA66" i="7"/>
  <c r="EHC66" i="7"/>
  <c r="EHE66" i="7"/>
  <c r="EHG66" i="7"/>
  <c r="EHI66" i="7"/>
  <c r="EHK66" i="7"/>
  <c r="EHM66" i="7"/>
  <c r="EHO66" i="7"/>
  <c r="EHQ66" i="7"/>
  <c r="EHS66" i="7"/>
  <c r="EHU66" i="7"/>
  <c r="EHW66" i="7"/>
  <c r="EHY66" i="7"/>
  <c r="EIA66" i="7"/>
  <c r="EIC66" i="7"/>
  <c r="EIE66" i="7"/>
  <c r="EIG66" i="7"/>
  <c r="EII66" i="7"/>
  <c r="EIK66" i="7"/>
  <c r="EIM66" i="7"/>
  <c r="EIO66" i="7"/>
  <c r="EIQ66" i="7"/>
  <c r="EIS66" i="7"/>
  <c r="EIU66" i="7"/>
  <c r="EIW66" i="7"/>
  <c r="EIY66" i="7"/>
  <c r="EJA66" i="7"/>
  <c r="EJC66" i="7"/>
  <c r="EJE66" i="7"/>
  <c r="EJG66" i="7"/>
  <c r="EJI66" i="7"/>
  <c r="EJK66" i="7"/>
  <c r="EJM66" i="7"/>
  <c r="EJO66" i="7"/>
  <c r="EJQ66" i="7"/>
  <c r="EJS66" i="7"/>
  <c r="EJU66" i="7"/>
  <c r="EJW66" i="7"/>
  <c r="EJY66" i="7"/>
  <c r="EKA66" i="7"/>
  <c r="EKC66" i="7"/>
  <c r="EKE66" i="7"/>
  <c r="EKG66" i="7"/>
  <c r="EKI66" i="7"/>
  <c r="EKK66" i="7"/>
  <c r="EKM66" i="7"/>
  <c r="EKO66" i="7"/>
  <c r="EKQ66" i="7"/>
  <c r="EKS66" i="7"/>
  <c r="EKU66" i="7"/>
  <c r="EKW66" i="7"/>
  <c r="EKY66" i="7"/>
  <c r="ELA66" i="7"/>
  <c r="ELC66" i="7"/>
  <c r="ELE66" i="7"/>
  <c r="ELG66" i="7"/>
  <c r="ELI66" i="7"/>
  <c r="ELK66" i="7"/>
  <c r="ELM66" i="7"/>
  <c r="ELO66" i="7"/>
  <c r="ELQ66" i="7"/>
  <c r="ELS66" i="7"/>
  <c r="ELU66" i="7"/>
  <c r="ELW66" i="7"/>
  <c r="ELY66" i="7"/>
  <c r="EMA66" i="7"/>
  <c r="EMC66" i="7"/>
  <c r="EME66" i="7"/>
  <c r="EMG66" i="7"/>
  <c r="EMI66" i="7"/>
  <c r="EMK66" i="7"/>
  <c r="EMM66" i="7"/>
  <c r="EMO66" i="7"/>
  <c r="EMQ66" i="7"/>
  <c r="EMS66" i="7"/>
  <c r="EMU66" i="7"/>
  <c r="EMW66" i="7"/>
  <c r="EMY66" i="7"/>
  <c r="ENA66" i="7"/>
  <c r="ENC66" i="7"/>
  <c r="ENE66" i="7"/>
  <c r="ENG66" i="7"/>
  <c r="ENI66" i="7"/>
  <c r="ENK66" i="7"/>
  <c r="ENM66" i="7"/>
  <c r="ENO66" i="7"/>
  <c r="ENQ66" i="7"/>
  <c r="ENS66" i="7"/>
  <c r="ENU66" i="7"/>
  <c r="ENW66" i="7"/>
  <c r="ENY66" i="7"/>
  <c r="EOA66" i="7"/>
  <c r="EOC66" i="7"/>
  <c r="EOE66" i="7"/>
  <c r="EOG66" i="7"/>
  <c r="EOI66" i="7"/>
  <c r="EOK66" i="7"/>
  <c r="EOM66" i="7"/>
  <c r="EOO66" i="7"/>
  <c r="EOQ66" i="7"/>
  <c r="EOS66" i="7"/>
  <c r="EOU66" i="7"/>
  <c r="EOW66" i="7"/>
  <c r="EOY66" i="7"/>
  <c r="EPA66" i="7"/>
  <c r="EPC66" i="7"/>
  <c r="EPE66" i="7"/>
  <c r="EPG66" i="7"/>
  <c r="EPI66" i="7"/>
  <c r="EPK66" i="7"/>
  <c r="EPM66" i="7"/>
  <c r="EPO66" i="7"/>
  <c r="EPQ66" i="7"/>
  <c r="EPS66" i="7"/>
  <c r="EPU66" i="7"/>
  <c r="EPW66" i="7"/>
  <c r="EPY66" i="7"/>
  <c r="EQA66" i="7"/>
  <c r="EQC66" i="7"/>
  <c r="EQE66" i="7"/>
  <c r="EQG66" i="7"/>
  <c r="EQI66" i="7"/>
  <c r="EQK66" i="7"/>
  <c r="EQM66" i="7"/>
  <c r="EQO66" i="7"/>
  <c r="EQQ66" i="7"/>
  <c r="EQS66" i="7"/>
  <c r="EQU66" i="7"/>
  <c r="EQW66" i="7"/>
  <c r="EQY66" i="7"/>
  <c r="ERA66" i="7"/>
  <c r="ERC66" i="7"/>
  <c r="ERE66" i="7"/>
  <c r="ERG66" i="7"/>
  <c r="ERI66" i="7"/>
  <c r="ERK66" i="7"/>
  <c r="ERM66" i="7"/>
  <c r="ERO66" i="7"/>
  <c r="ERQ66" i="7"/>
  <c r="ERS66" i="7"/>
  <c r="ERU66" i="7"/>
  <c r="ERW66" i="7"/>
  <c r="ERY66" i="7"/>
  <c r="ESA66" i="7"/>
  <c r="ESC66" i="7"/>
  <c r="ESE66" i="7"/>
  <c r="ESG66" i="7"/>
  <c r="ESI66" i="7"/>
  <c r="ESK66" i="7"/>
  <c r="ESM66" i="7"/>
  <c r="ESO66" i="7"/>
  <c r="ESQ66" i="7"/>
  <c r="ESS66" i="7"/>
  <c r="ESU66" i="7"/>
  <c r="ESW66" i="7"/>
  <c r="ESY66" i="7"/>
  <c r="ETA66" i="7"/>
  <c r="ETC66" i="7"/>
  <c r="ETE66" i="7"/>
  <c r="ETG66" i="7"/>
  <c r="ETI66" i="7"/>
  <c r="ETK66" i="7"/>
  <c r="ETM66" i="7"/>
  <c r="ETO66" i="7"/>
  <c r="ETQ66" i="7"/>
  <c r="ETS66" i="7"/>
  <c r="ETU66" i="7"/>
  <c r="ETW66" i="7"/>
  <c r="ETY66" i="7"/>
  <c r="EUA66" i="7"/>
  <c r="EUC66" i="7"/>
  <c r="EUE66" i="7"/>
  <c r="EUG66" i="7"/>
  <c r="EUI66" i="7"/>
  <c r="EUK66" i="7"/>
  <c r="EUM66" i="7"/>
  <c r="EUO66" i="7"/>
  <c r="EUQ66" i="7"/>
  <c r="EUS66" i="7"/>
  <c r="EUU66" i="7"/>
  <c r="EUW66" i="7"/>
  <c r="EUY66" i="7"/>
  <c r="EVA66" i="7"/>
  <c r="EVC66" i="7"/>
  <c r="EVE66" i="7"/>
  <c r="EVG66" i="7"/>
  <c r="EVI66" i="7"/>
  <c r="EVK66" i="7"/>
  <c r="EVM66" i="7"/>
  <c r="EVO66" i="7"/>
  <c r="EVQ66" i="7"/>
  <c r="EVS66" i="7"/>
  <c r="EVU66" i="7"/>
  <c r="EVW66" i="7"/>
  <c r="EVY66" i="7"/>
  <c r="EWA66" i="7"/>
  <c r="EWC66" i="7"/>
  <c r="EWE66" i="7"/>
  <c r="EWG66" i="7"/>
  <c r="EWI66" i="7"/>
  <c r="EWK66" i="7"/>
  <c r="EWM66" i="7"/>
  <c r="EWO66" i="7"/>
  <c r="EWQ66" i="7"/>
  <c r="EWS66" i="7"/>
  <c r="EWU66" i="7"/>
  <c r="EWW66" i="7"/>
  <c r="EWY66" i="7"/>
  <c r="EXA66" i="7"/>
  <c r="EXC66" i="7"/>
  <c r="EXE66" i="7"/>
  <c r="EXG66" i="7"/>
  <c r="EXI66" i="7"/>
  <c r="EXK66" i="7"/>
  <c r="EXM66" i="7"/>
  <c r="EXO66" i="7"/>
  <c r="EXQ66" i="7"/>
  <c r="EXS66" i="7"/>
  <c r="EXU66" i="7"/>
  <c r="EXW66" i="7"/>
  <c r="EXY66" i="7"/>
  <c r="EYA66" i="7"/>
  <c r="EYC66" i="7"/>
  <c r="EYE66" i="7"/>
  <c r="EYG66" i="7"/>
  <c r="EYI66" i="7"/>
  <c r="EYK66" i="7"/>
  <c r="EYM66" i="7"/>
  <c r="EYO66" i="7"/>
  <c r="EYQ66" i="7"/>
  <c r="EYS66" i="7"/>
  <c r="EYU66" i="7"/>
  <c r="EYW66" i="7"/>
  <c r="EYY66" i="7"/>
  <c r="EZA66" i="7"/>
  <c r="EZC66" i="7"/>
  <c r="EZE66" i="7"/>
  <c r="EZG66" i="7"/>
  <c r="EZI66" i="7"/>
  <c r="EZK66" i="7"/>
  <c r="EZM66" i="7"/>
  <c r="EZO66" i="7"/>
  <c r="EZQ66" i="7"/>
  <c r="EZS66" i="7"/>
  <c r="EZU66" i="7"/>
  <c r="EZW66" i="7"/>
  <c r="EZY66" i="7"/>
  <c r="FAA66" i="7"/>
  <c r="FAC66" i="7"/>
  <c r="FAE66" i="7"/>
  <c r="FAG66" i="7"/>
  <c r="FAI66" i="7"/>
  <c r="FAK66" i="7"/>
  <c r="FAM66" i="7"/>
  <c r="FAO66" i="7"/>
  <c r="FAQ66" i="7"/>
  <c r="FAS66" i="7"/>
  <c r="FAU66" i="7"/>
  <c r="FAW66" i="7"/>
  <c r="FAY66" i="7"/>
  <c r="FBA66" i="7"/>
  <c r="FBC66" i="7"/>
  <c r="FBE66" i="7"/>
  <c r="FBG66" i="7"/>
  <c r="FBI66" i="7"/>
  <c r="FBK66" i="7"/>
  <c r="FBM66" i="7"/>
  <c r="FBO66" i="7"/>
  <c r="FBQ66" i="7"/>
  <c r="FBS66" i="7"/>
  <c r="FBU66" i="7"/>
  <c r="FBW66" i="7"/>
  <c r="FBY66" i="7"/>
  <c r="FCA66" i="7"/>
  <c r="FCC66" i="7"/>
  <c r="FCE66" i="7"/>
  <c r="FCG66" i="7"/>
  <c r="FCI66" i="7"/>
  <c r="FCK66" i="7"/>
  <c r="FCM66" i="7"/>
  <c r="FCO66" i="7"/>
  <c r="FCQ66" i="7"/>
  <c r="FCS66" i="7"/>
  <c r="FCU66" i="7"/>
  <c r="FCW66" i="7"/>
  <c r="FCY66" i="7"/>
  <c r="FDA66" i="7"/>
  <c r="FDC66" i="7"/>
  <c r="FDE66" i="7"/>
  <c r="FDG66" i="7"/>
  <c r="FDI66" i="7"/>
  <c r="FDK66" i="7"/>
  <c r="FDM66" i="7"/>
  <c r="FDO66" i="7"/>
  <c r="FDQ66" i="7"/>
  <c r="FDS66" i="7"/>
  <c r="FDU66" i="7"/>
  <c r="FDW66" i="7"/>
  <c r="FDY66" i="7"/>
  <c r="FEA66" i="7"/>
  <c r="FEC66" i="7"/>
  <c r="FEE66" i="7"/>
  <c r="FEG66" i="7"/>
  <c r="FEI66" i="7"/>
  <c r="FEK66" i="7"/>
  <c r="FEM66" i="7"/>
  <c r="FEO66" i="7"/>
  <c r="FEQ66" i="7"/>
  <c r="FES66" i="7"/>
  <c r="FEU66" i="7"/>
  <c r="FEW66" i="7"/>
  <c r="FEY66" i="7"/>
  <c r="FFA66" i="7"/>
  <c r="FFC66" i="7"/>
  <c r="FFE66" i="7"/>
  <c r="FFG66" i="7"/>
  <c r="FFI66" i="7"/>
  <c r="FFK66" i="7"/>
  <c r="FFM66" i="7"/>
  <c r="FFO66" i="7"/>
  <c r="FFQ66" i="7"/>
  <c r="FFS66" i="7"/>
  <c r="FFU66" i="7"/>
  <c r="FFW66" i="7"/>
  <c r="FFY66" i="7"/>
  <c r="FGA66" i="7"/>
  <c r="FGC66" i="7"/>
  <c r="FGE66" i="7"/>
  <c r="FGG66" i="7"/>
  <c r="FGI66" i="7"/>
  <c r="FGK66" i="7"/>
  <c r="FGM66" i="7"/>
  <c r="FGO66" i="7"/>
  <c r="FGQ66" i="7"/>
  <c r="FGS66" i="7"/>
  <c r="FGU66" i="7"/>
  <c r="FGW66" i="7"/>
  <c r="FGY66" i="7"/>
  <c r="FHA66" i="7"/>
  <c r="FHC66" i="7"/>
  <c r="FHE66" i="7"/>
  <c r="FHG66" i="7"/>
  <c r="FHI66" i="7"/>
  <c r="FHK66" i="7"/>
  <c r="FHM66" i="7"/>
  <c r="FHO66" i="7"/>
  <c r="FHQ66" i="7"/>
  <c r="FHS66" i="7"/>
  <c r="FHU66" i="7"/>
  <c r="FHW66" i="7"/>
  <c r="FHY66" i="7"/>
  <c r="FIA66" i="7"/>
  <c r="FIC66" i="7"/>
  <c r="FIE66" i="7"/>
  <c r="FIG66" i="7"/>
  <c r="FII66" i="7"/>
  <c r="FIK66" i="7"/>
  <c r="FIM66" i="7"/>
  <c r="FIO66" i="7"/>
  <c r="FIQ66" i="7"/>
  <c r="FIS66" i="7"/>
  <c r="FIU66" i="7"/>
  <c r="FIW66" i="7"/>
  <c r="FIY66" i="7"/>
  <c r="FJA66" i="7"/>
  <c r="FJC66" i="7"/>
  <c r="FJE66" i="7"/>
  <c r="FJG66" i="7"/>
  <c r="FJI66" i="7"/>
  <c r="FJK66" i="7"/>
  <c r="FJM66" i="7"/>
  <c r="FJO66" i="7"/>
  <c r="FJQ66" i="7"/>
  <c r="FJS66" i="7"/>
  <c r="FJU66" i="7"/>
  <c r="FJW66" i="7"/>
  <c r="FJY66" i="7"/>
  <c r="FKA66" i="7"/>
  <c r="FKC66" i="7"/>
  <c r="FKE66" i="7"/>
  <c r="FKG66" i="7"/>
  <c r="FKI66" i="7"/>
  <c r="FKK66" i="7"/>
  <c r="FKM66" i="7"/>
  <c r="FKO66" i="7"/>
  <c r="FKQ66" i="7"/>
  <c r="FKS66" i="7"/>
  <c r="FKU66" i="7"/>
  <c r="FKW66" i="7"/>
  <c r="FKY66" i="7"/>
  <c r="FLA66" i="7"/>
  <c r="FLC66" i="7"/>
  <c r="FLE66" i="7"/>
  <c r="FLG66" i="7"/>
  <c r="FLI66" i="7"/>
  <c r="FLK66" i="7"/>
  <c r="FLM66" i="7"/>
  <c r="FLO66" i="7"/>
  <c r="FLQ66" i="7"/>
  <c r="FLS66" i="7"/>
  <c r="FLU66" i="7"/>
  <c r="FLW66" i="7"/>
  <c r="FLY66" i="7"/>
  <c r="FMA66" i="7"/>
  <c r="FMC66" i="7"/>
  <c r="FME66" i="7"/>
  <c r="FMG66" i="7"/>
  <c r="FMI66" i="7"/>
  <c r="FMK66" i="7"/>
  <c r="FMM66" i="7"/>
  <c r="FMO66" i="7"/>
  <c r="FMQ66" i="7"/>
  <c r="FMS66" i="7"/>
  <c r="FMU66" i="7"/>
  <c r="FMW66" i="7"/>
  <c r="FMY66" i="7"/>
  <c r="FNA66" i="7"/>
  <c r="FNC66" i="7"/>
  <c r="FNE66" i="7"/>
  <c r="FNG66" i="7"/>
  <c r="FNI66" i="7"/>
  <c r="FNK66" i="7"/>
  <c r="FNM66" i="7"/>
  <c r="FNO66" i="7"/>
  <c r="FNQ66" i="7"/>
  <c r="FNS66" i="7"/>
  <c r="FNU66" i="7"/>
  <c r="FNW66" i="7"/>
  <c r="FNY66" i="7"/>
  <c r="FOA66" i="7"/>
  <c r="FOC66" i="7"/>
  <c r="FOE66" i="7"/>
  <c r="FOG66" i="7"/>
  <c r="FOI66" i="7"/>
  <c r="FOK66" i="7"/>
  <c r="FOM66" i="7"/>
  <c r="FOO66" i="7"/>
  <c r="FOQ66" i="7"/>
  <c r="FOS66" i="7"/>
  <c r="FOU66" i="7"/>
  <c r="FOW66" i="7"/>
  <c r="FOY66" i="7"/>
  <c r="FPA66" i="7"/>
  <c r="FPC66" i="7"/>
  <c r="FPE66" i="7"/>
  <c r="FPG66" i="7"/>
  <c r="FPI66" i="7"/>
  <c r="FPK66" i="7"/>
  <c r="FPM66" i="7"/>
  <c r="FPO66" i="7"/>
  <c r="FPQ66" i="7"/>
  <c r="FPS66" i="7"/>
  <c r="FPU66" i="7"/>
  <c r="FPW66" i="7"/>
  <c r="FPY66" i="7"/>
  <c r="FQA66" i="7"/>
  <c r="FQC66" i="7"/>
  <c r="FQE66" i="7"/>
  <c r="FQG66" i="7"/>
  <c r="FQI66" i="7"/>
  <c r="FQK66" i="7"/>
  <c r="FQM66" i="7"/>
  <c r="FQO66" i="7"/>
  <c r="FQQ66" i="7"/>
  <c r="FQS66" i="7"/>
  <c r="FQU66" i="7"/>
  <c r="FQW66" i="7"/>
  <c r="FQY66" i="7"/>
  <c r="FRA66" i="7"/>
  <c r="FRC66" i="7"/>
  <c r="FRE66" i="7"/>
  <c r="FRG66" i="7"/>
  <c r="FRI66" i="7"/>
  <c r="FRK66" i="7"/>
  <c r="FRM66" i="7"/>
  <c r="FRO66" i="7"/>
  <c r="FRQ66" i="7"/>
  <c r="FRS66" i="7"/>
  <c r="FRU66" i="7"/>
  <c r="FRW66" i="7"/>
  <c r="FRY66" i="7"/>
  <c r="FSA66" i="7"/>
  <c r="FSC66" i="7"/>
  <c r="FSE66" i="7"/>
  <c r="FSG66" i="7"/>
  <c r="FSI66" i="7"/>
  <c r="FSK66" i="7"/>
  <c r="FSM66" i="7"/>
  <c r="FSO66" i="7"/>
  <c r="FSQ66" i="7"/>
  <c r="FSS66" i="7"/>
  <c r="FSU66" i="7"/>
  <c r="FSW66" i="7"/>
  <c r="FSY66" i="7"/>
  <c r="FTA66" i="7"/>
  <c r="FTC66" i="7"/>
  <c r="FTE66" i="7"/>
  <c r="FTG66" i="7"/>
  <c r="FTI66" i="7"/>
  <c r="FTK66" i="7"/>
  <c r="FTM66" i="7"/>
  <c r="FTO66" i="7"/>
  <c r="FTQ66" i="7"/>
  <c r="FTS66" i="7"/>
  <c r="FTU66" i="7"/>
  <c r="FTW66" i="7"/>
  <c r="FTY66" i="7"/>
  <c r="FUA66" i="7"/>
  <c r="FUC66" i="7"/>
  <c r="FUE66" i="7"/>
  <c r="FUG66" i="7"/>
  <c r="FUI66" i="7"/>
  <c r="FUK66" i="7"/>
  <c r="FUM66" i="7"/>
  <c r="FUO66" i="7"/>
  <c r="FUQ66" i="7"/>
  <c r="FUS66" i="7"/>
  <c r="FUU66" i="7"/>
  <c r="FUW66" i="7"/>
  <c r="FUY66" i="7"/>
  <c r="FVA66" i="7"/>
  <c r="FVC66" i="7"/>
  <c r="FVE66" i="7"/>
  <c r="FVG66" i="7"/>
  <c r="FVI66" i="7"/>
  <c r="FVK66" i="7"/>
  <c r="FVM66" i="7"/>
  <c r="FVO66" i="7"/>
  <c r="FVQ66" i="7"/>
  <c r="FVS66" i="7"/>
  <c r="FVU66" i="7"/>
  <c r="FVW66" i="7"/>
  <c r="FVY66" i="7"/>
  <c r="FWA66" i="7"/>
  <c r="FWC66" i="7"/>
  <c r="FWE66" i="7"/>
  <c r="FWG66" i="7"/>
  <c r="FWI66" i="7"/>
  <c r="FWK66" i="7"/>
  <c r="FWM66" i="7"/>
  <c r="FWO66" i="7"/>
  <c r="FWQ66" i="7"/>
  <c r="FWS66" i="7"/>
  <c r="FWU66" i="7"/>
  <c r="FWW66" i="7"/>
  <c r="FWY66" i="7"/>
  <c r="FXA66" i="7"/>
  <c r="FXC66" i="7"/>
  <c r="FXE66" i="7"/>
  <c r="FXG66" i="7"/>
  <c r="FXI66" i="7"/>
  <c r="FXK66" i="7"/>
  <c r="FXM66" i="7"/>
  <c r="FXO66" i="7"/>
  <c r="FXQ66" i="7"/>
  <c r="FXS66" i="7"/>
  <c r="FXU66" i="7"/>
  <c r="FXW66" i="7"/>
  <c r="FXY66" i="7"/>
  <c r="FYA66" i="7"/>
  <c r="FYC66" i="7"/>
  <c r="FYE66" i="7"/>
  <c r="FYG66" i="7"/>
  <c r="FYI66" i="7"/>
  <c r="FYK66" i="7"/>
  <c r="FYM66" i="7"/>
  <c r="FYO66" i="7"/>
  <c r="FYQ66" i="7"/>
  <c r="FYS66" i="7"/>
  <c r="FYU66" i="7"/>
  <c r="FYW66" i="7"/>
  <c r="FYY66" i="7"/>
  <c r="FZA66" i="7"/>
  <c r="FZC66" i="7"/>
  <c r="FZE66" i="7"/>
  <c r="FZG66" i="7"/>
  <c r="FZI66" i="7"/>
  <c r="FZK66" i="7"/>
  <c r="FZM66" i="7"/>
  <c r="FZO66" i="7"/>
  <c r="FZQ66" i="7"/>
  <c r="FZS66" i="7"/>
  <c r="FZU66" i="7"/>
  <c r="FZW66" i="7"/>
  <c r="FZY66" i="7"/>
  <c r="GAA66" i="7"/>
  <c r="GAC66" i="7"/>
  <c r="GAE66" i="7"/>
  <c r="GAG66" i="7"/>
  <c r="GAI66" i="7"/>
  <c r="GAK66" i="7"/>
  <c r="GAM66" i="7"/>
  <c r="GAO66" i="7"/>
  <c r="GAQ66" i="7"/>
  <c r="GAS66" i="7"/>
  <c r="GAU66" i="7"/>
  <c r="GAW66" i="7"/>
  <c r="GAY66" i="7"/>
  <c r="GBA66" i="7"/>
  <c r="GBC66" i="7"/>
  <c r="GBE66" i="7"/>
  <c r="GBG66" i="7"/>
  <c r="GBI66" i="7"/>
  <c r="GBK66" i="7"/>
  <c r="GBM66" i="7"/>
  <c r="GBO66" i="7"/>
  <c r="GBQ66" i="7"/>
  <c r="GBS66" i="7"/>
  <c r="GBU66" i="7"/>
  <c r="GBW66" i="7"/>
  <c r="GBY66" i="7"/>
  <c r="GCA66" i="7"/>
  <c r="GCC66" i="7"/>
  <c r="GCE66" i="7"/>
  <c r="GCG66" i="7"/>
  <c r="GCI66" i="7"/>
  <c r="GCK66" i="7"/>
  <c r="GCM66" i="7"/>
  <c r="GCO66" i="7"/>
  <c r="GCQ66" i="7"/>
  <c r="GCS66" i="7"/>
  <c r="GCU66" i="7"/>
  <c r="GCW66" i="7"/>
  <c r="GCY66" i="7"/>
  <c r="GDA66" i="7"/>
  <c r="GDC66" i="7"/>
  <c r="GDE66" i="7"/>
  <c r="GDG66" i="7"/>
  <c r="GDI66" i="7"/>
  <c r="GDK66" i="7"/>
  <c r="GDM66" i="7"/>
  <c r="GDO66" i="7"/>
  <c r="GDQ66" i="7"/>
  <c r="GDS66" i="7"/>
  <c r="GDU66" i="7"/>
  <c r="GDW66" i="7"/>
  <c r="GDY66" i="7"/>
  <c r="GEA66" i="7"/>
  <c r="GEC66" i="7"/>
  <c r="GEE66" i="7"/>
  <c r="GEG66" i="7"/>
  <c r="GEI66" i="7"/>
  <c r="GEK66" i="7"/>
  <c r="GEM66" i="7"/>
  <c r="GEO66" i="7"/>
  <c r="GEQ66" i="7"/>
  <c r="GES66" i="7"/>
  <c r="GEU66" i="7"/>
  <c r="GEW66" i="7"/>
  <c r="GEY66" i="7"/>
  <c r="GFA66" i="7"/>
  <c r="GFC66" i="7"/>
  <c r="GFE66" i="7"/>
  <c r="GFG66" i="7"/>
  <c r="GFI66" i="7"/>
  <c r="GFK66" i="7"/>
  <c r="GFM66" i="7"/>
  <c r="GFO66" i="7"/>
  <c r="GFQ66" i="7"/>
  <c r="GFS66" i="7"/>
  <c r="GFU66" i="7"/>
  <c r="GFW66" i="7"/>
  <c r="GFY66" i="7"/>
  <c r="GGA66" i="7"/>
  <c r="GGC66" i="7"/>
  <c r="GGE66" i="7"/>
  <c r="GGG66" i="7"/>
  <c r="GGI66" i="7"/>
  <c r="GGK66" i="7"/>
  <c r="GGM66" i="7"/>
  <c r="GGO66" i="7"/>
  <c r="GGQ66" i="7"/>
  <c r="GGS66" i="7"/>
  <c r="GGU66" i="7"/>
  <c r="GGW66" i="7"/>
  <c r="GGY66" i="7"/>
  <c r="GHA66" i="7"/>
  <c r="GHC66" i="7"/>
  <c r="GHE66" i="7"/>
  <c r="GHG66" i="7"/>
  <c r="GHI66" i="7"/>
  <c r="GHK66" i="7"/>
  <c r="GHM66" i="7"/>
  <c r="GHO66" i="7"/>
  <c r="GHQ66" i="7"/>
  <c r="GHS66" i="7"/>
  <c r="GHU66" i="7"/>
  <c r="GHW66" i="7"/>
  <c r="GHY66" i="7"/>
  <c r="GIA66" i="7"/>
  <c r="GIC66" i="7"/>
  <c r="GIE66" i="7"/>
  <c r="GIG66" i="7"/>
  <c r="GII66" i="7"/>
  <c r="GIK66" i="7"/>
  <c r="GIM66" i="7"/>
  <c r="GIO66" i="7"/>
  <c r="GIQ66" i="7"/>
  <c r="GIS66" i="7"/>
  <c r="GIU66" i="7"/>
  <c r="GIW66" i="7"/>
  <c r="GIY66" i="7"/>
  <c r="GJA66" i="7"/>
  <c r="GJC66" i="7"/>
  <c r="GJE66" i="7"/>
  <c r="GJG66" i="7"/>
  <c r="GJI66" i="7"/>
  <c r="GJK66" i="7"/>
  <c r="GJM66" i="7"/>
  <c r="GJO66" i="7"/>
  <c r="GJQ66" i="7"/>
  <c r="GJS66" i="7"/>
  <c r="GJU66" i="7"/>
  <c r="GJW66" i="7"/>
  <c r="GJY66" i="7"/>
  <c r="GKA66" i="7"/>
  <c r="GKC66" i="7"/>
  <c r="GKE66" i="7"/>
  <c r="GKG66" i="7"/>
  <c r="GKI66" i="7"/>
  <c r="GKK66" i="7"/>
  <c r="GKM66" i="7"/>
  <c r="GKO66" i="7"/>
  <c r="GKQ66" i="7"/>
  <c r="GKS66" i="7"/>
  <c r="GKU66" i="7"/>
  <c r="GKW66" i="7"/>
  <c r="GKY66" i="7"/>
  <c r="GLA66" i="7"/>
  <c r="GLC66" i="7"/>
  <c r="GLE66" i="7"/>
  <c r="GLG66" i="7"/>
  <c r="GLI66" i="7"/>
  <c r="GLK66" i="7"/>
  <c r="GLM66" i="7"/>
  <c r="GLO66" i="7"/>
  <c r="GLQ66" i="7"/>
  <c r="GLS66" i="7"/>
  <c r="GLU66" i="7"/>
  <c r="GLW66" i="7"/>
  <c r="GLY66" i="7"/>
  <c r="GMA66" i="7"/>
  <c r="GMC66" i="7"/>
  <c r="GME66" i="7"/>
  <c r="GMG66" i="7"/>
  <c r="GMI66" i="7"/>
  <c r="GMK66" i="7"/>
  <c r="GMM66" i="7"/>
  <c r="GMO66" i="7"/>
  <c r="GMQ66" i="7"/>
  <c r="GMS66" i="7"/>
  <c r="GMU66" i="7"/>
  <c r="GMW66" i="7"/>
  <c r="GMY66" i="7"/>
  <c r="GNA66" i="7"/>
  <c r="GNC66" i="7"/>
  <c r="GNE66" i="7"/>
  <c r="GNG66" i="7"/>
  <c r="GNI66" i="7"/>
  <c r="GNK66" i="7"/>
  <c r="GNM66" i="7"/>
  <c r="GNO66" i="7"/>
  <c r="GNQ66" i="7"/>
  <c r="GNS66" i="7"/>
  <c r="GNU66" i="7"/>
  <c r="GNW66" i="7"/>
  <c r="GNY66" i="7"/>
  <c r="GOA66" i="7"/>
  <c r="GOC66" i="7"/>
  <c r="GOE66" i="7"/>
  <c r="GOG66" i="7"/>
  <c r="GOI66" i="7"/>
  <c r="GOK66" i="7"/>
  <c r="GOM66" i="7"/>
  <c r="GOO66" i="7"/>
  <c r="GOQ66" i="7"/>
  <c r="GOS66" i="7"/>
  <c r="GOU66" i="7"/>
  <c r="GOW66" i="7"/>
  <c r="GOY66" i="7"/>
  <c r="GPA66" i="7"/>
  <c r="GPC66" i="7"/>
  <c r="GPE66" i="7"/>
  <c r="GPG66" i="7"/>
  <c r="GPI66" i="7"/>
  <c r="GPK66" i="7"/>
  <c r="GPM66" i="7"/>
  <c r="GPO66" i="7"/>
  <c r="GPQ66" i="7"/>
  <c r="GPS66" i="7"/>
  <c r="GPU66" i="7"/>
  <c r="GPW66" i="7"/>
  <c r="GPY66" i="7"/>
  <c r="GQA66" i="7"/>
  <c r="GQC66" i="7"/>
  <c r="GQE66" i="7"/>
  <c r="GQG66" i="7"/>
  <c r="GQI66" i="7"/>
  <c r="GQK66" i="7"/>
  <c r="GQM66" i="7"/>
  <c r="GQO66" i="7"/>
  <c r="GQQ66" i="7"/>
  <c r="GQS66" i="7"/>
  <c r="GQU66" i="7"/>
  <c r="GQW66" i="7"/>
  <c r="GQY66" i="7"/>
  <c r="GRA66" i="7"/>
  <c r="GRC66" i="7"/>
  <c r="GRE66" i="7"/>
  <c r="GRG66" i="7"/>
  <c r="GRI66" i="7"/>
  <c r="GRK66" i="7"/>
  <c r="GRM66" i="7"/>
  <c r="GRO66" i="7"/>
  <c r="GRQ66" i="7"/>
  <c r="GRS66" i="7"/>
  <c r="GRU66" i="7"/>
  <c r="GRW66" i="7"/>
  <c r="GRY66" i="7"/>
  <c r="GSA66" i="7"/>
  <c r="GSC66" i="7"/>
  <c r="GSE66" i="7"/>
  <c r="GSG66" i="7"/>
  <c r="GSI66" i="7"/>
  <c r="GSK66" i="7"/>
  <c r="GSM66" i="7"/>
  <c r="GSO66" i="7"/>
  <c r="GSQ66" i="7"/>
  <c r="GSS66" i="7"/>
  <c r="GSU66" i="7"/>
  <c r="GSW66" i="7"/>
  <c r="GSY66" i="7"/>
  <c r="GTA66" i="7"/>
  <c r="GTC66" i="7"/>
  <c r="GTE66" i="7"/>
  <c r="GTG66" i="7"/>
  <c r="GTI66" i="7"/>
  <c r="GTK66" i="7"/>
  <c r="GTM66" i="7"/>
  <c r="GTO66" i="7"/>
  <c r="GTQ66" i="7"/>
  <c r="GTS66" i="7"/>
  <c r="GTU66" i="7"/>
  <c r="GTW66" i="7"/>
  <c r="GTY66" i="7"/>
  <c r="GUA66" i="7"/>
  <c r="GUC66" i="7"/>
  <c r="GUE66" i="7"/>
  <c r="GUG66" i="7"/>
  <c r="GUI66" i="7"/>
  <c r="GUK66" i="7"/>
  <c r="GUM66" i="7"/>
  <c r="GUO66" i="7"/>
  <c r="GUQ66" i="7"/>
  <c r="GUS66" i="7"/>
  <c r="GUU66" i="7"/>
  <c r="GUW66" i="7"/>
  <c r="GUY66" i="7"/>
  <c r="GVA66" i="7"/>
  <c r="GVC66" i="7"/>
  <c r="GVE66" i="7"/>
  <c r="GVG66" i="7"/>
  <c r="GVI66" i="7"/>
  <c r="GVK66" i="7"/>
  <c r="GVM66" i="7"/>
  <c r="GVO66" i="7"/>
  <c r="GVQ66" i="7"/>
  <c r="GVS66" i="7"/>
  <c r="GVU66" i="7"/>
  <c r="GVW66" i="7"/>
  <c r="GVY66" i="7"/>
  <c r="GWA66" i="7"/>
  <c r="GWC66" i="7"/>
  <c r="GWE66" i="7"/>
  <c r="GWG66" i="7"/>
  <c r="GWI66" i="7"/>
  <c r="GWK66" i="7"/>
  <c r="GWM66" i="7"/>
  <c r="GWO66" i="7"/>
  <c r="GWQ66" i="7"/>
  <c r="GWS66" i="7"/>
  <c r="GWU66" i="7"/>
  <c r="GWW66" i="7"/>
  <c r="GWY66" i="7"/>
  <c r="GXA66" i="7"/>
  <c r="GXC66" i="7"/>
  <c r="GXE66" i="7"/>
  <c r="GXG66" i="7"/>
  <c r="GXI66" i="7"/>
  <c r="GXK66" i="7"/>
  <c r="GXM66" i="7"/>
  <c r="GXO66" i="7"/>
  <c r="GXQ66" i="7"/>
  <c r="GXS66" i="7"/>
  <c r="GXU66" i="7"/>
  <c r="GXW66" i="7"/>
  <c r="GXY66" i="7"/>
  <c r="GYA66" i="7"/>
  <c r="GYC66" i="7"/>
  <c r="GYE66" i="7"/>
  <c r="GYG66" i="7"/>
  <c r="GYI66" i="7"/>
  <c r="GYK66" i="7"/>
  <c r="GYM66" i="7"/>
  <c r="GYO66" i="7"/>
  <c r="GYQ66" i="7"/>
  <c r="GYS66" i="7"/>
  <c r="GYU66" i="7"/>
  <c r="GYW66" i="7"/>
  <c r="GYY66" i="7"/>
  <c r="GZA66" i="7"/>
  <c r="GZC66" i="7"/>
  <c r="GZE66" i="7"/>
  <c r="GZG66" i="7"/>
  <c r="GZI66" i="7"/>
  <c r="GZK66" i="7"/>
  <c r="GZM66" i="7"/>
  <c r="GZO66" i="7"/>
  <c r="GZQ66" i="7"/>
  <c r="GZS66" i="7"/>
  <c r="GZU66" i="7"/>
  <c r="GZW66" i="7"/>
  <c r="GZY66" i="7"/>
  <c r="HAA66" i="7"/>
  <c r="HAC66" i="7"/>
  <c r="HAE66" i="7"/>
  <c r="HAG66" i="7"/>
  <c r="HAI66" i="7"/>
  <c r="HAK66" i="7"/>
  <c r="HAM66" i="7"/>
  <c r="HAO66" i="7"/>
  <c r="HAQ66" i="7"/>
  <c r="HAS66" i="7"/>
  <c r="HAU66" i="7"/>
  <c r="HAW66" i="7"/>
  <c r="HAY66" i="7"/>
  <c r="HBA66" i="7"/>
  <c r="HBC66" i="7"/>
  <c r="HBE66" i="7"/>
  <c r="HBG66" i="7"/>
  <c r="HBI66" i="7"/>
  <c r="HBK66" i="7"/>
  <c r="HBM66" i="7"/>
  <c r="HBO66" i="7"/>
  <c r="HBQ66" i="7"/>
  <c r="HBS66" i="7"/>
  <c r="HBU66" i="7"/>
  <c r="HBW66" i="7"/>
  <c r="HBY66" i="7"/>
  <c r="HCA66" i="7"/>
  <c r="HCC66" i="7"/>
  <c r="HCE66" i="7"/>
  <c r="HCG66" i="7"/>
  <c r="HCI66" i="7"/>
  <c r="HCK66" i="7"/>
  <c r="HCM66" i="7"/>
  <c r="HCO66" i="7"/>
  <c r="HCQ66" i="7"/>
  <c r="HCS66" i="7"/>
  <c r="HCU66" i="7"/>
  <c r="HCW66" i="7"/>
  <c r="HCY66" i="7"/>
  <c r="HDA66" i="7"/>
  <c r="HDC66" i="7"/>
  <c r="HDE66" i="7"/>
  <c r="HDG66" i="7"/>
  <c r="HDI66" i="7"/>
  <c r="HDK66" i="7"/>
  <c r="HDM66" i="7"/>
  <c r="HDO66" i="7"/>
  <c r="HDQ66" i="7"/>
  <c r="HDS66" i="7"/>
  <c r="HDU66" i="7"/>
  <c r="HDW66" i="7"/>
  <c r="HDY66" i="7"/>
  <c r="HEA66" i="7"/>
  <c r="HEC66" i="7"/>
  <c r="HEE66" i="7"/>
  <c r="HEG66" i="7"/>
  <c r="HEI66" i="7"/>
  <c r="HEK66" i="7"/>
  <c r="HEM66" i="7"/>
  <c r="HEO66" i="7"/>
  <c r="HEQ66" i="7"/>
  <c r="HES66" i="7"/>
  <c r="HEU66" i="7"/>
  <c r="HEW66" i="7"/>
  <c r="HEY66" i="7"/>
  <c r="HFA66" i="7"/>
  <c r="HFC66" i="7"/>
  <c r="HFE66" i="7"/>
  <c r="HFG66" i="7"/>
  <c r="HFI66" i="7"/>
  <c r="HFK66" i="7"/>
  <c r="HFM66" i="7"/>
  <c r="HFO66" i="7"/>
  <c r="HFQ66" i="7"/>
  <c r="HFS66" i="7"/>
  <c r="HFU66" i="7"/>
  <c r="HFW66" i="7"/>
  <c r="HFY66" i="7"/>
  <c r="HGA66" i="7"/>
  <c r="HGC66" i="7"/>
  <c r="HGE66" i="7"/>
  <c r="HGG66" i="7"/>
  <c r="HGI66" i="7"/>
  <c r="HGK66" i="7"/>
  <c r="HGM66" i="7"/>
  <c r="HGO66" i="7"/>
  <c r="HGQ66" i="7"/>
  <c r="HGS66" i="7"/>
  <c r="HGU66" i="7"/>
  <c r="HGW66" i="7"/>
  <c r="HGY66" i="7"/>
  <c r="HHA66" i="7"/>
  <c r="HHC66" i="7"/>
  <c r="HHE66" i="7"/>
  <c r="HHG66" i="7"/>
  <c r="HHI66" i="7"/>
  <c r="HHK66" i="7"/>
  <c r="HHM66" i="7"/>
  <c r="HHO66" i="7"/>
  <c r="HHQ66" i="7"/>
  <c r="HHS66" i="7"/>
  <c r="HHU66" i="7"/>
  <c r="HHW66" i="7"/>
  <c r="HHY66" i="7"/>
  <c r="HIA66" i="7"/>
  <c r="HIC66" i="7"/>
  <c r="HIE66" i="7"/>
  <c r="HIG66" i="7"/>
  <c r="HII66" i="7"/>
  <c r="HIK66" i="7"/>
  <c r="HIM66" i="7"/>
  <c r="HIO66" i="7"/>
  <c r="HIQ66" i="7"/>
  <c r="HIS66" i="7"/>
  <c r="HIU66" i="7"/>
  <c r="HIW66" i="7"/>
  <c r="HIY66" i="7"/>
  <c r="HJA66" i="7"/>
  <c r="HJC66" i="7"/>
  <c r="HJE66" i="7"/>
  <c r="HJG66" i="7"/>
  <c r="HJI66" i="7"/>
  <c r="HJK66" i="7"/>
  <c r="HJM66" i="7"/>
  <c r="HJO66" i="7"/>
  <c r="HJQ66" i="7"/>
  <c r="HJS66" i="7"/>
  <c r="HJU66" i="7"/>
  <c r="HJW66" i="7"/>
  <c r="HJY66" i="7"/>
  <c r="HKA66" i="7"/>
  <c r="HKC66" i="7"/>
  <c r="HKE66" i="7"/>
  <c r="HKG66" i="7"/>
  <c r="HKI66" i="7"/>
  <c r="HKK66" i="7"/>
  <c r="HKM66" i="7"/>
  <c r="HKO66" i="7"/>
  <c r="HKQ66" i="7"/>
  <c r="HKS66" i="7"/>
  <c r="HKU66" i="7"/>
  <c r="HKW66" i="7"/>
  <c r="HKY66" i="7"/>
  <c r="HLA66" i="7"/>
  <c r="HLC66" i="7"/>
  <c r="HLE66" i="7"/>
  <c r="HLG66" i="7"/>
  <c r="HLI66" i="7"/>
  <c r="HLK66" i="7"/>
  <c r="HLM66" i="7"/>
  <c r="HLO66" i="7"/>
  <c r="HLQ66" i="7"/>
  <c r="HLS66" i="7"/>
  <c r="HLU66" i="7"/>
  <c r="HLW66" i="7"/>
  <c r="HLY66" i="7"/>
  <c r="HMA66" i="7"/>
  <c r="HMC66" i="7"/>
  <c r="HME66" i="7"/>
  <c r="HMG66" i="7"/>
  <c r="HMI66" i="7"/>
  <c r="HMK66" i="7"/>
  <c r="HMM66" i="7"/>
  <c r="HMO66" i="7"/>
  <c r="HMQ66" i="7"/>
  <c r="HMS66" i="7"/>
  <c r="HMU66" i="7"/>
  <c r="HMW66" i="7"/>
  <c r="HMY66" i="7"/>
  <c r="HNA66" i="7"/>
  <c r="HNC66" i="7"/>
  <c r="HNE66" i="7"/>
  <c r="HNG66" i="7"/>
  <c r="HNI66" i="7"/>
  <c r="HNK66" i="7"/>
  <c r="HNM66" i="7"/>
  <c r="HNO66" i="7"/>
  <c r="HNQ66" i="7"/>
  <c r="HNS66" i="7"/>
  <c r="HNU66" i="7"/>
  <c r="HNW66" i="7"/>
  <c r="HNY66" i="7"/>
  <c r="HOA66" i="7"/>
  <c r="HOC66" i="7"/>
  <c r="HOE66" i="7"/>
  <c r="HOG66" i="7"/>
  <c r="HOI66" i="7"/>
  <c r="HOK66" i="7"/>
  <c r="HOM66" i="7"/>
  <c r="HOO66" i="7"/>
  <c r="HOQ66" i="7"/>
  <c r="HOS66" i="7"/>
  <c r="HOU66" i="7"/>
  <c r="HOW66" i="7"/>
  <c r="HOY66" i="7"/>
  <c r="HPA66" i="7"/>
  <c r="HPC66" i="7"/>
  <c r="HPE66" i="7"/>
  <c r="HPG66" i="7"/>
  <c r="HPI66" i="7"/>
  <c r="HPK66" i="7"/>
  <c r="HPM66" i="7"/>
  <c r="HPO66" i="7"/>
  <c r="HPQ66" i="7"/>
  <c r="HPS66" i="7"/>
  <c r="HPU66" i="7"/>
  <c r="HPW66" i="7"/>
  <c r="HPY66" i="7"/>
  <c r="HQA66" i="7"/>
  <c r="HQC66" i="7"/>
  <c r="HQE66" i="7"/>
  <c r="HQG66" i="7"/>
  <c r="HQI66" i="7"/>
  <c r="HQK66" i="7"/>
  <c r="HQM66" i="7"/>
  <c r="HQO66" i="7"/>
  <c r="HQQ66" i="7"/>
  <c r="HQS66" i="7"/>
  <c r="HQU66" i="7"/>
  <c r="HQW66" i="7"/>
  <c r="HQY66" i="7"/>
  <c r="HRA66" i="7"/>
  <c r="HRC66" i="7"/>
  <c r="HRE66" i="7"/>
  <c r="HRG66" i="7"/>
  <c r="HRI66" i="7"/>
  <c r="HRK66" i="7"/>
  <c r="HRM66" i="7"/>
  <c r="HRO66" i="7"/>
  <c r="HRQ66" i="7"/>
  <c r="HRS66" i="7"/>
  <c r="HRU66" i="7"/>
  <c r="HRW66" i="7"/>
  <c r="HRY66" i="7"/>
  <c r="HSA66" i="7"/>
  <c r="HSC66" i="7"/>
  <c r="HSE66" i="7"/>
  <c r="HSG66" i="7"/>
  <c r="HSI66" i="7"/>
  <c r="HSK66" i="7"/>
  <c r="HSM66" i="7"/>
  <c r="HSO66" i="7"/>
  <c r="HSQ66" i="7"/>
  <c r="HSS66" i="7"/>
  <c r="HSU66" i="7"/>
  <c r="HSW66" i="7"/>
  <c r="HSY66" i="7"/>
  <c r="HTA66" i="7"/>
  <c r="HTC66" i="7"/>
  <c r="HTE66" i="7"/>
  <c r="HTG66" i="7"/>
  <c r="HTI66" i="7"/>
  <c r="HTK66" i="7"/>
  <c r="HTM66" i="7"/>
  <c r="HTO66" i="7"/>
  <c r="HTQ66" i="7"/>
  <c r="HTS66" i="7"/>
  <c r="HTU66" i="7"/>
  <c r="HTW66" i="7"/>
  <c r="HTY66" i="7"/>
  <c r="HUA66" i="7"/>
  <c r="HUC66" i="7"/>
  <c r="HUE66" i="7"/>
  <c r="HUG66" i="7"/>
  <c r="HUI66" i="7"/>
  <c r="HUK66" i="7"/>
  <c r="HUM66" i="7"/>
  <c r="HUO66" i="7"/>
  <c r="HUQ66" i="7"/>
  <c r="HUS66" i="7"/>
  <c r="HUU66" i="7"/>
  <c r="HUW66" i="7"/>
  <c r="HUY66" i="7"/>
  <c r="HVA66" i="7"/>
  <c r="HVC66" i="7"/>
  <c r="HVE66" i="7"/>
  <c r="HVG66" i="7"/>
  <c r="HVI66" i="7"/>
  <c r="HVK66" i="7"/>
  <c r="HVM66" i="7"/>
  <c r="HVO66" i="7"/>
  <c r="HVQ66" i="7"/>
  <c r="HVS66" i="7"/>
  <c r="HVU66" i="7"/>
  <c r="HVW66" i="7"/>
  <c r="HVY66" i="7"/>
  <c r="HWA66" i="7"/>
  <c r="HWC66" i="7"/>
  <c r="HWE66" i="7"/>
  <c r="HWG66" i="7"/>
  <c r="HWI66" i="7"/>
  <c r="HWK66" i="7"/>
  <c r="HWM66" i="7"/>
  <c r="HWO66" i="7"/>
  <c r="HWQ66" i="7"/>
  <c r="HWS66" i="7"/>
  <c r="HWU66" i="7"/>
  <c r="HWW66" i="7"/>
  <c r="HWY66" i="7"/>
  <c r="HXA66" i="7"/>
  <c r="HXC66" i="7"/>
  <c r="HXE66" i="7"/>
  <c r="HXG66" i="7"/>
  <c r="HXI66" i="7"/>
  <c r="HXK66" i="7"/>
  <c r="HXM66" i="7"/>
  <c r="HXO66" i="7"/>
  <c r="HXQ66" i="7"/>
  <c r="HXS66" i="7"/>
  <c r="HXU66" i="7"/>
  <c r="HXW66" i="7"/>
  <c r="HXY66" i="7"/>
  <c r="HYA66" i="7"/>
  <c r="HYC66" i="7"/>
  <c r="HYE66" i="7"/>
  <c r="HYG66" i="7"/>
  <c r="HYI66" i="7"/>
  <c r="HYK66" i="7"/>
  <c r="HYM66" i="7"/>
  <c r="HYO66" i="7"/>
  <c r="HYQ66" i="7"/>
  <c r="HYS66" i="7"/>
  <c r="HYU66" i="7"/>
  <c r="HYW66" i="7"/>
  <c r="HYY66" i="7"/>
  <c r="HZA66" i="7"/>
  <c r="HZC66" i="7"/>
  <c r="HZE66" i="7"/>
  <c r="HZG66" i="7"/>
  <c r="HZI66" i="7"/>
  <c r="HZK66" i="7"/>
  <c r="HZM66" i="7"/>
  <c r="HZO66" i="7"/>
  <c r="HZQ66" i="7"/>
  <c r="HZS66" i="7"/>
  <c r="HZU66" i="7"/>
  <c r="HZW66" i="7"/>
  <c r="HZY66" i="7"/>
  <c r="IAA66" i="7"/>
  <c r="IAC66" i="7"/>
  <c r="IAE66" i="7"/>
  <c r="IAG66" i="7"/>
  <c r="IAI66" i="7"/>
  <c r="IAK66" i="7"/>
  <c r="IAM66" i="7"/>
  <c r="IAO66" i="7"/>
  <c r="IAQ66" i="7"/>
  <c r="IAS66" i="7"/>
  <c r="IAU66" i="7"/>
  <c r="IAW66" i="7"/>
  <c r="IAY66" i="7"/>
  <c r="IBA66" i="7"/>
  <c r="IBC66" i="7"/>
  <c r="IBE66" i="7"/>
  <c r="IBG66" i="7"/>
  <c r="IBI66" i="7"/>
  <c r="IBK66" i="7"/>
  <c r="IBM66" i="7"/>
  <c r="IBO66" i="7"/>
  <c r="IBQ66" i="7"/>
  <c r="IBS66" i="7"/>
  <c r="IBU66" i="7"/>
  <c r="IBW66" i="7"/>
  <c r="IBY66" i="7"/>
  <c r="ICA66" i="7"/>
  <c r="ICC66" i="7"/>
  <c r="ICE66" i="7"/>
  <c r="ICG66" i="7"/>
  <c r="ICI66" i="7"/>
  <c r="ICK66" i="7"/>
  <c r="ICM66" i="7"/>
  <c r="ICO66" i="7"/>
  <c r="ICQ66" i="7"/>
  <c r="ICS66" i="7"/>
  <c r="ICU66" i="7"/>
  <c r="ICW66" i="7"/>
  <c r="ICY66" i="7"/>
  <c r="IDA66" i="7"/>
  <c r="IDC66" i="7"/>
  <c r="IDE66" i="7"/>
  <c r="IDG66" i="7"/>
  <c r="IDI66" i="7"/>
  <c r="IDK66" i="7"/>
  <c r="IDM66" i="7"/>
  <c r="IDO66" i="7"/>
  <c r="IDQ66" i="7"/>
  <c r="IDS66" i="7"/>
  <c r="IDU66" i="7"/>
  <c r="IDW66" i="7"/>
  <c r="IDY66" i="7"/>
  <c r="IEA66" i="7"/>
  <c r="IEC66" i="7"/>
  <c r="IEE66" i="7"/>
  <c r="IEG66" i="7"/>
  <c r="IEI66" i="7"/>
  <c r="IEK66" i="7"/>
  <c r="IEM66" i="7"/>
  <c r="IEO66" i="7"/>
  <c r="IEQ66" i="7"/>
  <c r="IES66" i="7"/>
  <c r="IEU66" i="7"/>
  <c r="IEW66" i="7"/>
  <c r="IEY66" i="7"/>
  <c r="IFA66" i="7"/>
  <c r="IFC66" i="7"/>
  <c r="IFE66" i="7"/>
  <c r="IFG66" i="7"/>
  <c r="IFI66" i="7"/>
  <c r="IFK66" i="7"/>
  <c r="IFM66" i="7"/>
  <c r="IFO66" i="7"/>
  <c r="IFQ66" i="7"/>
  <c r="IFS66" i="7"/>
  <c r="IFU66" i="7"/>
  <c r="IFW66" i="7"/>
  <c r="IFY66" i="7"/>
  <c r="IGA66" i="7"/>
  <c r="IGC66" i="7"/>
  <c r="IGE66" i="7"/>
  <c r="IGG66" i="7"/>
  <c r="IGI66" i="7"/>
  <c r="IGK66" i="7"/>
  <c r="IGM66" i="7"/>
  <c r="IGO66" i="7"/>
  <c r="IGQ66" i="7"/>
  <c r="IGS66" i="7"/>
  <c r="IGU66" i="7"/>
  <c r="IGW66" i="7"/>
  <c r="IGY66" i="7"/>
  <c r="IHA66" i="7"/>
  <c r="IHC66" i="7"/>
  <c r="IHE66" i="7"/>
  <c r="IHG66" i="7"/>
  <c r="IHI66" i="7"/>
  <c r="IHK66" i="7"/>
  <c r="IHM66" i="7"/>
  <c r="IHO66" i="7"/>
  <c r="IHQ66" i="7"/>
  <c r="IHS66" i="7"/>
  <c r="IHU66" i="7"/>
  <c r="IHW66" i="7"/>
  <c r="IHY66" i="7"/>
  <c r="IIA66" i="7"/>
  <c r="IIC66" i="7"/>
  <c r="IIE66" i="7"/>
  <c r="IIG66" i="7"/>
  <c r="III66" i="7"/>
  <c r="IIK66" i="7"/>
  <c r="IIM66" i="7"/>
  <c r="IIO66" i="7"/>
  <c r="IIQ66" i="7"/>
  <c r="IIS66" i="7"/>
  <c r="IIU66" i="7"/>
  <c r="IIW66" i="7"/>
  <c r="IIY66" i="7"/>
  <c r="IJA66" i="7"/>
  <c r="IJC66" i="7"/>
  <c r="IJE66" i="7"/>
  <c r="IJG66" i="7"/>
  <c r="IJI66" i="7"/>
  <c r="IJK66" i="7"/>
  <c r="IJM66" i="7"/>
  <c r="IJO66" i="7"/>
  <c r="IJQ66" i="7"/>
  <c r="IJS66" i="7"/>
  <c r="IJU66" i="7"/>
  <c r="IJW66" i="7"/>
  <c r="IJY66" i="7"/>
  <c r="IKA66" i="7"/>
  <c r="IKC66" i="7"/>
  <c r="IKE66" i="7"/>
  <c r="IKG66" i="7"/>
  <c r="IKI66" i="7"/>
  <c r="IKK66" i="7"/>
  <c r="IKM66" i="7"/>
  <c r="IKO66" i="7"/>
  <c r="IKQ66" i="7"/>
  <c r="IKS66" i="7"/>
  <c r="IKU66" i="7"/>
  <c r="IKW66" i="7"/>
  <c r="IKY66" i="7"/>
  <c r="ILA66" i="7"/>
  <c r="ILC66" i="7"/>
  <c r="ILE66" i="7"/>
  <c r="ILG66" i="7"/>
  <c r="ILI66" i="7"/>
  <c r="ILK66" i="7"/>
  <c r="ILM66" i="7"/>
  <c r="ILO66" i="7"/>
  <c r="ILQ66" i="7"/>
  <c r="ILS66" i="7"/>
  <c r="ILU66" i="7"/>
  <c r="ILW66" i="7"/>
  <c r="ILY66" i="7"/>
  <c r="IMA66" i="7"/>
  <c r="IMC66" i="7"/>
  <c r="IME66" i="7"/>
  <c r="IMG66" i="7"/>
  <c r="IMI66" i="7"/>
  <c r="IMK66" i="7"/>
  <c r="IMM66" i="7"/>
  <c r="IMO66" i="7"/>
  <c r="IMQ66" i="7"/>
  <c r="IMS66" i="7"/>
  <c r="IMU66" i="7"/>
  <c r="IMW66" i="7"/>
  <c r="IMY66" i="7"/>
  <c r="INA66" i="7"/>
  <c r="INC66" i="7"/>
  <c r="INE66" i="7"/>
  <c r="ING66" i="7"/>
  <c r="INI66" i="7"/>
  <c r="INK66" i="7"/>
  <c r="INM66" i="7"/>
  <c r="INO66" i="7"/>
  <c r="INQ66" i="7"/>
  <c r="INS66" i="7"/>
  <c r="INU66" i="7"/>
  <c r="INW66" i="7"/>
  <c r="INY66" i="7"/>
  <c r="IOA66" i="7"/>
  <c r="IOC66" i="7"/>
  <c r="IOE66" i="7"/>
  <c r="IOG66" i="7"/>
  <c r="IOI66" i="7"/>
  <c r="IOK66" i="7"/>
  <c r="IOM66" i="7"/>
  <c r="IOO66" i="7"/>
  <c r="IOQ66" i="7"/>
  <c r="IOS66" i="7"/>
  <c r="IOU66" i="7"/>
  <c r="IOW66" i="7"/>
  <c r="IOY66" i="7"/>
  <c r="IPA66" i="7"/>
  <c r="IPC66" i="7"/>
  <c r="IPE66" i="7"/>
  <c r="IPG66" i="7"/>
  <c r="IPI66" i="7"/>
  <c r="IPK66" i="7"/>
  <c r="IPM66" i="7"/>
  <c r="IPO66" i="7"/>
  <c r="IPQ66" i="7"/>
  <c r="IPS66" i="7"/>
  <c r="IPU66" i="7"/>
  <c r="IPW66" i="7"/>
  <c r="IPY66" i="7"/>
  <c r="IQA66" i="7"/>
  <c r="IQC66" i="7"/>
  <c r="IQE66" i="7"/>
  <c r="IQG66" i="7"/>
  <c r="IQI66" i="7"/>
  <c r="IQK66" i="7"/>
  <c r="IQM66" i="7"/>
  <c r="IQO66" i="7"/>
  <c r="IQQ66" i="7"/>
  <c r="IQS66" i="7"/>
  <c r="IQU66" i="7"/>
  <c r="IQW66" i="7"/>
  <c r="IQY66" i="7"/>
  <c r="IRA66" i="7"/>
  <c r="IRC66" i="7"/>
  <c r="IRE66" i="7"/>
  <c r="IRG66" i="7"/>
  <c r="IRI66" i="7"/>
  <c r="IRK66" i="7"/>
  <c r="IRM66" i="7"/>
  <c r="IRO66" i="7"/>
  <c r="IRQ66" i="7"/>
  <c r="IRS66" i="7"/>
  <c r="IRU66" i="7"/>
  <c r="IRW66" i="7"/>
  <c r="IRY66" i="7"/>
  <c r="ISA66" i="7"/>
  <c r="ISC66" i="7"/>
  <c r="ISE66" i="7"/>
  <c r="ISG66" i="7"/>
  <c r="ISI66" i="7"/>
  <c r="ISK66" i="7"/>
  <c r="ISM66" i="7"/>
  <c r="ISO66" i="7"/>
  <c r="ISQ66" i="7"/>
  <c r="ISS66" i="7"/>
  <c r="ISU66" i="7"/>
  <c r="ISW66" i="7"/>
  <c r="ISY66" i="7"/>
  <c r="ITA66" i="7"/>
  <c r="ITC66" i="7"/>
  <c r="ITE66" i="7"/>
  <c r="ITG66" i="7"/>
  <c r="ITI66" i="7"/>
  <c r="ITK66" i="7"/>
  <c r="ITM66" i="7"/>
  <c r="ITO66" i="7"/>
  <c r="ITQ66" i="7"/>
  <c r="ITS66" i="7"/>
  <c r="ITU66" i="7"/>
  <c r="ITW66" i="7"/>
  <c r="ITY66" i="7"/>
  <c r="IUA66" i="7"/>
  <c r="IUC66" i="7"/>
  <c r="IUE66" i="7"/>
  <c r="IUG66" i="7"/>
  <c r="IUI66" i="7"/>
  <c r="IUK66" i="7"/>
  <c r="IUM66" i="7"/>
  <c r="IUO66" i="7"/>
  <c r="IUQ66" i="7"/>
  <c r="IUS66" i="7"/>
  <c r="IUU66" i="7"/>
  <c r="IUW66" i="7"/>
  <c r="IUY66" i="7"/>
  <c r="IVA66" i="7"/>
  <c r="IVC66" i="7"/>
  <c r="IVE66" i="7"/>
  <c r="IVG66" i="7"/>
  <c r="IVI66" i="7"/>
  <c r="IVK66" i="7"/>
  <c r="IVM66" i="7"/>
  <c r="IVO66" i="7"/>
  <c r="IVQ66" i="7"/>
  <c r="IVS66" i="7"/>
  <c r="IVU66" i="7"/>
  <c r="IVW66" i="7"/>
  <c r="IVY66" i="7"/>
  <c r="IWA66" i="7"/>
  <c r="IWC66" i="7"/>
  <c r="IWE66" i="7"/>
  <c r="IWG66" i="7"/>
  <c r="IWI66" i="7"/>
  <c r="IWK66" i="7"/>
  <c r="IWM66" i="7"/>
  <c r="IWO66" i="7"/>
  <c r="IWQ66" i="7"/>
  <c r="IWS66" i="7"/>
  <c r="IWU66" i="7"/>
  <c r="IWW66" i="7"/>
  <c r="IWY66" i="7"/>
  <c r="IXA66" i="7"/>
  <c r="IXC66" i="7"/>
  <c r="IXE66" i="7"/>
  <c r="IXG66" i="7"/>
  <c r="IXI66" i="7"/>
  <c r="IXK66" i="7"/>
  <c r="IXM66" i="7"/>
  <c r="IXO66" i="7"/>
  <c r="IXQ66" i="7"/>
  <c r="IXS66" i="7"/>
  <c r="IXU66" i="7"/>
  <c r="IXW66" i="7"/>
  <c r="IXY66" i="7"/>
  <c r="IYA66" i="7"/>
  <c r="IYC66" i="7"/>
  <c r="IYE66" i="7"/>
  <c r="IYG66" i="7"/>
  <c r="IYI66" i="7"/>
  <c r="IYK66" i="7"/>
  <c r="IYM66" i="7"/>
  <c r="IYO66" i="7"/>
  <c r="IYQ66" i="7"/>
  <c r="IYS66" i="7"/>
  <c r="IYU66" i="7"/>
  <c r="IYW66" i="7"/>
  <c r="IYY66" i="7"/>
  <c r="IZA66" i="7"/>
  <c r="IZC66" i="7"/>
  <c r="IZE66" i="7"/>
  <c r="IZG66" i="7"/>
  <c r="IZI66" i="7"/>
  <c r="IZK66" i="7"/>
  <c r="IZM66" i="7"/>
  <c r="IZO66" i="7"/>
  <c r="IZQ66" i="7"/>
  <c r="IZS66" i="7"/>
  <c r="IZU66" i="7"/>
  <c r="IZW66" i="7"/>
  <c r="IZY66" i="7"/>
  <c r="JAA66" i="7"/>
  <c r="JAC66" i="7"/>
  <c r="JAE66" i="7"/>
  <c r="JAG66" i="7"/>
  <c r="JAI66" i="7"/>
  <c r="JAK66" i="7"/>
  <c r="JAM66" i="7"/>
  <c r="JAO66" i="7"/>
  <c r="JAQ66" i="7"/>
  <c r="JAS66" i="7"/>
  <c r="JAU66" i="7"/>
  <c r="JAW66" i="7"/>
  <c r="JAY66" i="7"/>
  <c r="JBA66" i="7"/>
  <c r="JBC66" i="7"/>
  <c r="JBE66" i="7"/>
  <c r="JBG66" i="7"/>
  <c r="JBI66" i="7"/>
  <c r="JBK66" i="7"/>
  <c r="JBM66" i="7"/>
  <c r="JBO66" i="7"/>
  <c r="JBQ66" i="7"/>
  <c r="JBS66" i="7"/>
  <c r="JBU66" i="7"/>
  <c r="JBW66" i="7"/>
  <c r="JBY66" i="7"/>
  <c r="JCA66" i="7"/>
  <c r="JCC66" i="7"/>
  <c r="JCE66" i="7"/>
  <c r="JCG66" i="7"/>
  <c r="JCI66" i="7"/>
  <c r="JCK66" i="7"/>
  <c r="JCM66" i="7"/>
  <c r="JCO66" i="7"/>
  <c r="JCQ66" i="7"/>
  <c r="JCS66" i="7"/>
  <c r="JCU66" i="7"/>
  <c r="JCW66" i="7"/>
  <c r="JCY66" i="7"/>
  <c r="JDA66" i="7"/>
  <c r="JDC66" i="7"/>
  <c r="JDE66" i="7"/>
  <c r="JDG66" i="7"/>
  <c r="JDI66" i="7"/>
  <c r="JDK66" i="7"/>
  <c r="JDM66" i="7"/>
  <c r="JDO66" i="7"/>
  <c r="JDQ66" i="7"/>
  <c r="JDS66" i="7"/>
  <c r="JDU66" i="7"/>
  <c r="JDW66" i="7"/>
  <c r="JDY66" i="7"/>
  <c r="JEA66" i="7"/>
  <c r="JEC66" i="7"/>
  <c r="JEE66" i="7"/>
  <c r="JEG66" i="7"/>
  <c r="JEI66" i="7"/>
  <c r="JEK66" i="7"/>
  <c r="JEM66" i="7"/>
  <c r="JEO66" i="7"/>
  <c r="JEQ66" i="7"/>
  <c r="JES66" i="7"/>
  <c r="JEU66" i="7"/>
  <c r="JEW66" i="7"/>
  <c r="JEY66" i="7"/>
  <c r="JFA66" i="7"/>
  <c r="JFC66" i="7"/>
  <c r="JFE66" i="7"/>
  <c r="JFG66" i="7"/>
  <c r="JFI66" i="7"/>
  <c r="JFK66" i="7"/>
  <c r="JFM66" i="7"/>
  <c r="JFO66" i="7"/>
  <c r="JFQ66" i="7"/>
  <c r="JFS66" i="7"/>
  <c r="JFU66" i="7"/>
  <c r="JFW66" i="7"/>
  <c r="JFY66" i="7"/>
  <c r="JGA66" i="7"/>
  <c r="JGC66" i="7"/>
  <c r="JGE66" i="7"/>
  <c r="JGG66" i="7"/>
  <c r="JGI66" i="7"/>
  <c r="JGK66" i="7"/>
  <c r="JGM66" i="7"/>
  <c r="JGO66" i="7"/>
  <c r="JGQ66" i="7"/>
  <c r="JGS66" i="7"/>
  <c r="JGU66" i="7"/>
  <c r="JGW66" i="7"/>
  <c r="JGY66" i="7"/>
  <c r="JHA66" i="7"/>
  <c r="JHC66" i="7"/>
  <c r="JHE66" i="7"/>
  <c r="JHG66" i="7"/>
  <c r="JHI66" i="7"/>
  <c r="JHK66" i="7"/>
  <c r="JHM66" i="7"/>
  <c r="JHO66" i="7"/>
  <c r="JHQ66" i="7"/>
  <c r="JHS66" i="7"/>
  <c r="JHU66" i="7"/>
  <c r="JHW66" i="7"/>
  <c r="JHY66" i="7"/>
  <c r="JIA66" i="7"/>
  <c r="JIC66" i="7"/>
  <c r="JIE66" i="7"/>
  <c r="JIG66" i="7"/>
  <c r="JII66" i="7"/>
  <c r="JIK66" i="7"/>
  <c r="JIM66" i="7"/>
  <c r="JIO66" i="7"/>
  <c r="JIQ66" i="7"/>
  <c r="JIS66" i="7"/>
  <c r="JIU66" i="7"/>
  <c r="JIW66" i="7"/>
  <c r="JIY66" i="7"/>
  <c r="JJA66" i="7"/>
  <c r="JJC66" i="7"/>
  <c r="JJE66" i="7"/>
  <c r="JJG66" i="7"/>
  <c r="JJI66" i="7"/>
  <c r="JJK66" i="7"/>
  <c r="JJM66" i="7"/>
  <c r="JJO66" i="7"/>
  <c r="JJQ66" i="7"/>
  <c r="JJS66" i="7"/>
  <c r="JJU66" i="7"/>
  <c r="JJW66" i="7"/>
  <c r="JJY66" i="7"/>
  <c r="JKA66" i="7"/>
  <c r="JKC66" i="7"/>
  <c r="JKE66" i="7"/>
  <c r="JKG66" i="7"/>
  <c r="JKI66" i="7"/>
  <c r="JKK66" i="7"/>
  <c r="JKM66" i="7"/>
  <c r="JKO66" i="7"/>
  <c r="JKQ66" i="7"/>
  <c r="JKS66" i="7"/>
  <c r="JKU66" i="7"/>
  <c r="JKW66" i="7"/>
  <c r="JKY66" i="7"/>
  <c r="JLA66" i="7"/>
  <c r="JLC66" i="7"/>
  <c r="JLE66" i="7"/>
  <c r="JLG66" i="7"/>
  <c r="JLI66" i="7"/>
  <c r="JLK66" i="7"/>
  <c r="JLM66" i="7"/>
  <c r="JLO66" i="7"/>
  <c r="JLQ66" i="7"/>
  <c r="JLS66" i="7"/>
  <c r="JLU66" i="7"/>
  <c r="JLW66" i="7"/>
  <c r="JLY66" i="7"/>
  <c r="JMA66" i="7"/>
  <c r="JMC66" i="7"/>
  <c r="JME66" i="7"/>
  <c r="JMG66" i="7"/>
  <c r="JMI66" i="7"/>
  <c r="JMK66" i="7"/>
  <c r="JMM66" i="7"/>
  <c r="JMO66" i="7"/>
  <c r="JMQ66" i="7"/>
  <c r="JMS66" i="7"/>
  <c r="JMU66" i="7"/>
  <c r="JMW66" i="7"/>
  <c r="JMY66" i="7"/>
  <c r="JNA66" i="7"/>
  <c r="JNC66" i="7"/>
  <c r="JNE66" i="7"/>
  <c r="JNG66" i="7"/>
  <c r="JNI66" i="7"/>
  <c r="JNK66" i="7"/>
  <c r="JNM66" i="7"/>
  <c r="JNO66" i="7"/>
  <c r="JNQ66" i="7"/>
  <c r="JNS66" i="7"/>
  <c r="JNU66" i="7"/>
  <c r="JNW66" i="7"/>
  <c r="JNY66" i="7"/>
  <c r="JOA66" i="7"/>
  <c r="JOC66" i="7"/>
  <c r="JOE66" i="7"/>
  <c r="JOG66" i="7"/>
  <c r="JOI66" i="7"/>
  <c r="JOK66" i="7"/>
  <c r="JOM66" i="7"/>
  <c r="JOO66" i="7"/>
  <c r="JOQ66" i="7"/>
  <c r="JOS66" i="7"/>
  <c r="JOU66" i="7"/>
  <c r="JOW66" i="7"/>
  <c r="JOY66" i="7"/>
  <c r="JPA66" i="7"/>
  <c r="JPC66" i="7"/>
  <c r="JPE66" i="7"/>
  <c r="JPG66" i="7"/>
  <c r="JPI66" i="7"/>
  <c r="JPK66" i="7"/>
  <c r="JPM66" i="7"/>
  <c r="JPO66" i="7"/>
  <c r="JPQ66" i="7"/>
  <c r="JPS66" i="7"/>
  <c r="JPU66" i="7"/>
  <c r="JPW66" i="7"/>
  <c r="JPY66" i="7"/>
  <c r="JQA66" i="7"/>
  <c r="JQC66" i="7"/>
  <c r="JQE66" i="7"/>
  <c r="JQG66" i="7"/>
  <c r="JQI66" i="7"/>
  <c r="JQK66" i="7"/>
  <c r="JQM66" i="7"/>
  <c r="JQO66" i="7"/>
  <c r="JQQ66" i="7"/>
  <c r="JQS66" i="7"/>
  <c r="JQU66" i="7"/>
  <c r="JQW66" i="7"/>
  <c r="JQY66" i="7"/>
  <c r="JRA66" i="7"/>
  <c r="JRC66" i="7"/>
  <c r="JRE66" i="7"/>
  <c r="JRG66" i="7"/>
  <c r="JRI66" i="7"/>
  <c r="JRK66" i="7"/>
  <c r="JRM66" i="7"/>
  <c r="JRO66" i="7"/>
  <c r="JRQ66" i="7"/>
  <c r="JRS66" i="7"/>
  <c r="JRU66" i="7"/>
  <c r="JRW66" i="7"/>
  <c r="JRY66" i="7"/>
  <c r="JSA66" i="7"/>
  <c r="JSC66" i="7"/>
  <c r="JSE66" i="7"/>
  <c r="JSG66" i="7"/>
  <c r="JSI66" i="7"/>
  <c r="JSK66" i="7"/>
  <c r="JSM66" i="7"/>
  <c r="JSO66" i="7"/>
  <c r="JSQ66" i="7"/>
  <c r="JSS66" i="7"/>
  <c r="JSU66" i="7"/>
  <c r="JSW66" i="7"/>
  <c r="JSY66" i="7"/>
  <c r="JTA66" i="7"/>
  <c r="JTC66" i="7"/>
  <c r="JTE66" i="7"/>
  <c r="JTG66" i="7"/>
  <c r="JTI66" i="7"/>
  <c r="JTK66" i="7"/>
  <c r="JTM66" i="7"/>
  <c r="JTO66" i="7"/>
  <c r="JTQ66" i="7"/>
  <c r="JTS66" i="7"/>
  <c r="JTU66" i="7"/>
  <c r="JTW66" i="7"/>
  <c r="JTY66" i="7"/>
  <c r="JUA66" i="7"/>
  <c r="JUC66" i="7"/>
  <c r="JUE66" i="7"/>
  <c r="JUG66" i="7"/>
  <c r="JUI66" i="7"/>
  <c r="JUK66" i="7"/>
  <c r="JUM66" i="7"/>
  <c r="JUO66" i="7"/>
  <c r="JUQ66" i="7"/>
  <c r="JUS66" i="7"/>
  <c r="JUU66" i="7"/>
  <c r="JUW66" i="7"/>
  <c r="JUY66" i="7"/>
  <c r="JVA66" i="7"/>
  <c r="JVC66" i="7"/>
  <c r="JVE66" i="7"/>
  <c r="JVG66" i="7"/>
  <c r="JVI66" i="7"/>
  <c r="JVK66" i="7"/>
  <c r="JVM66" i="7"/>
  <c r="JVO66" i="7"/>
  <c r="JVQ66" i="7"/>
  <c r="JVS66" i="7"/>
  <c r="JVU66" i="7"/>
  <c r="JVW66" i="7"/>
  <c r="JVY66" i="7"/>
  <c r="JWA66" i="7"/>
  <c r="JWC66" i="7"/>
  <c r="JWE66" i="7"/>
  <c r="JWG66" i="7"/>
  <c r="JWI66" i="7"/>
  <c r="JWK66" i="7"/>
  <c r="JWM66" i="7"/>
  <c r="JWO66" i="7"/>
  <c r="JWQ66" i="7"/>
  <c r="JWS66" i="7"/>
  <c r="JWU66" i="7"/>
  <c r="JWW66" i="7"/>
  <c r="JWY66" i="7"/>
  <c r="JXA66" i="7"/>
  <c r="JXC66" i="7"/>
  <c r="JXE66" i="7"/>
  <c r="JXG66" i="7"/>
  <c r="JXI66" i="7"/>
  <c r="JXK66" i="7"/>
  <c r="JXM66" i="7"/>
  <c r="JXO66" i="7"/>
  <c r="JXQ66" i="7"/>
  <c r="JXS66" i="7"/>
  <c r="JXU66" i="7"/>
  <c r="JXW66" i="7"/>
  <c r="JXY66" i="7"/>
  <c r="JYA66" i="7"/>
  <c r="JYC66" i="7"/>
  <c r="JYE66" i="7"/>
  <c r="JYG66" i="7"/>
  <c r="JYI66" i="7"/>
  <c r="JYK66" i="7"/>
  <c r="JYM66" i="7"/>
  <c r="JYO66" i="7"/>
  <c r="JYQ66" i="7"/>
  <c r="JYS66" i="7"/>
  <c r="JYU66" i="7"/>
  <c r="JYW66" i="7"/>
  <c r="JYY66" i="7"/>
  <c r="JZA66" i="7"/>
  <c r="JZC66" i="7"/>
  <c r="JZE66" i="7"/>
  <c r="JZG66" i="7"/>
  <c r="JZI66" i="7"/>
  <c r="JZK66" i="7"/>
  <c r="JZM66" i="7"/>
  <c r="JZO66" i="7"/>
  <c r="JZQ66" i="7"/>
  <c r="JZS66" i="7"/>
  <c r="JZU66" i="7"/>
  <c r="JZW66" i="7"/>
  <c r="JZY66" i="7"/>
  <c r="KAA66" i="7"/>
  <c r="KAC66" i="7"/>
  <c r="KAE66" i="7"/>
  <c r="KAG66" i="7"/>
  <c r="KAI66" i="7"/>
  <c r="KAK66" i="7"/>
  <c r="KAM66" i="7"/>
  <c r="KAO66" i="7"/>
  <c r="KAQ66" i="7"/>
  <c r="KAS66" i="7"/>
  <c r="KAU66" i="7"/>
  <c r="KAW66" i="7"/>
  <c r="KAY66" i="7"/>
  <c r="KBA66" i="7"/>
  <c r="KBC66" i="7"/>
  <c r="KBE66" i="7"/>
  <c r="KBG66" i="7"/>
  <c r="KBI66" i="7"/>
  <c r="KBK66" i="7"/>
  <c r="KBM66" i="7"/>
  <c r="KBO66" i="7"/>
  <c r="KBQ66" i="7"/>
  <c r="KBS66" i="7"/>
  <c r="KBU66" i="7"/>
  <c r="KBW66" i="7"/>
  <c r="KBY66" i="7"/>
  <c r="KCA66" i="7"/>
  <c r="KCC66" i="7"/>
  <c r="KCE66" i="7"/>
  <c r="KCG66" i="7"/>
  <c r="KCI66" i="7"/>
  <c r="KCK66" i="7"/>
  <c r="KCM66" i="7"/>
  <c r="KCO66" i="7"/>
  <c r="KCQ66" i="7"/>
  <c r="KCS66" i="7"/>
  <c r="KCU66" i="7"/>
  <c r="KCW66" i="7"/>
  <c r="KCY66" i="7"/>
  <c r="KDA66" i="7"/>
  <c r="KDC66" i="7"/>
  <c r="KDE66" i="7"/>
  <c r="KDG66" i="7"/>
  <c r="KDI66" i="7"/>
  <c r="KDK66" i="7"/>
  <c r="KDM66" i="7"/>
  <c r="KDO66" i="7"/>
  <c r="KDQ66" i="7"/>
  <c r="KDS66" i="7"/>
  <c r="KDU66" i="7"/>
  <c r="KDW66" i="7"/>
  <c r="KDY66" i="7"/>
  <c r="KEA66" i="7"/>
  <c r="KEC66" i="7"/>
  <c r="KEE66" i="7"/>
  <c r="KEG66" i="7"/>
  <c r="KEI66" i="7"/>
  <c r="KEK66" i="7"/>
  <c r="KEM66" i="7"/>
  <c r="KEO66" i="7"/>
  <c r="KEQ66" i="7"/>
  <c r="KES66" i="7"/>
  <c r="KEU66" i="7"/>
  <c r="KEW66" i="7"/>
  <c r="KEY66" i="7"/>
  <c r="KFA66" i="7"/>
  <c r="KFC66" i="7"/>
  <c r="KFE66" i="7"/>
  <c r="KFG66" i="7"/>
  <c r="KFI66" i="7"/>
  <c r="KFK66" i="7"/>
  <c r="KFM66" i="7"/>
  <c r="KFO66" i="7"/>
  <c r="KFQ66" i="7"/>
  <c r="KFS66" i="7"/>
  <c r="KFU66" i="7"/>
  <c r="KFW66" i="7"/>
  <c r="KFY66" i="7"/>
  <c r="KGA66" i="7"/>
  <c r="KGC66" i="7"/>
  <c r="KGE66" i="7"/>
  <c r="KGG66" i="7"/>
  <c r="KGI66" i="7"/>
  <c r="KGK66" i="7"/>
  <c r="KGM66" i="7"/>
  <c r="KGO66" i="7"/>
  <c r="KGQ66" i="7"/>
  <c r="KGS66" i="7"/>
  <c r="KGU66" i="7"/>
  <c r="KGW66" i="7"/>
  <c r="KGY66" i="7"/>
  <c r="KHA66" i="7"/>
  <c r="KHC66" i="7"/>
  <c r="KHE66" i="7"/>
  <c r="KHG66" i="7"/>
  <c r="KHI66" i="7"/>
  <c r="KHK66" i="7"/>
  <c r="KHM66" i="7"/>
  <c r="KHO66" i="7"/>
  <c r="KHQ66" i="7"/>
  <c r="KHS66" i="7"/>
  <c r="KHU66" i="7"/>
  <c r="KHW66" i="7"/>
  <c r="KHY66" i="7"/>
  <c r="KIA66" i="7"/>
  <c r="KIC66" i="7"/>
  <c r="KIE66" i="7"/>
  <c r="KIG66" i="7"/>
  <c r="KII66" i="7"/>
  <c r="KIK66" i="7"/>
  <c r="KIM66" i="7"/>
  <c r="KIO66" i="7"/>
  <c r="KIQ66" i="7"/>
  <c r="KIS66" i="7"/>
  <c r="KIU66" i="7"/>
  <c r="KIW66" i="7"/>
  <c r="KIY66" i="7"/>
  <c r="KJA66" i="7"/>
  <c r="KJC66" i="7"/>
  <c r="KJE66" i="7"/>
  <c r="KJG66" i="7"/>
  <c r="KJI66" i="7"/>
  <c r="KJK66" i="7"/>
  <c r="KJM66" i="7"/>
  <c r="KJO66" i="7"/>
  <c r="KJQ66" i="7"/>
  <c r="KJS66" i="7"/>
  <c r="KJU66" i="7"/>
  <c r="KJW66" i="7"/>
  <c r="KJY66" i="7"/>
  <c r="KKA66" i="7"/>
  <c r="KKC66" i="7"/>
  <c r="KKE66" i="7"/>
  <c r="KKG66" i="7"/>
  <c r="KKI66" i="7"/>
  <c r="KKK66" i="7"/>
  <c r="KKM66" i="7"/>
  <c r="KKO66" i="7"/>
  <c r="KKQ66" i="7"/>
  <c r="KKS66" i="7"/>
  <c r="KKU66" i="7"/>
  <c r="KKW66" i="7"/>
  <c r="KKY66" i="7"/>
  <c r="KLA66" i="7"/>
  <c r="KLC66" i="7"/>
  <c r="KLE66" i="7"/>
  <c r="KLG66" i="7"/>
  <c r="KLI66" i="7"/>
  <c r="KLK66" i="7"/>
  <c r="KLM66" i="7"/>
  <c r="KLO66" i="7"/>
  <c r="KLQ66" i="7"/>
  <c r="KLS66" i="7"/>
  <c r="KLU66" i="7"/>
  <c r="KLW66" i="7"/>
  <c r="KLY66" i="7"/>
  <c r="KMA66" i="7"/>
  <c r="KMC66" i="7"/>
  <c r="KME66" i="7"/>
  <c r="KMG66" i="7"/>
  <c r="KMI66" i="7"/>
  <c r="KMK66" i="7"/>
  <c r="KMM66" i="7"/>
  <c r="KMO66" i="7"/>
  <c r="KMQ66" i="7"/>
  <c r="KMS66" i="7"/>
  <c r="KMU66" i="7"/>
  <c r="KMW66" i="7"/>
  <c r="KMY66" i="7"/>
  <c r="KNA66" i="7"/>
  <c r="KNC66" i="7"/>
  <c r="KNE66" i="7"/>
  <c r="KNG66" i="7"/>
  <c r="KNI66" i="7"/>
  <c r="KNK66" i="7"/>
  <c r="KNM66" i="7"/>
  <c r="KNO66" i="7"/>
  <c r="KNQ66" i="7"/>
  <c r="KNS66" i="7"/>
  <c r="KNU66" i="7"/>
  <c r="KNW66" i="7"/>
  <c r="KNY66" i="7"/>
  <c r="KOA66" i="7"/>
  <c r="KOC66" i="7"/>
  <c r="KOE66" i="7"/>
  <c r="KOG66" i="7"/>
  <c r="KOI66" i="7"/>
  <c r="KOK66" i="7"/>
  <c r="KOM66" i="7"/>
  <c r="KOO66" i="7"/>
  <c r="KOQ66" i="7"/>
  <c r="KOS66" i="7"/>
  <c r="KOU66" i="7"/>
  <c r="KOW66" i="7"/>
  <c r="KOY66" i="7"/>
  <c r="KPA66" i="7"/>
  <c r="KPC66" i="7"/>
  <c r="KPE66" i="7"/>
  <c r="KPG66" i="7"/>
  <c r="KPI66" i="7"/>
  <c r="KPK66" i="7"/>
  <c r="KPM66" i="7"/>
  <c r="KPO66" i="7"/>
  <c r="KPQ66" i="7"/>
  <c r="KPS66" i="7"/>
  <c r="KPU66" i="7"/>
  <c r="KPW66" i="7"/>
  <c r="KPY66" i="7"/>
  <c r="KQA66" i="7"/>
  <c r="KQC66" i="7"/>
  <c r="KQE66" i="7"/>
  <c r="KQG66" i="7"/>
  <c r="KQI66" i="7"/>
  <c r="KQK66" i="7"/>
  <c r="KQM66" i="7"/>
  <c r="KQO66" i="7"/>
  <c r="KQQ66" i="7"/>
  <c r="KQS66" i="7"/>
  <c r="KQU66" i="7"/>
  <c r="KQW66" i="7"/>
  <c r="KQY66" i="7"/>
  <c r="KRA66" i="7"/>
  <c r="KRC66" i="7"/>
  <c r="KRE66" i="7"/>
  <c r="KRG66" i="7"/>
  <c r="KRI66" i="7"/>
  <c r="KRK66" i="7"/>
  <c r="KRM66" i="7"/>
  <c r="KRO66" i="7"/>
  <c r="KRQ66" i="7"/>
  <c r="KRS66" i="7"/>
  <c r="KRU66" i="7"/>
  <c r="KRW66" i="7"/>
  <c r="KRY66" i="7"/>
  <c r="KSA66" i="7"/>
  <c r="KSC66" i="7"/>
  <c r="KSE66" i="7"/>
  <c r="KSG66" i="7"/>
  <c r="KSI66" i="7"/>
  <c r="KSK66" i="7"/>
  <c r="KSM66" i="7"/>
  <c r="KSO66" i="7"/>
  <c r="KSQ66" i="7"/>
  <c r="KSS66" i="7"/>
  <c r="KSU66" i="7"/>
  <c r="KSW66" i="7"/>
  <c r="KSY66" i="7"/>
  <c r="KTA66" i="7"/>
  <c r="KTC66" i="7"/>
  <c r="KTE66" i="7"/>
  <c r="KTG66" i="7"/>
  <c r="KTI66" i="7"/>
  <c r="KTK66" i="7"/>
  <c r="KTM66" i="7"/>
  <c r="KTO66" i="7"/>
  <c r="KTQ66" i="7"/>
  <c r="KTS66" i="7"/>
  <c r="KTU66" i="7"/>
  <c r="KTW66" i="7"/>
  <c r="KTY66" i="7"/>
  <c r="KUA66" i="7"/>
  <c r="KUC66" i="7"/>
  <c r="KUE66" i="7"/>
  <c r="KUG66" i="7"/>
  <c r="KUI66" i="7"/>
  <c r="KUK66" i="7"/>
  <c r="KUM66" i="7"/>
  <c r="KUO66" i="7"/>
  <c r="KUQ66" i="7"/>
  <c r="KUS66" i="7"/>
  <c r="KUU66" i="7"/>
  <c r="KUW66" i="7"/>
  <c r="KUY66" i="7"/>
  <c r="KVA66" i="7"/>
  <c r="KVC66" i="7"/>
  <c r="KVE66" i="7"/>
  <c r="KVG66" i="7"/>
  <c r="KVI66" i="7"/>
  <c r="KVK66" i="7"/>
  <c r="KVM66" i="7"/>
  <c r="KVO66" i="7"/>
  <c r="KVQ66" i="7"/>
  <c r="KVS66" i="7"/>
  <c r="KVU66" i="7"/>
  <c r="KVW66" i="7"/>
  <c r="KVY66" i="7"/>
  <c r="KWA66" i="7"/>
  <c r="KWC66" i="7"/>
  <c r="KWE66" i="7"/>
  <c r="KWG66" i="7"/>
  <c r="KWI66" i="7"/>
  <c r="KWK66" i="7"/>
  <c r="KWM66" i="7"/>
  <c r="KWO66" i="7"/>
  <c r="KWQ66" i="7"/>
  <c r="KWS66" i="7"/>
  <c r="KWU66" i="7"/>
  <c r="KWW66" i="7"/>
  <c r="KWY66" i="7"/>
  <c r="KXA66" i="7"/>
  <c r="KXC66" i="7"/>
  <c r="KXE66" i="7"/>
  <c r="KXG66" i="7"/>
  <c r="KXI66" i="7"/>
  <c r="KXK66" i="7"/>
  <c r="KXM66" i="7"/>
  <c r="KXO66" i="7"/>
  <c r="KXQ66" i="7"/>
  <c r="KXS66" i="7"/>
  <c r="KXU66" i="7"/>
  <c r="KXW66" i="7"/>
  <c r="KXY66" i="7"/>
  <c r="KYA66" i="7"/>
  <c r="KYC66" i="7"/>
  <c r="KYE66" i="7"/>
  <c r="KYG66" i="7"/>
  <c r="KYI66" i="7"/>
  <c r="KYK66" i="7"/>
  <c r="KYM66" i="7"/>
  <c r="KYO66" i="7"/>
  <c r="KYQ66" i="7"/>
  <c r="KYS66" i="7"/>
  <c r="KYU66" i="7"/>
  <c r="KYW66" i="7"/>
  <c r="KYY66" i="7"/>
  <c r="KZA66" i="7"/>
  <c r="KZC66" i="7"/>
  <c r="KZE66" i="7"/>
  <c r="KZG66" i="7"/>
  <c r="KZI66" i="7"/>
  <c r="KZK66" i="7"/>
  <c r="KZM66" i="7"/>
  <c r="KZO66" i="7"/>
  <c r="KZQ66" i="7"/>
  <c r="KZS66" i="7"/>
  <c r="KZU66" i="7"/>
  <c r="KZW66" i="7"/>
  <c r="KZY66" i="7"/>
  <c r="LAA66" i="7"/>
  <c r="LAC66" i="7"/>
  <c r="LAE66" i="7"/>
  <c r="LAG66" i="7"/>
  <c r="LAI66" i="7"/>
  <c r="LAK66" i="7"/>
  <c r="LAM66" i="7"/>
  <c r="LAO66" i="7"/>
  <c r="LAQ66" i="7"/>
  <c r="LAS66" i="7"/>
  <c r="LAU66" i="7"/>
  <c r="LAW66" i="7"/>
  <c r="LAY66" i="7"/>
  <c r="LBA66" i="7"/>
  <c r="LBC66" i="7"/>
  <c r="LBE66" i="7"/>
  <c r="LBG66" i="7"/>
  <c r="LBI66" i="7"/>
  <c r="LBK66" i="7"/>
  <c r="LBM66" i="7"/>
  <c r="LBO66" i="7"/>
  <c r="LBQ66" i="7"/>
  <c r="LBS66" i="7"/>
  <c r="LBU66" i="7"/>
  <c r="LBW66" i="7"/>
  <c r="LBY66" i="7"/>
  <c r="LCA66" i="7"/>
  <c r="LCC66" i="7"/>
  <c r="LCE66" i="7"/>
  <c r="LCG66" i="7"/>
  <c r="LCI66" i="7"/>
  <c r="LCK66" i="7"/>
  <c r="LCM66" i="7"/>
  <c r="LCO66" i="7"/>
  <c r="LCQ66" i="7"/>
  <c r="LCS66" i="7"/>
  <c r="LCU66" i="7"/>
  <c r="LCW66" i="7"/>
  <c r="LCY66" i="7"/>
  <c r="LDA66" i="7"/>
  <c r="LDC66" i="7"/>
  <c r="LDE66" i="7"/>
  <c r="LDG66" i="7"/>
  <c r="LDI66" i="7"/>
  <c r="LDK66" i="7"/>
  <c r="LDM66" i="7"/>
  <c r="LDO66" i="7"/>
  <c r="LDQ66" i="7"/>
  <c r="LDS66" i="7"/>
  <c r="LDU66" i="7"/>
  <c r="LDW66" i="7"/>
  <c r="LDY66" i="7"/>
  <c r="LEA66" i="7"/>
  <c r="LEC66" i="7"/>
  <c r="LEE66" i="7"/>
  <c r="LEG66" i="7"/>
  <c r="LEI66" i="7"/>
  <c r="LEK66" i="7"/>
  <c r="LEM66" i="7"/>
  <c r="LEO66" i="7"/>
  <c r="LEQ66" i="7"/>
  <c r="LES66" i="7"/>
  <c r="LEU66" i="7"/>
  <c r="LEW66" i="7"/>
  <c r="LEY66" i="7"/>
  <c r="LFA66" i="7"/>
  <c r="LFC66" i="7"/>
  <c r="LFE66" i="7"/>
  <c r="LFG66" i="7"/>
  <c r="LFI66" i="7"/>
  <c r="LFK66" i="7"/>
  <c r="LFM66" i="7"/>
  <c r="LFO66" i="7"/>
  <c r="LFQ66" i="7"/>
  <c r="LFS66" i="7"/>
  <c r="LFU66" i="7"/>
  <c r="LFW66" i="7"/>
  <c r="LFY66" i="7"/>
  <c r="LGA66" i="7"/>
  <c r="LGC66" i="7"/>
  <c r="LGE66" i="7"/>
  <c r="LGG66" i="7"/>
  <c r="LGI66" i="7"/>
  <c r="LGK66" i="7"/>
  <c r="LGM66" i="7"/>
  <c r="LGO66" i="7"/>
  <c r="LGQ66" i="7"/>
  <c r="LGS66" i="7"/>
  <c r="LGU66" i="7"/>
  <c r="LGW66" i="7"/>
  <c r="LGY66" i="7"/>
  <c r="LHA66" i="7"/>
  <c r="LHC66" i="7"/>
  <c r="LHE66" i="7"/>
  <c r="LHG66" i="7"/>
  <c r="LHI66" i="7"/>
  <c r="LHK66" i="7"/>
  <c r="LHM66" i="7"/>
  <c r="LHO66" i="7"/>
  <c r="LHQ66" i="7"/>
  <c r="LHS66" i="7"/>
  <c r="LHU66" i="7"/>
  <c r="LHW66" i="7"/>
  <c r="LHY66" i="7"/>
  <c r="LIA66" i="7"/>
  <c r="LIC66" i="7"/>
  <c r="LIE66" i="7"/>
  <c r="LIG66" i="7"/>
  <c r="LII66" i="7"/>
  <c r="LIK66" i="7"/>
  <c r="LIM66" i="7"/>
  <c r="LIO66" i="7"/>
  <c r="LIQ66" i="7"/>
  <c r="LIS66" i="7"/>
  <c r="LIU66" i="7"/>
  <c r="LIW66" i="7"/>
  <c r="LIY66" i="7"/>
  <c r="LJA66" i="7"/>
  <c r="LJC66" i="7"/>
  <c r="LJE66" i="7"/>
  <c r="LJG66" i="7"/>
  <c r="LJI66" i="7"/>
  <c r="LJK66" i="7"/>
  <c r="LJM66" i="7"/>
  <c r="LJO66" i="7"/>
  <c r="LJQ66" i="7"/>
  <c r="LJS66" i="7"/>
  <c r="LJU66" i="7"/>
  <c r="LJW66" i="7"/>
  <c r="LJY66" i="7"/>
  <c r="LKA66" i="7"/>
  <c r="LKC66" i="7"/>
  <c r="LKE66" i="7"/>
  <c r="LKG66" i="7"/>
  <c r="LKI66" i="7"/>
  <c r="LKK66" i="7"/>
  <c r="LKM66" i="7"/>
  <c r="LKO66" i="7"/>
  <c r="LKQ66" i="7"/>
  <c r="LKS66" i="7"/>
  <c r="LKU66" i="7"/>
  <c r="LKW66" i="7"/>
  <c r="LKY66" i="7"/>
  <c r="LLA66" i="7"/>
  <c r="LLC66" i="7"/>
  <c r="LLE66" i="7"/>
  <c r="LLG66" i="7"/>
  <c r="LLI66" i="7"/>
  <c r="LLK66" i="7"/>
  <c r="LLM66" i="7"/>
  <c r="LLO66" i="7"/>
  <c r="LLQ66" i="7"/>
  <c r="LLS66" i="7"/>
  <c r="LLU66" i="7"/>
  <c r="LLW66" i="7"/>
  <c r="LLY66" i="7"/>
  <c r="LMA66" i="7"/>
  <c r="LMC66" i="7"/>
  <c r="LME66" i="7"/>
  <c r="LMG66" i="7"/>
  <c r="LMI66" i="7"/>
  <c r="LMK66" i="7"/>
  <c r="LMM66" i="7"/>
  <c r="LMO66" i="7"/>
  <c r="LMQ66" i="7"/>
  <c r="LMS66" i="7"/>
  <c r="LMU66" i="7"/>
  <c r="LMW66" i="7"/>
  <c r="LMY66" i="7"/>
  <c r="LNA66" i="7"/>
  <c r="LNC66" i="7"/>
  <c r="LNE66" i="7"/>
  <c r="LNG66" i="7"/>
  <c r="LNI66" i="7"/>
  <c r="LNK66" i="7"/>
  <c r="LNM66" i="7"/>
  <c r="LNO66" i="7"/>
  <c r="LNQ66" i="7"/>
  <c r="LNS66" i="7"/>
  <c r="LNU66" i="7"/>
  <c r="LNW66" i="7"/>
  <c r="LNY66" i="7"/>
  <c r="LOA66" i="7"/>
  <c r="LOC66" i="7"/>
  <c r="LOE66" i="7"/>
  <c r="LOG66" i="7"/>
  <c r="LOI66" i="7"/>
  <c r="LOK66" i="7"/>
  <c r="LOM66" i="7"/>
  <c r="LOO66" i="7"/>
  <c r="LOQ66" i="7"/>
  <c r="LOS66" i="7"/>
  <c r="LOU66" i="7"/>
  <c r="LOW66" i="7"/>
  <c r="LOY66" i="7"/>
  <c r="LPA66" i="7"/>
  <c r="LPC66" i="7"/>
  <c r="LPE66" i="7"/>
  <c r="LPG66" i="7"/>
  <c r="LPI66" i="7"/>
  <c r="LPK66" i="7"/>
  <c r="LPM66" i="7"/>
  <c r="LPO66" i="7"/>
  <c r="LPQ66" i="7"/>
  <c r="LPS66" i="7"/>
  <c r="LPU66" i="7"/>
  <c r="LPW66" i="7"/>
  <c r="LPY66" i="7"/>
  <c r="LQA66" i="7"/>
  <c r="LQC66" i="7"/>
  <c r="LQE66" i="7"/>
  <c r="LQG66" i="7"/>
  <c r="LQI66" i="7"/>
  <c r="LQK66" i="7"/>
  <c r="LQM66" i="7"/>
  <c r="LQO66" i="7"/>
  <c r="LQQ66" i="7"/>
  <c r="LQS66" i="7"/>
  <c r="LQU66" i="7"/>
  <c r="LQW66" i="7"/>
  <c r="LQY66" i="7"/>
  <c r="LRA66" i="7"/>
  <c r="LRC66" i="7"/>
  <c r="LRE66" i="7"/>
  <c r="LRG66" i="7"/>
  <c r="LRI66" i="7"/>
  <c r="LRK66" i="7"/>
  <c r="LRM66" i="7"/>
  <c r="LRO66" i="7"/>
  <c r="LRQ66" i="7"/>
  <c r="LRS66" i="7"/>
  <c r="LRU66" i="7"/>
  <c r="LRW66" i="7"/>
  <c r="LRY66" i="7"/>
  <c r="LSA66" i="7"/>
  <c r="LSC66" i="7"/>
  <c r="LSE66" i="7"/>
  <c r="LSG66" i="7"/>
  <c r="LSI66" i="7"/>
  <c r="LSK66" i="7"/>
  <c r="LSM66" i="7"/>
  <c r="LSO66" i="7"/>
  <c r="LSQ66" i="7"/>
  <c r="LSS66" i="7"/>
  <c r="LSU66" i="7"/>
  <c r="LSW66" i="7"/>
  <c r="LSY66" i="7"/>
  <c r="LTA66" i="7"/>
  <c r="LTC66" i="7"/>
  <c r="LTE66" i="7"/>
  <c r="LTG66" i="7"/>
  <c r="LTI66" i="7"/>
  <c r="LTK66" i="7"/>
  <c r="LTM66" i="7"/>
  <c r="LTO66" i="7"/>
  <c r="LTQ66" i="7"/>
  <c r="LTS66" i="7"/>
  <c r="LTU66" i="7"/>
  <c r="LTW66" i="7"/>
  <c r="LTY66" i="7"/>
  <c r="LUA66" i="7"/>
  <c r="LUC66" i="7"/>
  <c r="LUE66" i="7"/>
  <c r="LUG66" i="7"/>
  <c r="LUI66" i="7"/>
  <c r="LUK66" i="7"/>
  <c r="LUM66" i="7"/>
  <c r="LUO66" i="7"/>
  <c r="LUQ66" i="7"/>
  <c r="LUS66" i="7"/>
  <c r="LUU66" i="7"/>
  <c r="LUW66" i="7"/>
  <c r="LUY66" i="7"/>
  <c r="LVA66" i="7"/>
  <c r="LVC66" i="7"/>
  <c r="LVE66" i="7"/>
  <c r="LVG66" i="7"/>
  <c r="LVI66" i="7"/>
  <c r="LVK66" i="7"/>
  <c r="LVM66" i="7"/>
  <c r="LVO66" i="7"/>
  <c r="LVQ66" i="7"/>
  <c r="LVS66" i="7"/>
  <c r="LVU66" i="7"/>
  <c r="LVW66" i="7"/>
  <c r="LVY66" i="7"/>
  <c r="LWA66" i="7"/>
  <c r="LWC66" i="7"/>
  <c r="LWE66" i="7"/>
  <c r="LWG66" i="7"/>
  <c r="LWI66" i="7"/>
  <c r="LWK66" i="7"/>
  <c r="LWM66" i="7"/>
  <c r="LWO66" i="7"/>
  <c r="LWQ66" i="7"/>
  <c r="LWS66" i="7"/>
  <c r="LWU66" i="7"/>
  <c r="LWW66" i="7"/>
  <c r="LWY66" i="7"/>
  <c r="LXA66" i="7"/>
  <c r="LXC66" i="7"/>
  <c r="LXE66" i="7"/>
  <c r="LXG66" i="7"/>
  <c r="LXI66" i="7"/>
  <c r="LXK66" i="7"/>
  <c r="LXM66" i="7"/>
  <c r="LXO66" i="7"/>
  <c r="LXQ66" i="7"/>
  <c r="LXS66" i="7"/>
  <c r="LXU66" i="7"/>
  <c r="LXW66" i="7"/>
  <c r="LXY66" i="7"/>
  <c r="LYA66" i="7"/>
  <c r="LYC66" i="7"/>
  <c r="LYE66" i="7"/>
  <c r="LYG66" i="7"/>
  <c r="LYI66" i="7"/>
  <c r="LYK66" i="7"/>
  <c r="LYM66" i="7"/>
  <c r="LYO66" i="7"/>
  <c r="LYQ66" i="7"/>
  <c r="LYS66" i="7"/>
  <c r="LYU66" i="7"/>
  <c r="LYW66" i="7"/>
  <c r="LYY66" i="7"/>
  <c r="LZA66" i="7"/>
  <c r="LZC66" i="7"/>
  <c r="LZE66" i="7"/>
  <c r="LZG66" i="7"/>
  <c r="LZI66" i="7"/>
  <c r="LZK66" i="7"/>
  <c r="LZM66" i="7"/>
  <c r="LZO66" i="7"/>
  <c r="LZQ66" i="7"/>
  <c r="LZS66" i="7"/>
  <c r="LZU66" i="7"/>
  <c r="LZW66" i="7"/>
  <c r="LZY66" i="7"/>
  <c r="MAA66" i="7"/>
  <c r="MAC66" i="7"/>
  <c r="MAE66" i="7"/>
  <c r="MAG66" i="7"/>
  <c r="MAI66" i="7"/>
  <c r="MAK66" i="7"/>
  <c r="MAM66" i="7"/>
  <c r="MAO66" i="7"/>
  <c r="MAQ66" i="7"/>
  <c r="MAS66" i="7"/>
  <c r="MAU66" i="7"/>
  <c r="MAW66" i="7"/>
  <c r="MAY66" i="7"/>
  <c r="MBA66" i="7"/>
  <c r="MBC66" i="7"/>
  <c r="MBE66" i="7"/>
  <c r="MBG66" i="7"/>
  <c r="MBI66" i="7"/>
  <c r="MBK66" i="7"/>
  <c r="MBM66" i="7"/>
  <c r="MBO66" i="7"/>
  <c r="MBQ66" i="7"/>
  <c r="MBS66" i="7"/>
  <c r="MBU66" i="7"/>
  <c r="MBW66" i="7"/>
  <c r="MBY66" i="7"/>
  <c r="MCA66" i="7"/>
  <c r="MCC66" i="7"/>
  <c r="MCE66" i="7"/>
  <c r="MCG66" i="7"/>
  <c r="MCI66" i="7"/>
  <c r="MCK66" i="7"/>
  <c r="MCM66" i="7"/>
  <c r="MCO66" i="7"/>
  <c r="MCQ66" i="7"/>
  <c r="MCS66" i="7"/>
  <c r="MCU66" i="7"/>
  <c r="MCW66" i="7"/>
  <c r="MCY66" i="7"/>
  <c r="MDA66" i="7"/>
  <c r="MDC66" i="7"/>
  <c r="MDE66" i="7"/>
  <c r="MDG66" i="7"/>
  <c r="MDI66" i="7"/>
  <c r="MDK66" i="7"/>
  <c r="MDM66" i="7"/>
  <c r="MDO66" i="7"/>
  <c r="MDQ66" i="7"/>
  <c r="MDS66" i="7"/>
  <c r="MDU66" i="7"/>
  <c r="MDW66" i="7"/>
  <c r="MDY66" i="7"/>
  <c r="MEA66" i="7"/>
  <c r="MEC66" i="7"/>
  <c r="MEE66" i="7"/>
  <c r="MEG66" i="7"/>
  <c r="MEI66" i="7"/>
  <c r="MEK66" i="7"/>
  <c r="MEM66" i="7"/>
  <c r="MEO66" i="7"/>
  <c r="MEQ66" i="7"/>
  <c r="MES66" i="7"/>
  <c r="MEU66" i="7"/>
  <c r="MEW66" i="7"/>
  <c r="MEY66" i="7"/>
  <c r="MFA66" i="7"/>
  <c r="MFC66" i="7"/>
  <c r="MFE66" i="7"/>
  <c r="MFG66" i="7"/>
  <c r="MFI66" i="7"/>
  <c r="MFK66" i="7"/>
  <c r="MFM66" i="7"/>
  <c r="MFO66" i="7"/>
  <c r="MFQ66" i="7"/>
  <c r="MFS66" i="7"/>
  <c r="MFU66" i="7"/>
  <c r="MFW66" i="7"/>
  <c r="MFY66" i="7"/>
  <c r="MGA66" i="7"/>
  <c r="MGC66" i="7"/>
  <c r="MGE66" i="7"/>
  <c r="MGG66" i="7"/>
  <c r="MGI66" i="7"/>
  <c r="MGK66" i="7"/>
  <c r="MGM66" i="7"/>
  <c r="MGO66" i="7"/>
  <c r="MGQ66" i="7"/>
  <c r="MGS66" i="7"/>
  <c r="MGU66" i="7"/>
  <c r="MGW66" i="7"/>
  <c r="MGY66" i="7"/>
  <c r="MHA66" i="7"/>
  <c r="MHC66" i="7"/>
  <c r="MHE66" i="7"/>
  <c r="MHG66" i="7"/>
  <c r="MHI66" i="7"/>
  <c r="MHK66" i="7"/>
  <c r="MHM66" i="7"/>
  <c r="MHO66" i="7"/>
  <c r="MHQ66" i="7"/>
  <c r="MHS66" i="7"/>
  <c r="MHU66" i="7"/>
  <c r="MHW66" i="7"/>
  <c r="MHY66" i="7"/>
  <c r="MIA66" i="7"/>
  <c r="MIC66" i="7"/>
  <c r="MIE66" i="7"/>
  <c r="MIG66" i="7"/>
  <c r="MII66" i="7"/>
  <c r="MIK66" i="7"/>
  <c r="MIM66" i="7"/>
  <c r="MIO66" i="7"/>
  <c r="MIQ66" i="7"/>
  <c r="MIS66" i="7"/>
  <c r="MIU66" i="7"/>
  <c r="MIW66" i="7"/>
  <c r="MIY66" i="7"/>
  <c r="MJA66" i="7"/>
  <c r="MJC66" i="7"/>
  <c r="MJE66" i="7"/>
  <c r="MJG66" i="7"/>
  <c r="MJI66" i="7"/>
  <c r="MJK66" i="7"/>
  <c r="MJM66" i="7"/>
  <c r="MJO66" i="7"/>
  <c r="MJQ66" i="7"/>
  <c r="MJS66" i="7"/>
  <c r="MJU66" i="7"/>
  <c r="MJW66" i="7"/>
  <c r="MJY66" i="7"/>
  <c r="MKA66" i="7"/>
  <c r="MKC66" i="7"/>
  <c r="MKE66" i="7"/>
  <c r="MKG66" i="7"/>
  <c r="MKI66" i="7"/>
  <c r="MKK66" i="7"/>
  <c r="MKM66" i="7"/>
  <c r="MKO66" i="7"/>
  <c r="MKQ66" i="7"/>
  <c r="MKS66" i="7"/>
  <c r="MKU66" i="7"/>
  <c r="MKW66" i="7"/>
  <c r="MKY66" i="7"/>
  <c r="MLA66" i="7"/>
  <c r="MLC66" i="7"/>
  <c r="MLE66" i="7"/>
  <c r="MLG66" i="7"/>
  <c r="MLI66" i="7"/>
  <c r="MLK66" i="7"/>
  <c r="MLM66" i="7"/>
  <c r="MLO66" i="7"/>
  <c r="MLQ66" i="7"/>
  <c r="MLS66" i="7"/>
  <c r="MLU66" i="7"/>
  <c r="MLW66" i="7"/>
  <c r="MLY66" i="7"/>
  <c r="MMA66" i="7"/>
  <c r="MMC66" i="7"/>
  <c r="MME66" i="7"/>
  <c r="MMG66" i="7"/>
  <c r="MMI66" i="7"/>
  <c r="MMK66" i="7"/>
  <c r="MMM66" i="7"/>
  <c r="MMO66" i="7"/>
  <c r="MMQ66" i="7"/>
  <c r="MMS66" i="7"/>
  <c r="MMU66" i="7"/>
  <c r="MMW66" i="7"/>
  <c r="MMY66" i="7"/>
  <c r="MNA66" i="7"/>
  <c r="MNC66" i="7"/>
  <c r="MNE66" i="7"/>
  <c r="MNG66" i="7"/>
  <c r="MNI66" i="7"/>
  <c r="MNK66" i="7"/>
  <c r="MNM66" i="7"/>
  <c r="MNO66" i="7"/>
  <c r="MNQ66" i="7"/>
  <c r="MNS66" i="7"/>
  <c r="MNU66" i="7"/>
  <c r="MNW66" i="7"/>
  <c r="MNY66" i="7"/>
  <c r="MOA66" i="7"/>
  <c r="MOC66" i="7"/>
  <c r="MOE66" i="7"/>
  <c r="MOG66" i="7"/>
  <c r="MOI66" i="7"/>
  <c r="MOK66" i="7"/>
  <c r="MOM66" i="7"/>
  <c r="MOO66" i="7"/>
  <c r="MOQ66" i="7"/>
  <c r="MOS66" i="7"/>
  <c r="MOU66" i="7"/>
  <c r="MOW66" i="7"/>
  <c r="MOY66" i="7"/>
  <c r="MPA66" i="7"/>
  <c r="MPC66" i="7"/>
  <c r="MPE66" i="7"/>
  <c r="MPG66" i="7"/>
  <c r="MPI66" i="7"/>
  <c r="MPK66" i="7"/>
  <c r="MPM66" i="7"/>
  <c r="MPO66" i="7"/>
  <c r="MPQ66" i="7"/>
  <c r="MPS66" i="7"/>
  <c r="MPU66" i="7"/>
  <c r="MPW66" i="7"/>
  <c r="MPY66" i="7"/>
  <c r="MQA66" i="7"/>
  <c r="MQC66" i="7"/>
  <c r="MQE66" i="7"/>
  <c r="MQG66" i="7"/>
  <c r="MQI66" i="7"/>
  <c r="MQK66" i="7"/>
  <c r="MQM66" i="7"/>
  <c r="MQO66" i="7"/>
  <c r="MQQ66" i="7"/>
  <c r="MQS66" i="7"/>
  <c r="MQU66" i="7"/>
  <c r="MQW66" i="7"/>
  <c r="MQY66" i="7"/>
  <c r="MRA66" i="7"/>
  <c r="MRC66" i="7"/>
  <c r="MRE66" i="7"/>
  <c r="MRG66" i="7"/>
  <c r="MRI66" i="7"/>
  <c r="MRK66" i="7"/>
  <c r="MRM66" i="7"/>
  <c r="MRO66" i="7"/>
  <c r="MRQ66" i="7"/>
  <c r="MRS66" i="7"/>
  <c r="MRU66" i="7"/>
  <c r="MRW66" i="7"/>
  <c r="MRY66" i="7"/>
  <c r="MSA66" i="7"/>
  <c r="MSC66" i="7"/>
  <c r="MSE66" i="7"/>
  <c r="MSG66" i="7"/>
  <c r="MSI66" i="7"/>
  <c r="MSK66" i="7"/>
  <c r="MSM66" i="7"/>
  <c r="MSO66" i="7"/>
  <c r="MSQ66" i="7"/>
  <c r="MSS66" i="7"/>
  <c r="MSU66" i="7"/>
  <c r="MSW66" i="7"/>
  <c r="MSY66" i="7"/>
  <c r="MTA66" i="7"/>
  <c r="MTC66" i="7"/>
  <c r="MTE66" i="7"/>
  <c r="MTG66" i="7"/>
  <c r="MTI66" i="7"/>
  <c r="MTK66" i="7"/>
  <c r="MTM66" i="7"/>
  <c r="MTO66" i="7"/>
  <c r="MTQ66" i="7"/>
  <c r="MTS66" i="7"/>
  <c r="MTU66" i="7"/>
  <c r="MTW66" i="7"/>
  <c r="MTY66" i="7"/>
  <c r="MUA66" i="7"/>
  <c r="MUC66" i="7"/>
  <c r="MUE66" i="7"/>
  <c r="MUG66" i="7"/>
  <c r="MUI66" i="7"/>
  <c r="MUK66" i="7"/>
  <c r="MUM66" i="7"/>
  <c r="MUO66" i="7"/>
  <c r="MUQ66" i="7"/>
  <c r="MUS66" i="7"/>
  <c r="MUU66" i="7"/>
  <c r="MUW66" i="7"/>
  <c r="MUY66" i="7"/>
  <c r="MVA66" i="7"/>
  <c r="MVC66" i="7"/>
  <c r="MVE66" i="7"/>
  <c r="MVG66" i="7"/>
  <c r="MVI66" i="7"/>
  <c r="MVK66" i="7"/>
  <c r="MVM66" i="7"/>
  <c r="MVO66" i="7"/>
  <c r="MVQ66" i="7"/>
  <c r="MVS66" i="7"/>
  <c r="MVU66" i="7"/>
  <c r="MVW66" i="7"/>
  <c r="MVY66" i="7"/>
  <c r="MWA66" i="7"/>
  <c r="MWC66" i="7"/>
  <c r="MWE66" i="7"/>
  <c r="MWG66" i="7"/>
  <c r="MWI66" i="7"/>
  <c r="MWK66" i="7"/>
  <c r="MWM66" i="7"/>
  <c r="MWO66" i="7"/>
  <c r="MWQ66" i="7"/>
  <c r="MWS66" i="7"/>
  <c r="MWU66" i="7"/>
  <c r="MWW66" i="7"/>
  <c r="MWY66" i="7"/>
  <c r="MXA66" i="7"/>
  <c r="MXC66" i="7"/>
  <c r="MXE66" i="7"/>
  <c r="MXG66" i="7"/>
  <c r="MXI66" i="7"/>
  <c r="MXK66" i="7"/>
  <c r="MXM66" i="7"/>
  <c r="MXO66" i="7"/>
  <c r="MXQ66" i="7"/>
  <c r="MXS66" i="7"/>
  <c r="MXU66" i="7"/>
  <c r="MXW66" i="7"/>
  <c r="MXY66" i="7"/>
  <c r="MYA66" i="7"/>
  <c r="MYC66" i="7"/>
  <c r="MYE66" i="7"/>
  <c r="MYG66" i="7"/>
  <c r="MYI66" i="7"/>
  <c r="MYK66" i="7"/>
  <c r="MYM66" i="7"/>
  <c r="MYO66" i="7"/>
  <c r="MYQ66" i="7"/>
  <c r="MYS66" i="7"/>
  <c r="MYU66" i="7"/>
  <c r="MYW66" i="7"/>
  <c r="MYY66" i="7"/>
  <c r="MZA66" i="7"/>
  <c r="MZC66" i="7"/>
  <c r="MZE66" i="7"/>
  <c r="MZG66" i="7"/>
  <c r="MZI66" i="7"/>
  <c r="MZK66" i="7"/>
  <c r="MZM66" i="7"/>
  <c r="MZO66" i="7"/>
  <c r="MZQ66" i="7"/>
  <c r="MZS66" i="7"/>
  <c r="MZU66" i="7"/>
  <c r="MZW66" i="7"/>
  <c r="MZY66" i="7"/>
  <c r="NAA66" i="7"/>
  <c r="NAC66" i="7"/>
  <c r="NAE66" i="7"/>
  <c r="NAG66" i="7"/>
  <c r="NAI66" i="7"/>
  <c r="NAK66" i="7"/>
  <c r="NAM66" i="7"/>
  <c r="NAO66" i="7"/>
  <c r="NAQ66" i="7"/>
  <c r="NAS66" i="7"/>
  <c r="NAU66" i="7"/>
  <c r="NAW66" i="7"/>
  <c r="NAY66" i="7"/>
  <c r="NBA66" i="7"/>
  <c r="NBC66" i="7"/>
  <c r="NBE66" i="7"/>
  <c r="NBG66" i="7"/>
  <c r="NBI66" i="7"/>
  <c r="NBK66" i="7"/>
  <c r="NBM66" i="7"/>
  <c r="NBO66" i="7"/>
  <c r="NBQ66" i="7"/>
  <c r="NBS66" i="7"/>
  <c r="NBU66" i="7"/>
  <c r="NBW66" i="7"/>
  <c r="NBY66" i="7"/>
  <c r="NCA66" i="7"/>
  <c r="NCC66" i="7"/>
  <c r="NCE66" i="7"/>
  <c r="NCG66" i="7"/>
  <c r="NCI66" i="7"/>
  <c r="NCK66" i="7"/>
  <c r="NCM66" i="7"/>
  <c r="NCO66" i="7"/>
  <c r="NCQ66" i="7"/>
  <c r="NCS66" i="7"/>
  <c r="NCU66" i="7"/>
  <c r="NCW66" i="7"/>
  <c r="NCY66" i="7"/>
  <c r="NDA66" i="7"/>
  <c r="NDC66" i="7"/>
  <c r="NDE66" i="7"/>
  <c r="NDG66" i="7"/>
  <c r="NDI66" i="7"/>
  <c r="NDK66" i="7"/>
  <c r="NDM66" i="7"/>
  <c r="NDO66" i="7"/>
  <c r="NDQ66" i="7"/>
  <c r="NDS66" i="7"/>
  <c r="NDU66" i="7"/>
  <c r="NDW66" i="7"/>
  <c r="NDY66" i="7"/>
  <c r="NEA66" i="7"/>
  <c r="NEC66" i="7"/>
  <c r="NEE66" i="7"/>
  <c r="NEG66" i="7"/>
  <c r="NEI66" i="7"/>
  <c r="NEK66" i="7"/>
  <c r="NEM66" i="7"/>
  <c r="NEO66" i="7"/>
  <c r="NEQ66" i="7"/>
  <c r="NES66" i="7"/>
  <c r="NEU66" i="7"/>
  <c r="NEW66" i="7"/>
  <c r="NEY66" i="7"/>
  <c r="NFA66" i="7"/>
  <c r="NFC66" i="7"/>
  <c r="NFE66" i="7"/>
  <c r="NFG66" i="7"/>
  <c r="NFI66" i="7"/>
  <c r="NFK66" i="7"/>
  <c r="NFM66" i="7"/>
  <c r="NFO66" i="7"/>
  <c r="NFQ66" i="7"/>
  <c r="NFS66" i="7"/>
  <c r="NFU66" i="7"/>
  <c r="NFW66" i="7"/>
  <c r="NFY66" i="7"/>
  <c r="NGA66" i="7"/>
  <c r="NGC66" i="7"/>
  <c r="NGE66" i="7"/>
  <c r="NGG66" i="7"/>
  <c r="NGI66" i="7"/>
  <c r="NGK66" i="7"/>
  <c r="NGM66" i="7"/>
  <c r="NGO66" i="7"/>
  <c r="NGQ66" i="7"/>
  <c r="NGS66" i="7"/>
  <c r="NGU66" i="7"/>
  <c r="NGW66" i="7"/>
  <c r="NGY66" i="7"/>
  <c r="NHA66" i="7"/>
  <c r="NHC66" i="7"/>
  <c r="NHE66" i="7"/>
  <c r="NHG66" i="7"/>
  <c r="NHI66" i="7"/>
  <c r="NHK66" i="7"/>
  <c r="NHM66" i="7"/>
  <c r="NHO66" i="7"/>
  <c r="NHQ66" i="7"/>
  <c r="NHS66" i="7"/>
  <c r="NHU66" i="7"/>
  <c r="NHW66" i="7"/>
  <c r="NHY66" i="7"/>
  <c r="NIA66" i="7"/>
  <c r="NIC66" i="7"/>
  <c r="NIE66" i="7"/>
  <c r="NIG66" i="7"/>
  <c r="NII66" i="7"/>
  <c r="NIK66" i="7"/>
  <c r="NIM66" i="7"/>
  <c r="NIO66" i="7"/>
  <c r="NIQ66" i="7"/>
  <c r="NIS66" i="7"/>
  <c r="NIU66" i="7"/>
  <c r="NIW66" i="7"/>
  <c r="NIY66" i="7"/>
  <c r="NJA66" i="7"/>
  <c r="NJC66" i="7"/>
  <c r="NJE66" i="7"/>
  <c r="NJG66" i="7"/>
  <c r="NJI66" i="7"/>
  <c r="NJK66" i="7"/>
  <c r="NJM66" i="7"/>
  <c r="NJO66" i="7"/>
  <c r="NJQ66" i="7"/>
  <c r="NJS66" i="7"/>
  <c r="NJU66" i="7"/>
  <c r="NJW66" i="7"/>
  <c r="NJY66" i="7"/>
  <c r="NKA66" i="7"/>
  <c r="NKC66" i="7"/>
  <c r="NKE66" i="7"/>
  <c r="NKG66" i="7"/>
  <c r="NKI66" i="7"/>
  <c r="NKK66" i="7"/>
  <c r="NKM66" i="7"/>
  <c r="NKO66" i="7"/>
  <c r="NKQ66" i="7"/>
  <c r="NKS66" i="7"/>
  <c r="NKU66" i="7"/>
  <c r="NKW66" i="7"/>
  <c r="NKY66" i="7"/>
  <c r="NLA66" i="7"/>
  <c r="NLC66" i="7"/>
  <c r="NLE66" i="7"/>
  <c r="NLG66" i="7"/>
  <c r="NLI66" i="7"/>
  <c r="NLK66" i="7"/>
  <c r="NLM66" i="7"/>
  <c r="NLO66" i="7"/>
  <c r="NLQ66" i="7"/>
  <c r="NLS66" i="7"/>
  <c r="NLU66" i="7"/>
  <c r="NLW66" i="7"/>
  <c r="NLY66" i="7"/>
  <c r="NMA66" i="7"/>
  <c r="NMC66" i="7"/>
  <c r="NME66" i="7"/>
  <c r="NMG66" i="7"/>
  <c r="NMI66" i="7"/>
  <c r="NMK66" i="7"/>
  <c r="NMM66" i="7"/>
  <c r="NMO66" i="7"/>
  <c r="NMQ66" i="7"/>
  <c r="NMS66" i="7"/>
  <c r="NMU66" i="7"/>
  <c r="NMW66" i="7"/>
  <c r="NMY66" i="7"/>
  <c r="NNA66" i="7"/>
  <c r="NNC66" i="7"/>
  <c r="NNE66" i="7"/>
  <c r="NNG66" i="7"/>
  <c r="NNI66" i="7"/>
  <c r="NNK66" i="7"/>
  <c r="NNM66" i="7"/>
  <c r="NNO66" i="7"/>
  <c r="NNQ66" i="7"/>
  <c r="NNS66" i="7"/>
  <c r="NNU66" i="7"/>
  <c r="NNW66" i="7"/>
  <c r="NNY66" i="7"/>
  <c r="NOA66" i="7"/>
  <c r="NOC66" i="7"/>
  <c r="NOE66" i="7"/>
  <c r="NOG66" i="7"/>
  <c r="NOI66" i="7"/>
  <c r="NOK66" i="7"/>
  <c r="NOM66" i="7"/>
  <c r="NOO66" i="7"/>
  <c r="NOQ66" i="7"/>
  <c r="NOS66" i="7"/>
  <c r="NOU66" i="7"/>
  <c r="NOW66" i="7"/>
  <c r="NOY66" i="7"/>
  <c r="NPA66" i="7"/>
  <c r="NPC66" i="7"/>
  <c r="NPE66" i="7"/>
  <c r="NPG66" i="7"/>
  <c r="NPI66" i="7"/>
  <c r="NPK66" i="7"/>
  <c r="NPM66" i="7"/>
  <c r="NPO66" i="7"/>
  <c r="NPQ66" i="7"/>
  <c r="NPS66" i="7"/>
  <c r="NPU66" i="7"/>
  <c r="NPW66" i="7"/>
  <c r="NPY66" i="7"/>
  <c r="NQA66" i="7"/>
  <c r="NQC66" i="7"/>
  <c r="NQE66" i="7"/>
  <c r="NQG66" i="7"/>
  <c r="NQI66" i="7"/>
  <c r="NQK66" i="7"/>
  <c r="NQM66" i="7"/>
  <c r="NQO66" i="7"/>
  <c r="NQQ66" i="7"/>
  <c r="NQS66" i="7"/>
  <c r="NQU66" i="7"/>
  <c r="NQW66" i="7"/>
  <c r="NQY66" i="7"/>
  <c r="NRA66" i="7"/>
  <c r="NRC66" i="7"/>
  <c r="NRE66" i="7"/>
  <c r="NRG66" i="7"/>
  <c r="NRI66" i="7"/>
  <c r="NRK66" i="7"/>
  <c r="NRM66" i="7"/>
  <c r="NRO66" i="7"/>
  <c r="NRQ66" i="7"/>
  <c r="NRS66" i="7"/>
  <c r="NRU66" i="7"/>
  <c r="NRW66" i="7"/>
  <c r="NRY66" i="7"/>
  <c r="NSA66" i="7"/>
  <c r="NSC66" i="7"/>
  <c r="NSE66" i="7"/>
  <c r="NSG66" i="7"/>
  <c r="NSI66" i="7"/>
  <c r="NSK66" i="7"/>
  <c r="NSM66" i="7"/>
  <c r="NSO66" i="7"/>
  <c r="NSQ66" i="7"/>
  <c r="NSS66" i="7"/>
  <c r="NSU66" i="7"/>
  <c r="NSW66" i="7"/>
  <c r="NSY66" i="7"/>
  <c r="NTA66" i="7"/>
  <c r="NTC66" i="7"/>
  <c r="NTE66" i="7"/>
  <c r="NTG66" i="7"/>
  <c r="NTI66" i="7"/>
  <c r="NTK66" i="7"/>
  <c r="NTM66" i="7"/>
  <c r="NTO66" i="7"/>
  <c r="NTQ66" i="7"/>
  <c r="NTS66" i="7"/>
  <c r="NTU66" i="7"/>
  <c r="NTW66" i="7"/>
  <c r="NTY66" i="7"/>
  <c r="NUA66" i="7"/>
  <c r="NUC66" i="7"/>
  <c r="NUE66" i="7"/>
  <c r="NUG66" i="7"/>
  <c r="NUI66" i="7"/>
  <c r="NUK66" i="7"/>
  <c r="NUM66" i="7"/>
  <c r="NUO66" i="7"/>
  <c r="NUQ66" i="7"/>
  <c r="NUS66" i="7"/>
  <c r="NUU66" i="7"/>
  <c r="NUW66" i="7"/>
  <c r="NUY66" i="7"/>
  <c r="NVA66" i="7"/>
  <c r="NVC66" i="7"/>
  <c r="NVE66" i="7"/>
  <c r="NVG66" i="7"/>
  <c r="NVI66" i="7"/>
  <c r="NVK66" i="7"/>
  <c r="NVM66" i="7"/>
  <c r="NVO66" i="7"/>
  <c r="NVQ66" i="7"/>
  <c r="NVS66" i="7"/>
  <c r="NVU66" i="7"/>
  <c r="NVW66" i="7"/>
  <c r="NVY66" i="7"/>
  <c r="NWA66" i="7"/>
  <c r="NWC66" i="7"/>
  <c r="NWE66" i="7"/>
  <c r="NWG66" i="7"/>
  <c r="NWI66" i="7"/>
  <c r="NWK66" i="7"/>
  <c r="NWM66" i="7"/>
  <c r="NWO66" i="7"/>
  <c r="NWQ66" i="7"/>
  <c r="NWS66" i="7"/>
  <c r="NWU66" i="7"/>
  <c r="NWW66" i="7"/>
  <c r="NWY66" i="7"/>
  <c r="NXA66" i="7"/>
  <c r="NXC66" i="7"/>
  <c r="NXE66" i="7"/>
  <c r="NXG66" i="7"/>
  <c r="NXI66" i="7"/>
  <c r="NXK66" i="7"/>
  <c r="NXM66" i="7"/>
  <c r="NXO66" i="7"/>
  <c r="NXQ66" i="7"/>
  <c r="NXS66" i="7"/>
  <c r="NXU66" i="7"/>
  <c r="NXW66" i="7"/>
  <c r="NXY66" i="7"/>
  <c r="NYA66" i="7"/>
  <c r="NYC66" i="7"/>
  <c r="NYE66" i="7"/>
  <c r="NYG66" i="7"/>
  <c r="NYI66" i="7"/>
  <c r="NYK66" i="7"/>
  <c r="NYM66" i="7"/>
  <c r="NYO66" i="7"/>
  <c r="NYQ66" i="7"/>
  <c r="NYS66" i="7"/>
  <c r="NYU66" i="7"/>
  <c r="NYW66" i="7"/>
  <c r="NYY66" i="7"/>
  <c r="NZA66" i="7"/>
  <c r="NZC66" i="7"/>
  <c r="NZE66" i="7"/>
  <c r="NZG66" i="7"/>
  <c r="NZI66" i="7"/>
  <c r="NZK66" i="7"/>
  <c r="NZM66" i="7"/>
  <c r="NZO66" i="7"/>
  <c r="NZQ66" i="7"/>
  <c r="NZS66" i="7"/>
  <c r="NZU66" i="7"/>
  <c r="NZW66" i="7"/>
  <c r="NZY66" i="7"/>
  <c r="OAA66" i="7"/>
  <c r="OAC66" i="7"/>
  <c r="OAE66" i="7"/>
  <c r="OAG66" i="7"/>
  <c r="OAI66" i="7"/>
  <c r="OAK66" i="7"/>
  <c r="OAM66" i="7"/>
  <c r="OAO66" i="7"/>
  <c r="OAQ66" i="7"/>
  <c r="OAS66" i="7"/>
  <c r="OAU66" i="7"/>
  <c r="OAW66" i="7"/>
  <c r="OAY66" i="7"/>
  <c r="OBA66" i="7"/>
  <c r="OBC66" i="7"/>
  <c r="OBE66" i="7"/>
  <c r="OBG66" i="7"/>
  <c r="OBI66" i="7"/>
  <c r="OBK66" i="7"/>
  <c r="OBM66" i="7"/>
  <c r="OBO66" i="7"/>
  <c r="OBQ66" i="7"/>
  <c r="OBS66" i="7"/>
  <c r="OBU66" i="7"/>
  <c r="OBW66" i="7"/>
  <c r="OBY66" i="7"/>
  <c r="OCA66" i="7"/>
  <c r="OCC66" i="7"/>
  <c r="OCE66" i="7"/>
  <c r="OCG66" i="7"/>
  <c r="OCI66" i="7"/>
  <c r="OCK66" i="7"/>
  <c r="OCM66" i="7"/>
  <c r="OCO66" i="7"/>
  <c r="OCQ66" i="7"/>
  <c r="OCS66" i="7"/>
  <c r="OCU66" i="7"/>
  <c r="OCW66" i="7"/>
  <c r="OCY66" i="7"/>
  <c r="ODA66" i="7"/>
  <c r="ODC66" i="7"/>
  <c r="ODE66" i="7"/>
  <c r="ODG66" i="7"/>
  <c r="ODI66" i="7"/>
  <c r="ODK66" i="7"/>
  <c r="ODM66" i="7"/>
  <c r="ODO66" i="7"/>
  <c r="ODQ66" i="7"/>
  <c r="ODS66" i="7"/>
  <c r="ODU66" i="7"/>
  <c r="ODW66" i="7"/>
  <c r="ODY66" i="7"/>
  <c r="OEA66" i="7"/>
  <c r="OEC66" i="7"/>
  <c r="OEE66" i="7"/>
  <c r="OEG66" i="7"/>
  <c r="OEI66" i="7"/>
  <c r="OEK66" i="7"/>
  <c r="OEM66" i="7"/>
  <c r="OEO66" i="7"/>
  <c r="OEQ66" i="7"/>
  <c r="OES66" i="7"/>
  <c r="OEU66" i="7"/>
  <c r="OEW66" i="7"/>
  <c r="OEY66" i="7"/>
  <c r="OFA66" i="7"/>
  <c r="OFC66" i="7"/>
  <c r="OFE66" i="7"/>
  <c r="OFG66" i="7"/>
  <c r="OFI66" i="7"/>
  <c r="OFK66" i="7"/>
  <c r="OFM66" i="7"/>
  <c r="OFO66" i="7"/>
  <c r="OFQ66" i="7"/>
  <c r="OFS66" i="7"/>
  <c r="OFU66" i="7"/>
  <c r="OFW66" i="7"/>
  <c r="OFY66" i="7"/>
  <c r="OGA66" i="7"/>
  <c r="OGC66" i="7"/>
  <c r="OGE66" i="7"/>
  <c r="OGG66" i="7"/>
  <c r="OGI66" i="7"/>
  <c r="OGK66" i="7"/>
  <c r="OGM66" i="7"/>
  <c r="OGO66" i="7"/>
  <c r="OGQ66" i="7"/>
  <c r="OGS66" i="7"/>
  <c r="OGU66" i="7"/>
  <c r="OGW66" i="7"/>
  <c r="OGY66" i="7"/>
  <c r="OHA66" i="7"/>
  <c r="OHC66" i="7"/>
  <c r="OHE66" i="7"/>
  <c r="OHG66" i="7"/>
  <c r="OHI66" i="7"/>
  <c r="OHK66" i="7"/>
  <c r="OHM66" i="7"/>
  <c r="OHO66" i="7"/>
  <c r="OHQ66" i="7"/>
  <c r="OHS66" i="7"/>
  <c r="OHU66" i="7"/>
  <c r="OHW66" i="7"/>
  <c r="OHY66" i="7"/>
  <c r="OIA66" i="7"/>
  <c r="OIC66" i="7"/>
  <c r="OIE66" i="7"/>
  <c r="OIG66" i="7"/>
  <c r="OII66" i="7"/>
  <c r="OIK66" i="7"/>
  <c r="OIM66" i="7"/>
  <c r="OIO66" i="7"/>
  <c r="OIQ66" i="7"/>
  <c r="OIS66" i="7"/>
  <c r="OIU66" i="7"/>
  <c r="OIW66" i="7"/>
  <c r="OIY66" i="7"/>
  <c r="OJA66" i="7"/>
  <c r="OJC66" i="7"/>
  <c r="OJE66" i="7"/>
  <c r="OJG66" i="7"/>
  <c r="OJI66" i="7"/>
  <c r="OJK66" i="7"/>
  <c r="OJM66" i="7"/>
  <c r="OJO66" i="7"/>
  <c r="OJQ66" i="7"/>
  <c r="OJS66" i="7"/>
  <c r="OJU66" i="7"/>
  <c r="OJW66" i="7"/>
  <c r="OJY66" i="7"/>
  <c r="OKA66" i="7"/>
  <c r="OKC66" i="7"/>
  <c r="OKE66" i="7"/>
  <c r="OKG66" i="7"/>
  <c r="OKI66" i="7"/>
  <c r="OKK66" i="7"/>
  <c r="OKM66" i="7"/>
  <c r="OKO66" i="7"/>
  <c r="OKQ66" i="7"/>
  <c r="OKS66" i="7"/>
  <c r="OKU66" i="7"/>
  <c r="OKW66" i="7"/>
  <c r="OKY66" i="7"/>
  <c r="OLA66" i="7"/>
  <c r="OLC66" i="7"/>
  <c r="OLE66" i="7"/>
  <c r="OLG66" i="7"/>
  <c r="OLI66" i="7"/>
  <c r="OLK66" i="7"/>
  <c r="OLM66" i="7"/>
  <c r="OLO66" i="7"/>
  <c r="OLQ66" i="7"/>
  <c r="OLS66" i="7"/>
  <c r="OLU66" i="7"/>
  <c r="OLW66" i="7"/>
  <c r="OLY66" i="7"/>
  <c r="OMA66" i="7"/>
  <c r="OMC66" i="7"/>
  <c r="OME66" i="7"/>
  <c r="OMG66" i="7"/>
  <c r="OMI66" i="7"/>
  <c r="OMK66" i="7"/>
  <c r="OMM66" i="7"/>
  <c r="OMO66" i="7"/>
  <c r="OMQ66" i="7"/>
  <c r="OMS66" i="7"/>
  <c r="OMU66" i="7"/>
  <c r="OMW66" i="7"/>
  <c r="OMY66" i="7"/>
  <c r="ONA66" i="7"/>
  <c r="ONC66" i="7"/>
  <c r="ONE66" i="7"/>
  <c r="ONG66" i="7"/>
  <c r="ONI66" i="7"/>
  <c r="ONK66" i="7"/>
  <c r="ONM66" i="7"/>
  <c r="ONO66" i="7"/>
  <c r="ONQ66" i="7"/>
  <c r="ONS66" i="7"/>
  <c r="ONU66" i="7"/>
  <c r="ONW66" i="7"/>
  <c r="ONY66" i="7"/>
  <c r="OOA66" i="7"/>
  <c r="OOC66" i="7"/>
  <c r="OOE66" i="7"/>
  <c r="OOG66" i="7"/>
  <c r="OOI66" i="7"/>
  <c r="OOK66" i="7"/>
  <c r="OOM66" i="7"/>
  <c r="OOO66" i="7"/>
  <c r="OOQ66" i="7"/>
  <c r="OOS66" i="7"/>
  <c r="OOU66" i="7"/>
  <c r="OOW66" i="7"/>
  <c r="OOY66" i="7"/>
  <c r="OPA66" i="7"/>
  <c r="OPC66" i="7"/>
  <c r="OPE66" i="7"/>
  <c r="OPG66" i="7"/>
  <c r="OPI66" i="7"/>
  <c r="OPK66" i="7"/>
  <c r="OPM66" i="7"/>
  <c r="OPO66" i="7"/>
  <c r="OPQ66" i="7"/>
  <c r="OPS66" i="7"/>
  <c r="OPU66" i="7"/>
  <c r="OPW66" i="7"/>
  <c r="OPY66" i="7"/>
  <c r="OQA66" i="7"/>
  <c r="OQC66" i="7"/>
  <c r="OQE66" i="7"/>
  <c r="OQG66" i="7"/>
  <c r="OQI66" i="7"/>
  <c r="OQK66" i="7"/>
  <c r="OQM66" i="7"/>
  <c r="OQO66" i="7"/>
  <c r="OQQ66" i="7"/>
  <c r="OQS66" i="7"/>
  <c r="OQU66" i="7"/>
  <c r="OQW66" i="7"/>
  <c r="OQY66" i="7"/>
  <c r="ORA66" i="7"/>
  <c r="ORC66" i="7"/>
  <c r="ORE66" i="7"/>
  <c r="ORG66" i="7"/>
  <c r="ORI66" i="7"/>
  <c r="ORK66" i="7"/>
  <c r="ORM66" i="7"/>
  <c r="ORO66" i="7"/>
  <c r="ORQ66" i="7"/>
  <c r="ORS66" i="7"/>
  <c r="ORU66" i="7"/>
  <c r="ORW66" i="7"/>
  <c r="ORY66" i="7"/>
  <c r="OSA66" i="7"/>
  <c r="OSC66" i="7"/>
  <c r="OSE66" i="7"/>
  <c r="OSG66" i="7"/>
  <c r="OSI66" i="7"/>
  <c r="OSK66" i="7"/>
  <c r="OSM66" i="7"/>
  <c r="OSO66" i="7"/>
  <c r="OSQ66" i="7"/>
  <c r="OSS66" i="7"/>
  <c r="OSU66" i="7"/>
  <c r="OSW66" i="7"/>
  <c r="OSY66" i="7"/>
  <c r="OTA66" i="7"/>
  <c r="OTC66" i="7"/>
  <c r="OTE66" i="7"/>
  <c r="OTG66" i="7"/>
  <c r="OTI66" i="7"/>
  <c r="OTK66" i="7"/>
  <c r="OTM66" i="7"/>
  <c r="OTO66" i="7"/>
  <c r="OTQ66" i="7"/>
  <c r="OTS66" i="7"/>
  <c r="OTU66" i="7"/>
  <c r="OTW66" i="7"/>
  <c r="OTY66" i="7"/>
  <c r="OUA66" i="7"/>
  <c r="OUC66" i="7"/>
  <c r="OUE66" i="7"/>
  <c r="OUG66" i="7"/>
  <c r="OUI66" i="7"/>
  <c r="OUK66" i="7"/>
  <c r="OUM66" i="7"/>
  <c r="OUO66" i="7"/>
  <c r="OUQ66" i="7"/>
  <c r="OUS66" i="7"/>
  <c r="OUU66" i="7"/>
  <c r="OUW66" i="7"/>
  <c r="OUY66" i="7"/>
  <c r="OVA66" i="7"/>
  <c r="OVC66" i="7"/>
  <c r="OVE66" i="7"/>
  <c r="OVG66" i="7"/>
  <c r="OVI66" i="7"/>
  <c r="OVK66" i="7"/>
  <c r="OVM66" i="7"/>
  <c r="OVO66" i="7"/>
  <c r="OVQ66" i="7"/>
  <c r="OVS66" i="7"/>
  <c r="OVU66" i="7"/>
  <c r="OVW66" i="7"/>
  <c r="OVY66" i="7"/>
  <c r="OWA66" i="7"/>
  <c r="OWC66" i="7"/>
  <c r="OWE66" i="7"/>
  <c r="OWG66" i="7"/>
  <c r="OWI66" i="7"/>
  <c r="OWK66" i="7"/>
  <c r="OWM66" i="7"/>
  <c r="OWO66" i="7"/>
  <c r="OWQ66" i="7"/>
  <c r="OWS66" i="7"/>
  <c r="OWU66" i="7"/>
  <c r="OWW66" i="7"/>
  <c r="OWY66" i="7"/>
  <c r="OXA66" i="7"/>
  <c r="OXC66" i="7"/>
  <c r="OXE66" i="7"/>
  <c r="OXG66" i="7"/>
  <c r="OXI66" i="7"/>
  <c r="OXK66" i="7"/>
  <c r="OXM66" i="7"/>
  <c r="OXO66" i="7"/>
  <c r="OXQ66" i="7"/>
  <c r="OXS66" i="7"/>
  <c r="OXU66" i="7"/>
  <c r="OXW66" i="7"/>
  <c r="OXY66" i="7"/>
  <c r="OYA66" i="7"/>
  <c r="OYC66" i="7"/>
  <c r="OYE66" i="7"/>
  <c r="OYG66" i="7"/>
  <c r="OYI66" i="7"/>
  <c r="OYK66" i="7"/>
  <c r="OYM66" i="7"/>
  <c r="OYO66" i="7"/>
  <c r="OYQ66" i="7"/>
  <c r="OYS66" i="7"/>
  <c r="OYU66" i="7"/>
  <c r="OYW66" i="7"/>
  <c r="OYY66" i="7"/>
  <c r="OZA66" i="7"/>
  <c r="OZC66" i="7"/>
  <c r="OZE66" i="7"/>
  <c r="OZG66" i="7"/>
  <c r="OZI66" i="7"/>
  <c r="OZK66" i="7"/>
  <c r="OZM66" i="7"/>
  <c r="OZO66" i="7"/>
  <c r="OZQ66" i="7"/>
  <c r="OZS66" i="7"/>
  <c r="OZU66" i="7"/>
  <c r="OZW66" i="7"/>
  <c r="OZY66" i="7"/>
  <c r="PAA66" i="7"/>
  <c r="PAC66" i="7"/>
  <c r="PAE66" i="7"/>
  <c r="PAG66" i="7"/>
  <c r="PAI66" i="7"/>
  <c r="PAK66" i="7"/>
  <c r="PAM66" i="7"/>
  <c r="PAO66" i="7"/>
  <c r="PAQ66" i="7"/>
  <c r="PAS66" i="7"/>
  <c r="PAU66" i="7"/>
  <c r="PAW66" i="7"/>
  <c r="PAY66" i="7"/>
  <c r="PBA66" i="7"/>
  <c r="PBC66" i="7"/>
  <c r="PBE66" i="7"/>
  <c r="PBG66" i="7"/>
  <c r="PBI66" i="7"/>
  <c r="PBK66" i="7"/>
  <c r="PBM66" i="7"/>
  <c r="PBO66" i="7"/>
  <c r="PBQ66" i="7"/>
  <c r="PBS66" i="7"/>
  <c r="PBU66" i="7"/>
  <c r="PBW66" i="7"/>
  <c r="PBY66" i="7"/>
  <c r="PCA66" i="7"/>
  <c r="PCC66" i="7"/>
  <c r="PCE66" i="7"/>
  <c r="PCG66" i="7"/>
  <c r="PCI66" i="7"/>
  <c r="PCK66" i="7"/>
  <c r="PCM66" i="7"/>
  <c r="PCO66" i="7"/>
  <c r="PCQ66" i="7"/>
  <c r="PCS66" i="7"/>
  <c r="PCU66" i="7"/>
  <c r="PCW66" i="7"/>
  <c r="PCY66" i="7"/>
  <c r="PDA66" i="7"/>
  <c r="PDC66" i="7"/>
  <c r="PDE66" i="7"/>
  <c r="PDG66" i="7"/>
  <c r="PDI66" i="7"/>
  <c r="PDK66" i="7"/>
  <c r="PDM66" i="7"/>
  <c r="PDO66" i="7"/>
  <c r="PDQ66" i="7"/>
  <c r="PDS66" i="7"/>
  <c r="PDU66" i="7"/>
  <c r="PDW66" i="7"/>
  <c r="PDY66" i="7"/>
  <c r="PEA66" i="7"/>
  <c r="PEC66" i="7"/>
  <c r="PEE66" i="7"/>
  <c r="PEG66" i="7"/>
  <c r="PEI66" i="7"/>
  <c r="PEK66" i="7"/>
  <c r="PEM66" i="7"/>
  <c r="PEO66" i="7"/>
  <c r="PEQ66" i="7"/>
  <c r="PES66" i="7"/>
  <c r="PEU66" i="7"/>
  <c r="PEW66" i="7"/>
  <c r="PEY66" i="7"/>
  <c r="PFA66" i="7"/>
  <c r="PFC66" i="7"/>
  <c r="PFE66" i="7"/>
  <c r="PFG66" i="7"/>
  <c r="PFI66" i="7"/>
  <c r="PFK66" i="7"/>
  <c r="PFM66" i="7"/>
  <c r="PFO66" i="7"/>
  <c r="PFQ66" i="7"/>
  <c r="PFS66" i="7"/>
  <c r="PFU66" i="7"/>
  <c r="PFW66" i="7"/>
  <c r="PFY66" i="7"/>
  <c r="PGA66" i="7"/>
  <c r="PGC66" i="7"/>
  <c r="PGE66" i="7"/>
  <c r="PGG66" i="7"/>
  <c r="PGI66" i="7"/>
  <c r="PGK66" i="7"/>
  <c r="PGM66" i="7"/>
  <c r="PGO66" i="7"/>
  <c r="PGQ66" i="7"/>
  <c r="PGS66" i="7"/>
  <c r="PGU66" i="7"/>
  <c r="PGW66" i="7"/>
  <c r="PGY66" i="7"/>
  <c r="PHA66" i="7"/>
  <c r="PHC66" i="7"/>
  <c r="PHE66" i="7"/>
  <c r="PHG66" i="7"/>
  <c r="PHI66" i="7"/>
  <c r="PHK66" i="7"/>
  <c r="PHM66" i="7"/>
  <c r="PHO66" i="7"/>
  <c r="PHQ66" i="7"/>
  <c r="PHS66" i="7"/>
  <c r="PHU66" i="7"/>
  <c r="PHW66" i="7"/>
  <c r="PHY66" i="7"/>
  <c r="PIA66" i="7"/>
  <c r="PIC66" i="7"/>
  <c r="PIE66" i="7"/>
  <c r="PIG66" i="7"/>
  <c r="PII66" i="7"/>
  <c r="PIK66" i="7"/>
  <c r="PIM66" i="7"/>
  <c r="PIO66" i="7"/>
  <c r="PIQ66" i="7"/>
  <c r="PIS66" i="7"/>
  <c r="PIU66" i="7"/>
  <c r="PIW66" i="7"/>
  <c r="PIY66" i="7"/>
  <c r="PJA66" i="7"/>
  <c r="PJC66" i="7"/>
  <c r="PJE66" i="7"/>
  <c r="PJG66" i="7"/>
  <c r="PJI66" i="7"/>
  <c r="PJK66" i="7"/>
  <c r="PJM66" i="7"/>
  <c r="PJO66" i="7"/>
  <c r="PJQ66" i="7"/>
  <c r="PJS66" i="7"/>
  <c r="PJU66" i="7"/>
  <c r="PJW66" i="7"/>
  <c r="PJY66" i="7"/>
  <c r="PKA66" i="7"/>
  <c r="PKC66" i="7"/>
  <c r="PKE66" i="7"/>
  <c r="PKG66" i="7"/>
  <c r="PKI66" i="7"/>
  <c r="PKK66" i="7"/>
  <c r="PKM66" i="7"/>
  <c r="PKO66" i="7"/>
  <c r="PKQ66" i="7"/>
  <c r="PKS66" i="7"/>
  <c r="PKU66" i="7"/>
  <c r="PKW66" i="7"/>
  <c r="PKY66" i="7"/>
  <c r="PLA66" i="7"/>
  <c r="PLC66" i="7"/>
  <c r="PLE66" i="7"/>
  <c r="PLG66" i="7"/>
  <c r="PLI66" i="7"/>
  <c r="PLK66" i="7"/>
  <c r="PLM66" i="7"/>
  <c r="PLO66" i="7"/>
  <c r="PLQ66" i="7"/>
  <c r="PLS66" i="7"/>
  <c r="PLU66" i="7"/>
  <c r="PLW66" i="7"/>
  <c r="PLY66" i="7"/>
  <c r="PMA66" i="7"/>
  <c r="PMC66" i="7"/>
  <c r="PME66" i="7"/>
  <c r="PMG66" i="7"/>
  <c r="PMI66" i="7"/>
  <c r="PMK66" i="7"/>
  <c r="PMM66" i="7"/>
  <c r="PMO66" i="7"/>
  <c r="PMQ66" i="7"/>
  <c r="PMS66" i="7"/>
  <c r="PMU66" i="7"/>
  <c r="PMW66" i="7"/>
  <c r="PMY66" i="7"/>
  <c r="PNA66" i="7"/>
  <c r="PNC66" i="7"/>
  <c r="PNE66" i="7"/>
  <c r="PNG66" i="7"/>
  <c r="PNI66" i="7"/>
  <c r="PNK66" i="7"/>
  <c r="PNM66" i="7"/>
  <c r="PNO66" i="7"/>
  <c r="PNQ66" i="7"/>
  <c r="PNS66" i="7"/>
  <c r="PNU66" i="7"/>
  <c r="PNW66" i="7"/>
  <c r="PNY66" i="7"/>
  <c r="POA66" i="7"/>
  <c r="POC66" i="7"/>
  <c r="POE66" i="7"/>
  <c r="POG66" i="7"/>
  <c r="POI66" i="7"/>
  <c r="POK66" i="7"/>
  <c r="POM66" i="7"/>
  <c r="POO66" i="7"/>
  <c r="POQ66" i="7"/>
  <c r="POS66" i="7"/>
  <c r="POU66" i="7"/>
  <c r="POW66" i="7"/>
  <c r="POY66" i="7"/>
  <c r="PPA66" i="7"/>
  <c r="PPC66" i="7"/>
  <c r="PPE66" i="7"/>
  <c r="PPG66" i="7"/>
  <c r="PPI66" i="7"/>
  <c r="PPK66" i="7"/>
  <c r="PPM66" i="7"/>
  <c r="PPO66" i="7"/>
  <c r="PPQ66" i="7"/>
  <c r="PPS66" i="7"/>
  <c r="PPU66" i="7"/>
  <c r="PPW66" i="7"/>
  <c r="PPY66" i="7"/>
  <c r="PQA66" i="7"/>
  <c r="PQC66" i="7"/>
  <c r="PQE66" i="7"/>
  <c r="PQG66" i="7"/>
  <c r="PQI66" i="7"/>
  <c r="PQK66" i="7"/>
  <c r="PQM66" i="7"/>
  <c r="PQO66" i="7"/>
  <c r="PQQ66" i="7"/>
  <c r="PQS66" i="7"/>
  <c r="PQU66" i="7"/>
  <c r="PQW66" i="7"/>
  <c r="PQY66" i="7"/>
  <c r="PRA66" i="7"/>
  <c r="PRC66" i="7"/>
  <c r="PRE66" i="7"/>
  <c r="PRG66" i="7"/>
  <c r="PRI66" i="7"/>
  <c r="PRK66" i="7"/>
  <c r="PRM66" i="7"/>
  <c r="PRO66" i="7"/>
  <c r="PRQ66" i="7"/>
  <c r="PRS66" i="7"/>
  <c r="PRU66" i="7"/>
  <c r="PRW66" i="7"/>
  <c r="PRY66" i="7"/>
  <c r="PSA66" i="7"/>
  <c r="PSC66" i="7"/>
  <c r="PSE66" i="7"/>
  <c r="PSG66" i="7"/>
  <c r="PSI66" i="7"/>
  <c r="PSK66" i="7"/>
  <c r="PSM66" i="7"/>
  <c r="PSO66" i="7"/>
  <c r="PSQ66" i="7"/>
  <c r="PSS66" i="7"/>
  <c r="PSU66" i="7"/>
  <c r="PSW66" i="7"/>
  <c r="PSY66" i="7"/>
  <c r="PTA66" i="7"/>
  <c r="PTC66" i="7"/>
  <c r="PTE66" i="7"/>
  <c r="PTG66" i="7"/>
  <c r="PTI66" i="7"/>
  <c r="PTK66" i="7"/>
  <c r="PTM66" i="7"/>
  <c r="PTO66" i="7"/>
  <c r="PTQ66" i="7"/>
  <c r="PTS66" i="7"/>
  <c r="PTU66" i="7"/>
  <c r="PTW66" i="7"/>
  <c r="PTY66" i="7"/>
  <c r="PUA66" i="7"/>
  <c r="PUC66" i="7"/>
  <c r="PUE66" i="7"/>
  <c r="PUG66" i="7"/>
  <c r="PUI66" i="7"/>
  <c r="PUK66" i="7"/>
  <c r="PUM66" i="7"/>
  <c r="PUO66" i="7"/>
  <c r="PUQ66" i="7"/>
  <c r="PUS66" i="7"/>
  <c r="PUU66" i="7"/>
  <c r="PUW66" i="7"/>
  <c r="PUY66" i="7"/>
  <c r="PVA66" i="7"/>
  <c r="PVC66" i="7"/>
  <c r="PVE66" i="7"/>
  <c r="PVG66" i="7"/>
  <c r="PVI66" i="7"/>
  <c r="PVK66" i="7"/>
  <c r="PVM66" i="7"/>
  <c r="PVO66" i="7"/>
  <c r="PVQ66" i="7"/>
  <c r="PVS66" i="7"/>
  <c r="PVU66" i="7"/>
  <c r="PVW66" i="7"/>
  <c r="PVY66" i="7"/>
  <c r="PWA66" i="7"/>
  <c r="PWC66" i="7"/>
  <c r="PWE66" i="7"/>
  <c r="PWG66" i="7"/>
  <c r="PWI66" i="7"/>
  <c r="PWK66" i="7"/>
  <c r="PWM66" i="7"/>
  <c r="PWO66" i="7"/>
  <c r="PWQ66" i="7"/>
  <c r="PWS66" i="7"/>
  <c r="PWU66" i="7"/>
  <c r="PWW66" i="7"/>
  <c r="PWY66" i="7"/>
  <c r="PXA66" i="7"/>
  <c r="PXC66" i="7"/>
  <c r="PXE66" i="7"/>
  <c r="PXG66" i="7"/>
  <c r="PXI66" i="7"/>
  <c r="PXK66" i="7"/>
  <c r="PXM66" i="7"/>
  <c r="PXO66" i="7"/>
  <c r="PXQ66" i="7"/>
  <c r="PXS66" i="7"/>
  <c r="PXU66" i="7"/>
  <c r="PXW66" i="7"/>
  <c r="PXY66" i="7"/>
  <c r="PYA66" i="7"/>
  <c r="PYC66" i="7"/>
  <c r="PYE66" i="7"/>
  <c r="PYG66" i="7"/>
  <c r="PYI66" i="7"/>
  <c r="PYK66" i="7"/>
  <c r="PYM66" i="7"/>
  <c r="PYO66" i="7"/>
  <c r="PYQ66" i="7"/>
  <c r="PYS66" i="7"/>
  <c r="PYU66" i="7"/>
  <c r="PYW66" i="7"/>
  <c r="PYY66" i="7"/>
  <c r="PZA66" i="7"/>
  <c r="PZC66" i="7"/>
  <c r="PZE66" i="7"/>
  <c r="PZG66" i="7"/>
  <c r="PZI66" i="7"/>
  <c r="PZK66" i="7"/>
  <c r="PZM66" i="7"/>
  <c r="PZO66" i="7"/>
  <c r="PZQ66" i="7"/>
  <c r="PZS66" i="7"/>
  <c r="PZU66" i="7"/>
  <c r="PZW66" i="7"/>
  <c r="PZY66" i="7"/>
  <c r="QAA66" i="7"/>
  <c r="QAC66" i="7"/>
  <c r="QAE66" i="7"/>
  <c r="QAG66" i="7"/>
  <c r="QAI66" i="7"/>
  <c r="QAK66" i="7"/>
  <c r="QAM66" i="7"/>
  <c r="QAO66" i="7"/>
  <c r="QAQ66" i="7"/>
  <c r="QAS66" i="7"/>
  <c r="QAU66" i="7"/>
  <c r="QAW66" i="7"/>
  <c r="QAY66" i="7"/>
  <c r="QBA66" i="7"/>
  <c r="QBC66" i="7"/>
  <c r="QBE66" i="7"/>
  <c r="QBG66" i="7"/>
  <c r="QBI66" i="7"/>
  <c r="QBK66" i="7"/>
  <c r="QBM66" i="7"/>
  <c r="QBO66" i="7"/>
  <c r="QBQ66" i="7"/>
  <c r="QBS66" i="7"/>
  <c r="QBU66" i="7"/>
  <c r="QBW66" i="7"/>
  <c r="QBY66" i="7"/>
  <c r="QCA66" i="7"/>
  <c r="QCC66" i="7"/>
  <c r="QCE66" i="7"/>
  <c r="QCG66" i="7"/>
  <c r="QCI66" i="7"/>
  <c r="QCK66" i="7"/>
  <c r="QCM66" i="7"/>
  <c r="QCO66" i="7"/>
  <c r="QCQ66" i="7"/>
  <c r="QCS66" i="7"/>
  <c r="QCU66" i="7"/>
  <c r="QCW66" i="7"/>
  <c r="QCY66" i="7"/>
  <c r="QDA66" i="7"/>
  <c r="QDC66" i="7"/>
  <c r="QDE66" i="7"/>
  <c r="QDG66" i="7"/>
  <c r="QDI66" i="7"/>
  <c r="QDK66" i="7"/>
  <c r="QDM66" i="7"/>
  <c r="QDO66" i="7"/>
  <c r="QDQ66" i="7"/>
  <c r="QDS66" i="7"/>
  <c r="QDU66" i="7"/>
  <c r="QDW66" i="7"/>
  <c r="QDY66" i="7"/>
  <c r="QEA66" i="7"/>
  <c r="QEC66" i="7"/>
  <c r="QEE66" i="7"/>
  <c r="QEG66" i="7"/>
  <c r="QEI66" i="7"/>
  <c r="QEK66" i="7"/>
  <c r="QEM66" i="7"/>
  <c r="QEO66" i="7"/>
  <c r="QEQ66" i="7"/>
  <c r="QES66" i="7"/>
  <c r="QEU66" i="7"/>
  <c r="QEW66" i="7"/>
  <c r="QEY66" i="7"/>
  <c r="QFA66" i="7"/>
  <c r="QFC66" i="7"/>
  <c r="QFE66" i="7"/>
  <c r="QFG66" i="7"/>
  <c r="QFI66" i="7"/>
  <c r="QFK66" i="7"/>
  <c r="QFM66" i="7"/>
  <c r="QFO66" i="7"/>
  <c r="QFQ66" i="7"/>
  <c r="QFS66" i="7"/>
  <c r="QFU66" i="7"/>
  <c r="QFW66" i="7"/>
  <c r="QFY66" i="7"/>
  <c r="QGA66" i="7"/>
  <c r="QGC66" i="7"/>
  <c r="QGE66" i="7"/>
  <c r="QGG66" i="7"/>
  <c r="QGI66" i="7"/>
  <c r="QGK66" i="7"/>
  <c r="QGM66" i="7"/>
  <c r="QGO66" i="7"/>
  <c r="QGQ66" i="7"/>
  <c r="QGS66" i="7"/>
  <c r="QGU66" i="7"/>
  <c r="QGW66" i="7"/>
  <c r="QGY66" i="7"/>
  <c r="QHA66" i="7"/>
  <c r="QHC66" i="7"/>
  <c r="QHE66" i="7"/>
  <c r="QHG66" i="7"/>
  <c r="QHI66" i="7"/>
  <c r="QHK66" i="7"/>
  <c r="QHM66" i="7"/>
  <c r="QHO66" i="7"/>
  <c r="QHQ66" i="7"/>
  <c r="QHS66" i="7"/>
  <c r="QHU66" i="7"/>
  <c r="QHW66" i="7"/>
  <c r="QHY66" i="7"/>
  <c r="QIA66" i="7"/>
  <c r="QIC66" i="7"/>
  <c r="QIE66" i="7"/>
  <c r="QIG66" i="7"/>
  <c r="QII66" i="7"/>
  <c r="QIK66" i="7"/>
  <c r="QIM66" i="7"/>
  <c r="QIO66" i="7"/>
  <c r="QIQ66" i="7"/>
  <c r="QIS66" i="7"/>
  <c r="QIU66" i="7"/>
  <c r="QIW66" i="7"/>
  <c r="QIY66" i="7"/>
  <c r="QJA66" i="7"/>
  <c r="QJC66" i="7"/>
  <c r="QJE66" i="7"/>
  <c r="QJG66" i="7"/>
  <c r="QJI66" i="7"/>
  <c r="QJK66" i="7"/>
  <c r="QJM66" i="7"/>
  <c r="QJO66" i="7"/>
  <c r="QJQ66" i="7"/>
  <c r="QJS66" i="7"/>
  <c r="QJU66" i="7"/>
  <c r="QJW66" i="7"/>
  <c r="QJY66" i="7"/>
  <c r="QKA66" i="7"/>
  <c r="QKC66" i="7"/>
  <c r="QKE66" i="7"/>
  <c r="QKG66" i="7"/>
  <c r="QKI66" i="7"/>
  <c r="QKK66" i="7"/>
  <c r="QKM66" i="7"/>
  <c r="QKO66" i="7"/>
  <c r="QKQ66" i="7"/>
  <c r="QKS66" i="7"/>
  <c r="QKU66" i="7"/>
  <c r="QKW66" i="7"/>
  <c r="QKY66" i="7"/>
  <c r="QLA66" i="7"/>
  <c r="QLC66" i="7"/>
  <c r="QLE66" i="7"/>
  <c r="QLG66" i="7"/>
  <c r="QLI66" i="7"/>
  <c r="QLK66" i="7"/>
  <c r="QLM66" i="7"/>
  <c r="QLO66" i="7"/>
  <c r="QLQ66" i="7"/>
  <c r="QLS66" i="7"/>
  <c r="QLU66" i="7"/>
  <c r="QLW66" i="7"/>
  <c r="QLY66" i="7"/>
  <c r="QMA66" i="7"/>
  <c r="QMC66" i="7"/>
  <c r="QME66" i="7"/>
  <c r="QMG66" i="7"/>
  <c r="QMI66" i="7"/>
  <c r="QMK66" i="7"/>
  <c r="QMM66" i="7"/>
  <c r="QMO66" i="7"/>
  <c r="QMQ66" i="7"/>
  <c r="QMS66" i="7"/>
  <c r="QMU66" i="7"/>
  <c r="QMW66" i="7"/>
  <c r="QMY66" i="7"/>
  <c r="QNA66" i="7"/>
  <c r="QNC66" i="7"/>
  <c r="QNE66" i="7"/>
  <c r="QNG66" i="7"/>
  <c r="QNI66" i="7"/>
  <c r="QNK66" i="7"/>
  <c r="QNM66" i="7"/>
  <c r="QNO66" i="7"/>
  <c r="QNQ66" i="7"/>
  <c r="QNS66" i="7"/>
  <c r="QNU66" i="7"/>
  <c r="QNW66" i="7"/>
  <c r="QNY66" i="7"/>
  <c r="QOA66" i="7"/>
  <c r="QOC66" i="7"/>
  <c r="QOE66" i="7"/>
  <c r="QOG66" i="7"/>
  <c r="QOI66" i="7"/>
  <c r="QOK66" i="7"/>
  <c r="QOM66" i="7"/>
  <c r="QOO66" i="7"/>
  <c r="QOQ66" i="7"/>
  <c r="QOS66" i="7"/>
  <c r="QOU66" i="7"/>
  <c r="QOW66" i="7"/>
  <c r="QOY66" i="7"/>
  <c r="QPA66" i="7"/>
  <c r="QPC66" i="7"/>
  <c r="QPE66" i="7"/>
  <c r="QPG66" i="7"/>
  <c r="QPI66" i="7"/>
  <c r="QPK66" i="7"/>
  <c r="QPM66" i="7"/>
  <c r="QPO66" i="7"/>
  <c r="QPQ66" i="7"/>
  <c r="QPS66" i="7"/>
  <c r="QPU66" i="7"/>
  <c r="QPW66" i="7"/>
  <c r="QPY66" i="7"/>
  <c r="QQA66" i="7"/>
  <c r="QQC66" i="7"/>
  <c r="QQE66" i="7"/>
  <c r="QQG66" i="7"/>
  <c r="QQI66" i="7"/>
  <c r="QQK66" i="7"/>
  <c r="QQM66" i="7"/>
  <c r="QQO66" i="7"/>
  <c r="QQQ66" i="7"/>
  <c r="QQS66" i="7"/>
  <c r="QQU66" i="7"/>
  <c r="QQW66" i="7"/>
  <c r="QQY66" i="7"/>
  <c r="QRA66" i="7"/>
  <c r="QRC66" i="7"/>
  <c r="QRE66" i="7"/>
  <c r="QRG66" i="7"/>
  <c r="QRI66" i="7"/>
  <c r="QRK66" i="7"/>
  <c r="QRM66" i="7"/>
  <c r="QRO66" i="7"/>
  <c r="QRQ66" i="7"/>
  <c r="QRS66" i="7"/>
  <c r="QRU66" i="7"/>
  <c r="QRW66" i="7"/>
  <c r="QRY66" i="7"/>
  <c r="QSA66" i="7"/>
  <c r="QSC66" i="7"/>
  <c r="QSE66" i="7"/>
  <c r="QSG66" i="7"/>
  <c r="QSI66" i="7"/>
  <c r="QSK66" i="7"/>
  <c r="QSM66" i="7"/>
  <c r="QSO66" i="7"/>
  <c r="QSQ66" i="7"/>
  <c r="QSS66" i="7"/>
  <c r="QSU66" i="7"/>
  <c r="QSW66" i="7"/>
  <c r="QSY66" i="7"/>
  <c r="QTA66" i="7"/>
  <c r="QTC66" i="7"/>
  <c r="QTE66" i="7"/>
  <c r="QTG66" i="7"/>
  <c r="QTI66" i="7"/>
  <c r="QTK66" i="7"/>
  <c r="QTM66" i="7"/>
  <c r="QTO66" i="7"/>
  <c r="QTQ66" i="7"/>
  <c r="QTS66" i="7"/>
  <c r="QTU66" i="7"/>
  <c r="QTW66" i="7"/>
  <c r="QTY66" i="7"/>
  <c r="QUA66" i="7"/>
  <c r="QUC66" i="7"/>
  <c r="QUE66" i="7"/>
  <c r="QUG66" i="7"/>
  <c r="QUI66" i="7"/>
  <c r="QUK66" i="7"/>
  <c r="QUM66" i="7"/>
  <c r="QUO66" i="7"/>
  <c r="QUQ66" i="7"/>
  <c r="QUS66" i="7"/>
  <c r="QUU66" i="7"/>
  <c r="QUW66" i="7"/>
  <c r="QUY66" i="7"/>
  <c r="QVA66" i="7"/>
  <c r="QVC66" i="7"/>
  <c r="QVE66" i="7"/>
  <c r="QVG66" i="7"/>
  <c r="QVI66" i="7"/>
  <c r="QVK66" i="7"/>
  <c r="QVM66" i="7"/>
  <c r="QVO66" i="7"/>
  <c r="QVQ66" i="7"/>
  <c r="QVS66" i="7"/>
  <c r="QVU66" i="7"/>
  <c r="QVW66" i="7"/>
  <c r="QVY66" i="7"/>
  <c r="QWA66" i="7"/>
  <c r="QWC66" i="7"/>
  <c r="QWE66" i="7"/>
  <c r="QWG66" i="7"/>
  <c r="QWI66" i="7"/>
  <c r="QWK66" i="7"/>
  <c r="QWM66" i="7"/>
  <c r="QWO66" i="7"/>
  <c r="QWQ66" i="7"/>
  <c r="QWS66" i="7"/>
  <c r="QWU66" i="7"/>
  <c r="QWW66" i="7"/>
  <c r="QWY66" i="7"/>
  <c r="QXA66" i="7"/>
  <c r="QXC66" i="7"/>
  <c r="QXE66" i="7"/>
  <c r="QXG66" i="7"/>
  <c r="QXI66" i="7"/>
  <c r="QXK66" i="7"/>
  <c r="QXM66" i="7"/>
  <c r="QXO66" i="7"/>
  <c r="QXQ66" i="7"/>
  <c r="QXS66" i="7"/>
  <c r="QXU66" i="7"/>
  <c r="QXW66" i="7"/>
  <c r="QXY66" i="7"/>
  <c r="QYA66" i="7"/>
  <c r="QYC66" i="7"/>
  <c r="QYE66" i="7"/>
  <c r="QYG66" i="7"/>
  <c r="QYI66" i="7"/>
  <c r="QYK66" i="7"/>
  <c r="QYM66" i="7"/>
  <c r="QYO66" i="7"/>
  <c r="QYQ66" i="7"/>
  <c r="QYS66" i="7"/>
  <c r="QYU66" i="7"/>
  <c r="QYW66" i="7"/>
  <c r="QYY66" i="7"/>
  <c r="QZA66" i="7"/>
  <c r="QZC66" i="7"/>
  <c r="QZE66" i="7"/>
  <c r="QZG66" i="7"/>
  <c r="QZI66" i="7"/>
  <c r="QZK66" i="7"/>
  <c r="QZM66" i="7"/>
  <c r="QZO66" i="7"/>
  <c r="QZQ66" i="7"/>
  <c r="QZS66" i="7"/>
  <c r="QZU66" i="7"/>
  <c r="QZW66" i="7"/>
  <c r="QZY66" i="7"/>
  <c r="RAA66" i="7"/>
  <c r="RAC66" i="7"/>
  <c r="RAE66" i="7"/>
  <c r="RAG66" i="7"/>
  <c r="RAI66" i="7"/>
  <c r="RAK66" i="7"/>
  <c r="RAM66" i="7"/>
  <c r="RAO66" i="7"/>
  <c r="RAQ66" i="7"/>
  <c r="RAS66" i="7"/>
  <c r="RAU66" i="7"/>
  <c r="RAW66" i="7"/>
  <c r="RAY66" i="7"/>
  <c r="RBA66" i="7"/>
  <c r="RBC66" i="7"/>
  <c r="RBE66" i="7"/>
  <c r="RBG66" i="7"/>
  <c r="RBI66" i="7"/>
  <c r="RBK66" i="7"/>
  <c r="RBM66" i="7"/>
  <c r="RBO66" i="7"/>
  <c r="RBQ66" i="7"/>
  <c r="RBS66" i="7"/>
  <c r="RBU66" i="7"/>
  <c r="RBW66" i="7"/>
  <c r="RBY66" i="7"/>
  <c r="RCA66" i="7"/>
  <c r="RCC66" i="7"/>
  <c r="RCE66" i="7"/>
  <c r="RCG66" i="7"/>
  <c r="RCI66" i="7"/>
  <c r="RCK66" i="7"/>
  <c r="RCM66" i="7"/>
  <c r="RCO66" i="7"/>
  <c r="RCQ66" i="7"/>
  <c r="RCS66" i="7"/>
  <c r="RCU66" i="7"/>
  <c r="RCW66" i="7"/>
  <c r="RCY66" i="7"/>
  <c r="RDA66" i="7"/>
  <c r="RDC66" i="7"/>
  <c r="RDE66" i="7"/>
  <c r="RDG66" i="7"/>
  <c r="RDI66" i="7"/>
  <c r="RDK66" i="7"/>
  <c r="RDM66" i="7"/>
  <c r="RDO66" i="7"/>
  <c r="RDQ66" i="7"/>
  <c r="RDS66" i="7"/>
  <c r="RDU66" i="7"/>
  <c r="RDW66" i="7"/>
  <c r="RDY66" i="7"/>
  <c r="REA66" i="7"/>
  <c r="REC66" i="7"/>
  <c r="REE66" i="7"/>
  <c r="REG66" i="7"/>
  <c r="REI66" i="7"/>
  <c r="REK66" i="7"/>
  <c r="REM66" i="7"/>
  <c r="REO66" i="7"/>
  <c r="REQ66" i="7"/>
  <c r="RES66" i="7"/>
  <c r="REU66" i="7"/>
  <c r="REW66" i="7"/>
  <c r="REY66" i="7"/>
  <c r="RFA66" i="7"/>
  <c r="RFC66" i="7"/>
  <c r="RFE66" i="7"/>
  <c r="RFG66" i="7"/>
  <c r="RFI66" i="7"/>
  <c r="RFK66" i="7"/>
  <c r="RFM66" i="7"/>
  <c r="RFO66" i="7"/>
  <c r="RFQ66" i="7"/>
  <c r="RFS66" i="7"/>
  <c r="RFU66" i="7"/>
  <c r="RFW66" i="7"/>
  <c r="RFY66" i="7"/>
  <c r="RGA66" i="7"/>
  <c r="RGC66" i="7"/>
  <c r="RGE66" i="7"/>
  <c r="RGG66" i="7"/>
  <c r="RGI66" i="7"/>
  <c r="RGK66" i="7"/>
  <c r="RGM66" i="7"/>
  <c r="RGO66" i="7"/>
  <c r="RGQ66" i="7"/>
  <c r="RGS66" i="7"/>
  <c r="RGU66" i="7"/>
  <c r="RGW66" i="7"/>
  <c r="RGY66" i="7"/>
  <c r="RHA66" i="7"/>
  <c r="RHC66" i="7"/>
  <c r="RHE66" i="7"/>
  <c r="RHG66" i="7"/>
  <c r="RHI66" i="7"/>
  <c r="RHK66" i="7"/>
  <c r="RHM66" i="7"/>
  <c r="RHO66" i="7"/>
  <c r="RHQ66" i="7"/>
  <c r="RHS66" i="7"/>
  <c r="RHU66" i="7"/>
  <c r="RHW66" i="7"/>
  <c r="RHY66" i="7"/>
  <c r="RIA66" i="7"/>
  <c r="RIC66" i="7"/>
  <c r="RIE66" i="7"/>
  <c r="RIG66" i="7"/>
  <c r="RII66" i="7"/>
  <c r="RIK66" i="7"/>
  <c r="RIM66" i="7"/>
  <c r="RIO66" i="7"/>
  <c r="RIQ66" i="7"/>
  <c r="RIS66" i="7"/>
  <c r="RIU66" i="7"/>
  <c r="RIW66" i="7"/>
  <c r="RIY66" i="7"/>
  <c r="RJA66" i="7"/>
  <c r="RJC66" i="7"/>
  <c r="RJE66" i="7"/>
  <c r="RJG66" i="7"/>
  <c r="RJI66" i="7"/>
  <c r="RJK66" i="7"/>
  <c r="RJM66" i="7"/>
  <c r="RJO66" i="7"/>
  <c r="RJQ66" i="7"/>
  <c r="RJS66" i="7"/>
  <c r="RJU66" i="7"/>
  <c r="RJW66" i="7"/>
  <c r="RJY66" i="7"/>
  <c r="RKA66" i="7"/>
  <c r="RKC66" i="7"/>
  <c r="RKE66" i="7"/>
  <c r="RKG66" i="7"/>
  <c r="RKI66" i="7"/>
  <c r="RKK66" i="7"/>
  <c r="RKM66" i="7"/>
  <c r="RKO66" i="7"/>
  <c r="RKQ66" i="7"/>
  <c r="RKS66" i="7"/>
  <c r="RKU66" i="7"/>
  <c r="RKW66" i="7"/>
  <c r="RKY66" i="7"/>
  <c r="RLA66" i="7"/>
  <c r="RLC66" i="7"/>
  <c r="RLE66" i="7"/>
  <c r="RLG66" i="7"/>
  <c r="RLI66" i="7"/>
  <c r="RLK66" i="7"/>
  <c r="RLM66" i="7"/>
  <c r="RLO66" i="7"/>
  <c r="RLQ66" i="7"/>
  <c r="RLS66" i="7"/>
  <c r="RLU66" i="7"/>
  <c r="RLW66" i="7"/>
  <c r="RLY66" i="7"/>
  <c r="RMA66" i="7"/>
  <c r="RMC66" i="7"/>
  <c r="RME66" i="7"/>
  <c r="RMG66" i="7"/>
  <c r="RMI66" i="7"/>
  <c r="RMK66" i="7"/>
  <c r="RMM66" i="7"/>
  <c r="RMO66" i="7"/>
  <c r="RMQ66" i="7"/>
  <c r="RMS66" i="7"/>
  <c r="RMU66" i="7"/>
  <c r="RMW66" i="7"/>
  <c r="RMY66" i="7"/>
  <c r="RNA66" i="7"/>
  <c r="RNC66" i="7"/>
  <c r="RNE66" i="7"/>
  <c r="RNG66" i="7"/>
  <c r="RNI66" i="7"/>
  <c r="RNK66" i="7"/>
  <c r="RNM66" i="7"/>
  <c r="RNO66" i="7"/>
  <c r="RNQ66" i="7"/>
  <c r="RNS66" i="7"/>
  <c r="RNU66" i="7"/>
  <c r="RNW66" i="7"/>
  <c r="RNY66" i="7"/>
  <c r="ROA66" i="7"/>
  <c r="ROC66" i="7"/>
  <c r="ROE66" i="7"/>
  <c r="ROG66" i="7"/>
  <c r="ROI66" i="7"/>
  <c r="ROK66" i="7"/>
  <c r="ROM66" i="7"/>
  <c r="ROO66" i="7"/>
  <c r="ROQ66" i="7"/>
  <c r="ROS66" i="7"/>
  <c r="ROU66" i="7"/>
  <c r="ROW66" i="7"/>
  <c r="ROY66" i="7"/>
  <c r="RPA66" i="7"/>
  <c r="RPC66" i="7"/>
  <c r="RPE66" i="7"/>
  <c r="RPG66" i="7"/>
  <c r="RPI66" i="7"/>
  <c r="RPK66" i="7"/>
  <c r="RPM66" i="7"/>
  <c r="RPO66" i="7"/>
  <c r="RPQ66" i="7"/>
  <c r="RPS66" i="7"/>
  <c r="RPU66" i="7"/>
  <c r="RPW66" i="7"/>
  <c r="RPY66" i="7"/>
  <c r="RQA66" i="7"/>
  <c r="RQC66" i="7"/>
  <c r="RQE66" i="7"/>
  <c r="RQG66" i="7"/>
  <c r="RQI66" i="7"/>
  <c r="RQK66" i="7"/>
  <c r="RQM66" i="7"/>
  <c r="RQO66" i="7"/>
  <c r="RQQ66" i="7"/>
  <c r="RQS66" i="7"/>
  <c r="RQU66" i="7"/>
  <c r="RQW66" i="7"/>
  <c r="RQY66" i="7"/>
  <c r="RRA66" i="7"/>
  <c r="RRC66" i="7"/>
  <c r="RRE66" i="7"/>
  <c r="RRG66" i="7"/>
  <c r="RRI66" i="7"/>
  <c r="RRK66" i="7"/>
  <c r="RRM66" i="7"/>
  <c r="RRO66" i="7"/>
  <c r="RRQ66" i="7"/>
  <c r="RRS66" i="7"/>
  <c r="RRU66" i="7"/>
  <c r="RRW66" i="7"/>
  <c r="RRY66" i="7"/>
  <c r="RSA66" i="7"/>
  <c r="RSC66" i="7"/>
  <c r="RSE66" i="7"/>
  <c r="RSG66" i="7"/>
  <c r="RSI66" i="7"/>
  <c r="RSK66" i="7"/>
  <c r="RSM66" i="7"/>
  <c r="RSO66" i="7"/>
  <c r="RSQ66" i="7"/>
  <c r="RSS66" i="7"/>
  <c r="RSU66" i="7"/>
  <c r="RSW66" i="7"/>
  <c r="RSY66" i="7"/>
  <c r="RTA66" i="7"/>
  <c r="RTC66" i="7"/>
  <c r="RTE66" i="7"/>
  <c r="RTG66" i="7"/>
  <c r="RTI66" i="7"/>
  <c r="RTK66" i="7"/>
  <c r="RTM66" i="7"/>
  <c r="RTO66" i="7"/>
  <c r="RTQ66" i="7"/>
  <c r="RTS66" i="7"/>
  <c r="RTU66" i="7"/>
  <c r="RTW66" i="7"/>
  <c r="RTY66" i="7"/>
  <c r="RUA66" i="7"/>
  <c r="RUC66" i="7"/>
  <c r="RUE66" i="7"/>
  <c r="RUG66" i="7"/>
  <c r="RUI66" i="7"/>
  <c r="RUK66" i="7"/>
  <c r="RUM66" i="7"/>
  <c r="RUO66" i="7"/>
  <c r="RUQ66" i="7"/>
  <c r="RUS66" i="7"/>
  <c r="RUU66" i="7"/>
  <c r="RUW66" i="7"/>
  <c r="RUY66" i="7"/>
  <c r="RVA66" i="7"/>
  <c r="RVC66" i="7"/>
  <c r="RVE66" i="7"/>
  <c r="RVG66" i="7"/>
  <c r="RVI66" i="7"/>
  <c r="RVK66" i="7"/>
  <c r="RVM66" i="7"/>
  <c r="RVO66" i="7"/>
  <c r="RVQ66" i="7"/>
  <c r="RVS66" i="7"/>
  <c r="RVU66" i="7"/>
  <c r="RVW66" i="7"/>
  <c r="RVY66" i="7"/>
  <c r="RWA66" i="7"/>
  <c r="RWC66" i="7"/>
  <c r="RWE66" i="7"/>
  <c r="RWG66" i="7"/>
  <c r="RWI66" i="7"/>
  <c r="RWK66" i="7"/>
  <c r="RWM66" i="7"/>
  <c r="RWO66" i="7"/>
  <c r="RWQ66" i="7"/>
  <c r="RWS66" i="7"/>
  <c r="RWU66" i="7"/>
  <c r="RWW66" i="7"/>
  <c r="RWY66" i="7"/>
  <c r="RXA66" i="7"/>
  <c r="RXC66" i="7"/>
  <c r="RXE66" i="7"/>
  <c r="RXG66" i="7"/>
  <c r="RXI66" i="7"/>
  <c r="RXK66" i="7"/>
  <c r="RXM66" i="7"/>
  <c r="RXO66" i="7"/>
  <c r="RXQ66" i="7"/>
  <c r="RXS66" i="7"/>
  <c r="RXU66" i="7"/>
  <c r="RXW66" i="7"/>
  <c r="RXY66" i="7"/>
  <c r="RYA66" i="7"/>
  <c r="RYC66" i="7"/>
  <c r="RYE66" i="7"/>
  <c r="RYG66" i="7"/>
  <c r="RYI66" i="7"/>
  <c r="RYK66" i="7"/>
  <c r="RYM66" i="7"/>
  <c r="RYO66" i="7"/>
  <c r="RYQ66" i="7"/>
  <c r="RYS66" i="7"/>
  <c r="RYU66" i="7"/>
  <c r="RYW66" i="7"/>
  <c r="RYY66" i="7"/>
  <c r="RZA66" i="7"/>
  <c r="RZC66" i="7"/>
  <c r="RZE66" i="7"/>
  <c r="RZG66" i="7"/>
  <c r="RZI66" i="7"/>
  <c r="RZK66" i="7"/>
  <c r="RZM66" i="7"/>
  <c r="RZO66" i="7"/>
  <c r="RZQ66" i="7"/>
  <c r="RZS66" i="7"/>
  <c r="RZU66" i="7"/>
  <c r="RZW66" i="7"/>
  <c r="RZY66" i="7"/>
  <c r="SAA66" i="7"/>
  <c r="SAC66" i="7"/>
  <c r="SAE66" i="7"/>
  <c r="SAG66" i="7"/>
  <c r="SAI66" i="7"/>
  <c r="SAK66" i="7"/>
  <c r="SAM66" i="7"/>
  <c r="SAO66" i="7"/>
  <c r="SAQ66" i="7"/>
  <c r="SAS66" i="7"/>
  <c r="SAU66" i="7"/>
  <c r="SAW66" i="7"/>
  <c r="SAY66" i="7"/>
  <c r="SBA66" i="7"/>
  <c r="SBC66" i="7"/>
  <c r="SBE66" i="7"/>
  <c r="SBG66" i="7"/>
  <c r="SBI66" i="7"/>
  <c r="SBK66" i="7"/>
  <c r="SBM66" i="7"/>
  <c r="SBO66" i="7"/>
  <c r="SBQ66" i="7"/>
  <c r="SBS66" i="7"/>
  <c r="SBU66" i="7"/>
  <c r="SBW66" i="7"/>
  <c r="SBY66" i="7"/>
  <c r="SCA66" i="7"/>
  <c r="SCC66" i="7"/>
  <c r="SCE66" i="7"/>
  <c r="SCG66" i="7"/>
  <c r="SCI66" i="7"/>
  <c r="SCK66" i="7"/>
  <c r="SCM66" i="7"/>
  <c r="SCO66" i="7"/>
  <c r="SCQ66" i="7"/>
  <c r="SCS66" i="7"/>
  <c r="SCU66" i="7"/>
  <c r="SCW66" i="7"/>
  <c r="SCY66" i="7"/>
  <c r="SDA66" i="7"/>
  <c r="SDC66" i="7"/>
  <c r="SDE66" i="7"/>
  <c r="SDG66" i="7"/>
  <c r="SDI66" i="7"/>
  <c r="SDK66" i="7"/>
  <c r="SDM66" i="7"/>
  <c r="SDO66" i="7"/>
  <c r="SDQ66" i="7"/>
  <c r="SDS66" i="7"/>
  <c r="SDU66" i="7"/>
  <c r="SDW66" i="7"/>
  <c r="SDY66" i="7"/>
  <c r="SEA66" i="7"/>
  <c r="SEC66" i="7"/>
  <c r="SEE66" i="7"/>
  <c r="SEG66" i="7"/>
  <c r="SEI66" i="7"/>
  <c r="SEK66" i="7"/>
  <c r="SEM66" i="7"/>
  <c r="SEO66" i="7"/>
  <c r="SEQ66" i="7"/>
  <c r="SES66" i="7"/>
  <c r="SEU66" i="7"/>
  <c r="SEW66" i="7"/>
  <c r="SEY66" i="7"/>
  <c r="SFA66" i="7"/>
  <c r="SFC66" i="7"/>
  <c r="SFE66" i="7"/>
  <c r="SFG66" i="7"/>
  <c r="SFI66" i="7"/>
  <c r="SFK66" i="7"/>
  <c r="SFM66" i="7"/>
  <c r="SFO66" i="7"/>
  <c r="SFQ66" i="7"/>
  <c r="SFS66" i="7"/>
  <c r="SFU66" i="7"/>
  <c r="SFW66" i="7"/>
  <c r="SFY66" i="7"/>
  <c r="SGA66" i="7"/>
  <c r="SGC66" i="7"/>
  <c r="SGE66" i="7"/>
  <c r="SGG66" i="7"/>
  <c r="SGI66" i="7"/>
  <c r="SGK66" i="7"/>
  <c r="SGM66" i="7"/>
  <c r="SGO66" i="7"/>
  <c r="SGQ66" i="7"/>
  <c r="SGS66" i="7"/>
  <c r="SGU66" i="7"/>
  <c r="SGW66" i="7"/>
  <c r="SGY66" i="7"/>
  <c r="SHA66" i="7"/>
  <c r="SHC66" i="7"/>
  <c r="SHE66" i="7"/>
  <c r="SHG66" i="7"/>
  <c r="SHI66" i="7"/>
  <c r="SHK66" i="7"/>
  <c r="SHM66" i="7"/>
  <c r="SHO66" i="7"/>
  <c r="SHQ66" i="7"/>
  <c r="SHS66" i="7"/>
  <c r="SHU66" i="7"/>
  <c r="SHW66" i="7"/>
  <c r="SHY66" i="7"/>
  <c r="SIA66" i="7"/>
  <c r="SIC66" i="7"/>
  <c r="SIE66" i="7"/>
  <c r="SIG66" i="7"/>
  <c r="SII66" i="7"/>
  <c r="SIK66" i="7"/>
  <c r="SIM66" i="7"/>
  <c r="SIO66" i="7"/>
  <c r="SIQ66" i="7"/>
  <c r="SIS66" i="7"/>
  <c r="SIU66" i="7"/>
  <c r="SIW66" i="7"/>
  <c r="SIY66" i="7"/>
  <c r="SJA66" i="7"/>
  <c r="SJC66" i="7"/>
  <c r="SJE66" i="7"/>
  <c r="SJG66" i="7"/>
  <c r="SJI66" i="7"/>
  <c r="SJK66" i="7"/>
  <c r="SJM66" i="7"/>
  <c r="SJO66" i="7"/>
  <c r="SJQ66" i="7"/>
  <c r="SJS66" i="7"/>
  <c r="SJU66" i="7"/>
  <c r="SJW66" i="7"/>
  <c r="SJY66" i="7"/>
  <c r="SKA66" i="7"/>
  <c r="SKC66" i="7"/>
  <c r="SKE66" i="7"/>
  <c r="SKG66" i="7"/>
  <c r="SKI66" i="7"/>
  <c r="SKK66" i="7"/>
  <c r="SKM66" i="7"/>
  <c r="SKO66" i="7"/>
  <c r="SKQ66" i="7"/>
  <c r="SKS66" i="7"/>
  <c r="SKU66" i="7"/>
  <c r="SKW66" i="7"/>
  <c r="SKY66" i="7"/>
  <c r="SLA66" i="7"/>
  <c r="SLC66" i="7"/>
  <c r="SLE66" i="7"/>
  <c r="SLG66" i="7"/>
  <c r="SLI66" i="7"/>
  <c r="SLK66" i="7"/>
  <c r="SLM66" i="7"/>
  <c r="SLO66" i="7"/>
  <c r="SLQ66" i="7"/>
  <c r="SLS66" i="7"/>
  <c r="SLU66" i="7"/>
  <c r="SLW66" i="7"/>
  <c r="SLY66" i="7"/>
  <c r="SMA66" i="7"/>
  <c r="SMC66" i="7"/>
  <c r="SME66" i="7"/>
  <c r="SMG66" i="7"/>
  <c r="SMI66" i="7"/>
  <c r="SMK66" i="7"/>
  <c r="SMM66" i="7"/>
  <c r="SMO66" i="7"/>
  <c r="SMQ66" i="7"/>
  <c r="SMS66" i="7"/>
  <c r="SMU66" i="7"/>
  <c r="SMW66" i="7"/>
  <c r="SMY66" i="7"/>
  <c r="SNA66" i="7"/>
  <c r="SNC66" i="7"/>
  <c r="SNE66" i="7"/>
  <c r="SNG66" i="7"/>
  <c r="SNI66" i="7"/>
  <c r="SNK66" i="7"/>
  <c r="SNM66" i="7"/>
  <c r="SNO66" i="7"/>
  <c r="SNQ66" i="7"/>
  <c r="SNS66" i="7"/>
  <c r="SNU66" i="7"/>
  <c r="SNW66" i="7"/>
  <c r="SNY66" i="7"/>
  <c r="SOA66" i="7"/>
  <c r="SOC66" i="7"/>
  <c r="SOE66" i="7"/>
  <c r="SOG66" i="7"/>
  <c r="SOI66" i="7"/>
  <c r="SOK66" i="7"/>
  <c r="SOM66" i="7"/>
  <c r="SOO66" i="7"/>
  <c r="SOQ66" i="7"/>
  <c r="SOS66" i="7"/>
  <c r="SOU66" i="7"/>
  <c r="SOW66" i="7"/>
  <c r="SOY66" i="7"/>
  <c r="SPA66" i="7"/>
  <c r="SPC66" i="7"/>
  <c r="SPE66" i="7"/>
  <c r="SPG66" i="7"/>
  <c r="SPI66" i="7"/>
  <c r="SPK66" i="7"/>
  <c r="SPM66" i="7"/>
  <c r="SPO66" i="7"/>
  <c r="SPQ66" i="7"/>
  <c r="SPS66" i="7"/>
  <c r="SPU66" i="7"/>
  <c r="SPW66" i="7"/>
  <c r="SPY66" i="7"/>
  <c r="SQA66" i="7"/>
  <c r="SQC66" i="7"/>
  <c r="SQE66" i="7"/>
  <c r="SQG66" i="7"/>
  <c r="SQI66" i="7"/>
  <c r="SQK66" i="7"/>
  <c r="SQM66" i="7"/>
  <c r="SQO66" i="7"/>
  <c r="SQQ66" i="7"/>
  <c r="SQS66" i="7"/>
  <c r="SQU66" i="7"/>
  <c r="SQW66" i="7"/>
  <c r="SQY66" i="7"/>
  <c r="SRA66" i="7"/>
  <c r="SRC66" i="7"/>
  <c r="SRE66" i="7"/>
  <c r="SRG66" i="7"/>
  <c r="SRI66" i="7"/>
  <c r="SRK66" i="7"/>
  <c r="SRM66" i="7"/>
  <c r="SRO66" i="7"/>
  <c r="SRQ66" i="7"/>
  <c r="SRS66" i="7"/>
  <c r="SRU66" i="7"/>
  <c r="SRW66" i="7"/>
  <c r="SRY66" i="7"/>
  <c r="SSA66" i="7"/>
  <c r="SSC66" i="7"/>
  <c r="SSE66" i="7"/>
  <c r="SSG66" i="7"/>
  <c r="SSI66" i="7"/>
  <c r="SSK66" i="7"/>
  <c r="SSM66" i="7"/>
  <c r="SSO66" i="7"/>
  <c r="SSQ66" i="7"/>
  <c r="SSS66" i="7"/>
  <c r="SSU66" i="7"/>
  <c r="SSW66" i="7"/>
  <c r="SSY66" i="7"/>
  <c r="STA66" i="7"/>
  <c r="STC66" i="7"/>
  <c r="STE66" i="7"/>
  <c r="STG66" i="7"/>
  <c r="STI66" i="7"/>
  <c r="STK66" i="7"/>
  <c r="STM66" i="7"/>
  <c r="STO66" i="7"/>
  <c r="STQ66" i="7"/>
  <c r="STS66" i="7"/>
  <c r="STU66" i="7"/>
  <c r="STW66" i="7"/>
  <c r="STY66" i="7"/>
  <c r="SUA66" i="7"/>
  <c r="SUC66" i="7"/>
  <c r="SUE66" i="7"/>
  <c r="SUG66" i="7"/>
  <c r="SUI66" i="7"/>
  <c r="SUK66" i="7"/>
  <c r="SUM66" i="7"/>
  <c r="SUO66" i="7"/>
  <c r="SUQ66" i="7"/>
  <c r="SUS66" i="7"/>
  <c r="SUU66" i="7"/>
  <c r="SUW66" i="7"/>
  <c r="SUY66" i="7"/>
  <c r="SVA66" i="7"/>
  <c r="SVC66" i="7"/>
  <c r="SVE66" i="7"/>
  <c r="SVG66" i="7"/>
  <c r="SVI66" i="7"/>
  <c r="SVK66" i="7"/>
  <c r="SVM66" i="7"/>
  <c r="SVO66" i="7"/>
  <c r="SVQ66" i="7"/>
  <c r="SVS66" i="7"/>
  <c r="SVU66" i="7"/>
  <c r="SVW66" i="7"/>
  <c r="SVY66" i="7"/>
  <c r="SWA66" i="7"/>
  <c r="SWC66" i="7"/>
  <c r="SWE66" i="7"/>
  <c r="SWG66" i="7"/>
  <c r="SWI66" i="7"/>
  <c r="SWK66" i="7"/>
  <c r="SWM66" i="7"/>
  <c r="SWO66" i="7"/>
  <c r="SWQ66" i="7"/>
  <c r="SWS66" i="7"/>
  <c r="SWU66" i="7"/>
  <c r="SWW66" i="7"/>
  <c r="SWY66" i="7"/>
  <c r="SXA66" i="7"/>
  <c r="SXC66" i="7"/>
  <c r="SXE66" i="7"/>
  <c r="SXG66" i="7"/>
  <c r="SXI66" i="7"/>
  <c r="SXK66" i="7"/>
  <c r="SXM66" i="7"/>
  <c r="SXO66" i="7"/>
  <c r="SXQ66" i="7"/>
  <c r="SXS66" i="7"/>
  <c r="SXU66" i="7"/>
  <c r="SXW66" i="7"/>
  <c r="SXY66" i="7"/>
  <c r="SYA66" i="7"/>
  <c r="SYC66" i="7"/>
  <c r="SYE66" i="7"/>
  <c r="SYG66" i="7"/>
  <c r="SYI66" i="7"/>
  <c r="SYK66" i="7"/>
  <c r="SYM66" i="7"/>
  <c r="SYO66" i="7"/>
  <c r="SYQ66" i="7"/>
  <c r="SYS66" i="7"/>
  <c r="SYU66" i="7"/>
  <c r="SYW66" i="7"/>
  <c r="SYY66" i="7"/>
  <c r="SZA66" i="7"/>
  <c r="SZC66" i="7"/>
  <c r="SZE66" i="7"/>
  <c r="SZG66" i="7"/>
  <c r="SZI66" i="7"/>
  <c r="SZK66" i="7"/>
  <c r="SZM66" i="7"/>
  <c r="SZO66" i="7"/>
  <c r="SZQ66" i="7"/>
  <c r="SZS66" i="7"/>
  <c r="SZU66" i="7"/>
  <c r="SZW66" i="7"/>
  <c r="SZY66" i="7"/>
  <c r="TAA66" i="7"/>
  <c r="TAC66" i="7"/>
  <c r="TAE66" i="7"/>
  <c r="TAG66" i="7"/>
  <c r="TAI66" i="7"/>
  <c r="TAK66" i="7"/>
  <c r="TAM66" i="7"/>
  <c r="TAO66" i="7"/>
  <c r="TAQ66" i="7"/>
  <c r="TAS66" i="7"/>
  <c r="TAU66" i="7"/>
  <c r="TAW66" i="7"/>
  <c r="TAY66" i="7"/>
  <c r="TBA66" i="7"/>
  <c r="TBC66" i="7"/>
  <c r="TBE66" i="7"/>
  <c r="TBG66" i="7"/>
  <c r="TBI66" i="7"/>
  <c r="TBK66" i="7"/>
  <c r="TBM66" i="7"/>
  <c r="TBO66" i="7"/>
  <c r="TBQ66" i="7"/>
  <c r="TBS66" i="7"/>
  <c r="TBU66" i="7"/>
  <c r="TBW66" i="7"/>
  <c r="TBY66" i="7"/>
  <c r="TCA66" i="7"/>
  <c r="TCC66" i="7"/>
  <c r="TCE66" i="7"/>
  <c r="TCG66" i="7"/>
  <c r="TCI66" i="7"/>
  <c r="TCK66" i="7"/>
  <c r="TCM66" i="7"/>
  <c r="TCO66" i="7"/>
  <c r="TCQ66" i="7"/>
  <c r="TCS66" i="7"/>
  <c r="TCU66" i="7"/>
  <c r="TCW66" i="7"/>
  <c r="TCY66" i="7"/>
  <c r="TDA66" i="7"/>
  <c r="TDC66" i="7"/>
  <c r="TDE66" i="7"/>
  <c r="TDG66" i="7"/>
  <c r="TDI66" i="7"/>
  <c r="TDK66" i="7"/>
  <c r="TDM66" i="7"/>
  <c r="TDO66" i="7"/>
  <c r="TDQ66" i="7"/>
  <c r="TDS66" i="7"/>
  <c r="TDU66" i="7"/>
  <c r="TDW66" i="7"/>
  <c r="TDY66" i="7"/>
  <c r="TEA66" i="7"/>
  <c r="TEC66" i="7"/>
  <c r="TEE66" i="7"/>
  <c r="TEG66" i="7"/>
  <c r="TEI66" i="7"/>
  <c r="TEK66" i="7"/>
  <c r="TEM66" i="7"/>
  <c r="TEO66" i="7"/>
  <c r="TEQ66" i="7"/>
  <c r="TES66" i="7"/>
  <c r="TEU66" i="7"/>
  <c r="TEW66" i="7"/>
  <c r="TEY66" i="7"/>
  <c r="TFA66" i="7"/>
  <c r="TFC66" i="7"/>
  <c r="TFE66" i="7"/>
  <c r="TFG66" i="7"/>
  <c r="TFI66" i="7"/>
  <c r="TFK66" i="7"/>
  <c r="TFM66" i="7"/>
  <c r="TFO66" i="7"/>
  <c r="TFQ66" i="7"/>
  <c r="TFS66" i="7"/>
  <c r="TFU66" i="7"/>
  <c r="TFW66" i="7"/>
  <c r="TFY66" i="7"/>
  <c r="TGA66" i="7"/>
  <c r="TGC66" i="7"/>
  <c r="TGE66" i="7"/>
  <c r="TGG66" i="7"/>
  <c r="TGI66" i="7"/>
  <c r="TGK66" i="7"/>
  <c r="TGM66" i="7"/>
  <c r="TGO66" i="7"/>
  <c r="TGQ66" i="7"/>
  <c r="TGS66" i="7"/>
  <c r="TGU66" i="7"/>
  <c r="TGW66" i="7"/>
  <c r="TGY66" i="7"/>
  <c r="THA66" i="7"/>
  <c r="THC66" i="7"/>
  <c r="THE66" i="7"/>
  <c r="THG66" i="7"/>
  <c r="THI66" i="7"/>
  <c r="THK66" i="7"/>
  <c r="THM66" i="7"/>
  <c r="THO66" i="7"/>
  <c r="THQ66" i="7"/>
  <c r="THS66" i="7"/>
  <c r="THU66" i="7"/>
  <c r="THW66" i="7"/>
  <c r="THY66" i="7"/>
  <c r="TIA66" i="7"/>
  <c r="TIC66" i="7"/>
  <c r="TIE66" i="7"/>
  <c r="TIG66" i="7"/>
  <c r="TII66" i="7"/>
  <c r="TIK66" i="7"/>
  <c r="TIM66" i="7"/>
  <c r="TIO66" i="7"/>
  <c r="TIQ66" i="7"/>
  <c r="TIS66" i="7"/>
  <c r="TIU66" i="7"/>
  <c r="TIW66" i="7"/>
  <c r="TIY66" i="7"/>
  <c r="TJA66" i="7"/>
  <c r="TJC66" i="7"/>
  <c r="TJE66" i="7"/>
  <c r="TJG66" i="7"/>
  <c r="TJI66" i="7"/>
  <c r="TJK66" i="7"/>
  <c r="TJM66" i="7"/>
  <c r="TJO66" i="7"/>
  <c r="TJQ66" i="7"/>
  <c r="TJS66" i="7"/>
  <c r="TJU66" i="7"/>
  <c r="TJW66" i="7"/>
  <c r="TJY66" i="7"/>
  <c r="TKA66" i="7"/>
  <c r="TKC66" i="7"/>
  <c r="TKE66" i="7"/>
  <c r="TKG66" i="7"/>
  <c r="TKI66" i="7"/>
  <c r="TKK66" i="7"/>
  <c r="TKM66" i="7"/>
  <c r="TKO66" i="7"/>
  <c r="TKQ66" i="7"/>
  <c r="TKS66" i="7"/>
  <c r="TKU66" i="7"/>
  <c r="TKW66" i="7"/>
  <c r="TKY66" i="7"/>
  <c r="TLA66" i="7"/>
  <c r="TLC66" i="7"/>
  <c r="TLE66" i="7"/>
  <c r="TLG66" i="7"/>
  <c r="TLI66" i="7"/>
  <c r="TLK66" i="7"/>
  <c r="TLM66" i="7"/>
  <c r="TLO66" i="7"/>
  <c r="TLQ66" i="7"/>
  <c r="TLS66" i="7"/>
  <c r="TLU66" i="7"/>
  <c r="TLW66" i="7"/>
  <c r="TLY66" i="7"/>
  <c r="TMA66" i="7"/>
  <c r="TMC66" i="7"/>
  <c r="TME66" i="7"/>
  <c r="TMG66" i="7"/>
  <c r="TMI66" i="7"/>
  <c r="TMK66" i="7"/>
  <c r="TMM66" i="7"/>
  <c r="TMO66" i="7"/>
  <c r="TMQ66" i="7"/>
  <c r="TMS66" i="7"/>
  <c r="TMU66" i="7"/>
  <c r="TMW66" i="7"/>
  <c r="TMY66" i="7"/>
  <c r="TNA66" i="7"/>
  <c r="TNC66" i="7"/>
  <c r="TNE66" i="7"/>
  <c r="TNG66" i="7"/>
  <c r="TNI66" i="7"/>
  <c r="TNK66" i="7"/>
  <c r="TNM66" i="7"/>
  <c r="TNO66" i="7"/>
  <c r="TNQ66" i="7"/>
  <c r="TNS66" i="7"/>
  <c r="TNU66" i="7"/>
  <c r="TNW66" i="7"/>
  <c r="TNY66" i="7"/>
  <c r="TOA66" i="7"/>
  <c r="TOC66" i="7"/>
  <c r="TOE66" i="7"/>
  <c r="TOG66" i="7"/>
  <c r="TOI66" i="7"/>
  <c r="TOK66" i="7"/>
  <c r="TOM66" i="7"/>
  <c r="TOO66" i="7"/>
  <c r="TOQ66" i="7"/>
  <c r="TOS66" i="7"/>
  <c r="TOU66" i="7"/>
  <c r="TOW66" i="7"/>
  <c r="TOY66" i="7"/>
  <c r="TPA66" i="7"/>
  <c r="TPC66" i="7"/>
  <c r="TPE66" i="7"/>
  <c r="TPG66" i="7"/>
  <c r="TPI66" i="7"/>
  <c r="TPK66" i="7"/>
  <c r="TPM66" i="7"/>
  <c r="TPO66" i="7"/>
  <c r="TPQ66" i="7"/>
  <c r="TPS66" i="7"/>
  <c r="TPU66" i="7"/>
  <c r="TPW66" i="7"/>
  <c r="TPY66" i="7"/>
  <c r="TQA66" i="7"/>
  <c r="TQC66" i="7"/>
  <c r="TQE66" i="7"/>
  <c r="TQG66" i="7"/>
  <c r="TQI66" i="7"/>
  <c r="TQK66" i="7"/>
  <c r="TQM66" i="7"/>
  <c r="TQO66" i="7"/>
  <c r="TQQ66" i="7"/>
  <c r="TQS66" i="7"/>
  <c r="TQU66" i="7"/>
  <c r="TQW66" i="7"/>
  <c r="TQY66" i="7"/>
  <c r="TRA66" i="7"/>
  <c r="TRC66" i="7"/>
  <c r="TRE66" i="7"/>
  <c r="TRG66" i="7"/>
  <c r="TRI66" i="7"/>
  <c r="TRK66" i="7"/>
  <c r="TRM66" i="7"/>
  <c r="TRO66" i="7"/>
  <c r="TRQ66" i="7"/>
  <c r="TRS66" i="7"/>
  <c r="TRU66" i="7"/>
  <c r="TRW66" i="7"/>
  <c r="TRY66" i="7"/>
  <c r="TSA66" i="7"/>
  <c r="TSC66" i="7"/>
  <c r="TSE66" i="7"/>
  <c r="TSG66" i="7"/>
  <c r="TSI66" i="7"/>
  <c r="TSK66" i="7"/>
  <c r="TSM66" i="7"/>
  <c r="TSO66" i="7"/>
  <c r="TSQ66" i="7"/>
  <c r="TSS66" i="7"/>
  <c r="TSU66" i="7"/>
  <c r="TSW66" i="7"/>
  <c r="TSY66" i="7"/>
  <c r="TTA66" i="7"/>
  <c r="TTC66" i="7"/>
  <c r="TTE66" i="7"/>
  <c r="TTG66" i="7"/>
  <c r="TTI66" i="7"/>
  <c r="TTK66" i="7"/>
  <c r="TTM66" i="7"/>
  <c r="TTO66" i="7"/>
  <c r="TTQ66" i="7"/>
  <c r="TTS66" i="7"/>
  <c r="TTU66" i="7"/>
  <c r="TTW66" i="7"/>
  <c r="TTY66" i="7"/>
  <c r="TUA66" i="7"/>
  <c r="TUC66" i="7"/>
  <c r="TUE66" i="7"/>
  <c r="TUG66" i="7"/>
  <c r="TUI66" i="7"/>
  <c r="TUK66" i="7"/>
  <c r="TUM66" i="7"/>
  <c r="TUO66" i="7"/>
  <c r="TUQ66" i="7"/>
  <c r="TUS66" i="7"/>
  <c r="TUU66" i="7"/>
  <c r="TUW66" i="7"/>
  <c r="TUY66" i="7"/>
  <c r="TVA66" i="7"/>
  <c r="TVC66" i="7"/>
  <c r="TVE66" i="7"/>
  <c r="TVG66" i="7"/>
  <c r="TVI66" i="7"/>
  <c r="TVK66" i="7"/>
  <c r="TVM66" i="7"/>
  <c r="TVO66" i="7"/>
  <c r="TVQ66" i="7"/>
  <c r="TVS66" i="7"/>
  <c r="TVU66" i="7"/>
  <c r="TVW66" i="7"/>
  <c r="TVY66" i="7"/>
  <c r="TWA66" i="7"/>
  <c r="TWC66" i="7"/>
  <c r="TWE66" i="7"/>
  <c r="TWG66" i="7"/>
  <c r="TWI66" i="7"/>
  <c r="TWK66" i="7"/>
  <c r="TWM66" i="7"/>
  <c r="TWO66" i="7"/>
  <c r="TWQ66" i="7"/>
  <c r="TWS66" i="7"/>
  <c r="TWU66" i="7"/>
  <c r="TWW66" i="7"/>
  <c r="TWY66" i="7"/>
  <c r="TXA66" i="7"/>
  <c r="TXC66" i="7"/>
  <c r="TXE66" i="7"/>
  <c r="TXG66" i="7"/>
  <c r="TXI66" i="7"/>
  <c r="TXK66" i="7"/>
  <c r="TXM66" i="7"/>
  <c r="TXO66" i="7"/>
  <c r="TXQ66" i="7"/>
  <c r="TXS66" i="7"/>
  <c r="TXU66" i="7"/>
  <c r="TXW66" i="7"/>
  <c r="TXY66" i="7"/>
  <c r="TYA66" i="7"/>
  <c r="TYC66" i="7"/>
  <c r="TYE66" i="7"/>
  <c r="TYG66" i="7"/>
  <c r="TYI66" i="7"/>
  <c r="TYK66" i="7"/>
  <c r="TYM66" i="7"/>
  <c r="TYO66" i="7"/>
  <c r="TYQ66" i="7"/>
  <c r="TYS66" i="7"/>
  <c r="TYU66" i="7"/>
  <c r="TYW66" i="7"/>
  <c r="TYY66" i="7"/>
  <c r="TZA66" i="7"/>
  <c r="TZC66" i="7"/>
  <c r="TZE66" i="7"/>
  <c r="TZG66" i="7"/>
  <c r="TZI66" i="7"/>
  <c r="TZK66" i="7"/>
  <c r="TZM66" i="7"/>
  <c r="TZO66" i="7"/>
  <c r="TZQ66" i="7"/>
  <c r="TZS66" i="7"/>
  <c r="TZU66" i="7"/>
  <c r="TZW66" i="7"/>
  <c r="TZY66" i="7"/>
  <c r="UAA66" i="7"/>
  <c r="UAC66" i="7"/>
  <c r="UAE66" i="7"/>
  <c r="UAG66" i="7"/>
  <c r="UAI66" i="7"/>
  <c r="UAK66" i="7"/>
  <c r="UAM66" i="7"/>
  <c r="UAO66" i="7"/>
  <c r="UAQ66" i="7"/>
  <c r="UAS66" i="7"/>
  <c r="UAU66" i="7"/>
  <c r="UAW66" i="7"/>
  <c r="UAY66" i="7"/>
  <c r="UBA66" i="7"/>
  <c r="UBC66" i="7"/>
  <c r="UBE66" i="7"/>
  <c r="UBG66" i="7"/>
  <c r="UBI66" i="7"/>
  <c r="UBK66" i="7"/>
  <c r="UBM66" i="7"/>
  <c r="UBO66" i="7"/>
  <c r="UBQ66" i="7"/>
  <c r="UBS66" i="7"/>
  <c r="UBU66" i="7"/>
  <c r="UBW66" i="7"/>
  <c r="UBY66" i="7"/>
  <c r="UCA66" i="7"/>
  <c r="UCC66" i="7"/>
  <c r="UCE66" i="7"/>
  <c r="UCG66" i="7"/>
  <c r="UCI66" i="7"/>
  <c r="UCK66" i="7"/>
  <c r="UCM66" i="7"/>
  <c r="UCO66" i="7"/>
  <c r="UCQ66" i="7"/>
  <c r="UCS66" i="7"/>
  <c r="UCU66" i="7"/>
  <c r="UCW66" i="7"/>
  <c r="UCY66" i="7"/>
  <c r="UDA66" i="7"/>
  <c r="UDC66" i="7"/>
  <c r="UDE66" i="7"/>
  <c r="UDG66" i="7"/>
  <c r="UDI66" i="7"/>
  <c r="UDK66" i="7"/>
  <c r="UDM66" i="7"/>
  <c r="UDO66" i="7"/>
  <c r="UDQ66" i="7"/>
  <c r="UDS66" i="7"/>
  <c r="UDU66" i="7"/>
  <c r="UDW66" i="7"/>
  <c r="UDY66" i="7"/>
  <c r="UEA66" i="7"/>
  <c r="UEC66" i="7"/>
  <c r="UEE66" i="7"/>
  <c r="UEG66" i="7"/>
  <c r="UEI66" i="7"/>
  <c r="UEK66" i="7"/>
  <c r="UEM66" i="7"/>
  <c r="UEO66" i="7"/>
  <c r="UEQ66" i="7"/>
  <c r="UES66" i="7"/>
  <c r="UEU66" i="7"/>
  <c r="UEW66" i="7"/>
  <c r="UEY66" i="7"/>
  <c r="UFA66" i="7"/>
  <c r="UFC66" i="7"/>
  <c r="UFE66" i="7"/>
  <c r="UFG66" i="7"/>
  <c r="UFI66" i="7"/>
  <c r="UFK66" i="7"/>
  <c r="UFM66" i="7"/>
  <c r="UFO66" i="7"/>
  <c r="UFQ66" i="7"/>
  <c r="UFS66" i="7"/>
  <c r="UFU66" i="7"/>
  <c r="UFW66" i="7"/>
  <c r="UFY66" i="7"/>
  <c r="UGA66" i="7"/>
  <c r="UGC66" i="7"/>
  <c r="UGE66" i="7"/>
  <c r="UGG66" i="7"/>
  <c r="UGI66" i="7"/>
  <c r="UGK66" i="7"/>
  <c r="UGM66" i="7"/>
  <c r="UGO66" i="7"/>
  <c r="UGQ66" i="7"/>
  <c r="UGS66" i="7"/>
  <c r="UGU66" i="7"/>
  <c r="UGW66" i="7"/>
  <c r="UGY66" i="7"/>
  <c r="UHA66" i="7"/>
  <c r="UHC66" i="7"/>
  <c r="UHE66" i="7"/>
  <c r="UHG66" i="7"/>
  <c r="UHI66" i="7"/>
  <c r="UHK66" i="7"/>
  <c r="UHM66" i="7"/>
  <c r="UHO66" i="7"/>
  <c r="UHQ66" i="7"/>
  <c r="UHS66" i="7"/>
  <c r="UHU66" i="7"/>
  <c r="UHW66" i="7"/>
  <c r="UHY66" i="7"/>
  <c r="UIA66" i="7"/>
  <c r="UIC66" i="7"/>
  <c r="UIE66" i="7"/>
  <c r="UIG66" i="7"/>
  <c r="UII66" i="7"/>
  <c r="UIK66" i="7"/>
  <c r="UIM66" i="7"/>
  <c r="UIO66" i="7"/>
  <c r="UIQ66" i="7"/>
  <c r="UIS66" i="7"/>
  <c r="UIU66" i="7"/>
  <c r="UIW66" i="7"/>
  <c r="UIY66" i="7"/>
  <c r="UJA66" i="7"/>
  <c r="UJC66" i="7"/>
  <c r="UJE66" i="7"/>
  <c r="UJG66" i="7"/>
  <c r="UJI66" i="7"/>
  <c r="UJK66" i="7"/>
  <c r="UJM66" i="7"/>
  <c r="UJO66" i="7"/>
  <c r="UJQ66" i="7"/>
  <c r="UJS66" i="7"/>
  <c r="UJU66" i="7"/>
  <c r="UJW66" i="7"/>
  <c r="UJY66" i="7"/>
  <c r="UKA66" i="7"/>
  <c r="UKC66" i="7"/>
  <c r="UKE66" i="7"/>
  <c r="UKG66" i="7"/>
  <c r="UKI66" i="7"/>
  <c r="UKK66" i="7"/>
  <c r="UKM66" i="7"/>
  <c r="UKO66" i="7"/>
  <c r="UKQ66" i="7"/>
  <c r="UKS66" i="7"/>
  <c r="UKU66" i="7"/>
  <c r="UKW66" i="7"/>
  <c r="UKY66" i="7"/>
  <c r="ULA66" i="7"/>
  <c r="ULC66" i="7"/>
  <c r="ULE66" i="7"/>
  <c r="ULG66" i="7"/>
  <c r="ULI66" i="7"/>
  <c r="ULK66" i="7"/>
  <c r="ULM66" i="7"/>
  <c r="ULO66" i="7"/>
  <c r="ULQ66" i="7"/>
  <c r="ULS66" i="7"/>
  <c r="ULU66" i="7"/>
  <c r="ULW66" i="7"/>
  <c r="ULY66" i="7"/>
  <c r="UMA66" i="7"/>
  <c r="UMC66" i="7"/>
  <c r="UME66" i="7"/>
  <c r="UMG66" i="7"/>
  <c r="UMI66" i="7"/>
  <c r="UMK66" i="7"/>
  <c r="UMM66" i="7"/>
  <c r="UMO66" i="7"/>
  <c r="UMQ66" i="7"/>
  <c r="UMS66" i="7"/>
  <c r="UMU66" i="7"/>
  <c r="UMW66" i="7"/>
  <c r="UMY66" i="7"/>
  <c r="UNA66" i="7"/>
  <c r="UNC66" i="7"/>
  <c r="UNE66" i="7"/>
  <c r="UNG66" i="7"/>
  <c r="UNI66" i="7"/>
  <c r="UNK66" i="7"/>
  <c r="UNM66" i="7"/>
  <c r="UNO66" i="7"/>
  <c r="UNQ66" i="7"/>
  <c r="UNS66" i="7"/>
  <c r="UNU66" i="7"/>
  <c r="UNW66" i="7"/>
  <c r="UNY66" i="7"/>
  <c r="UOA66" i="7"/>
  <c r="UOC66" i="7"/>
  <c r="UOE66" i="7"/>
  <c r="UOG66" i="7"/>
  <c r="UOI66" i="7"/>
  <c r="UOK66" i="7"/>
  <c r="UOM66" i="7"/>
  <c r="UOO66" i="7"/>
  <c r="UOQ66" i="7"/>
  <c r="UOS66" i="7"/>
  <c r="UOU66" i="7"/>
  <c r="UOW66" i="7"/>
  <c r="UOY66" i="7"/>
  <c r="UPA66" i="7"/>
  <c r="UPC66" i="7"/>
  <c r="UPE66" i="7"/>
  <c r="UPG66" i="7"/>
  <c r="UPI66" i="7"/>
  <c r="UPK66" i="7"/>
  <c r="UPM66" i="7"/>
  <c r="UPO66" i="7"/>
  <c r="UPQ66" i="7"/>
  <c r="UPS66" i="7"/>
  <c r="UPU66" i="7"/>
  <c r="UPW66" i="7"/>
  <c r="UPY66" i="7"/>
  <c r="UQA66" i="7"/>
  <c r="UQC66" i="7"/>
  <c r="UQE66" i="7"/>
  <c r="UQG66" i="7"/>
  <c r="UQI66" i="7"/>
  <c r="UQK66" i="7"/>
  <c r="UQM66" i="7"/>
  <c r="UQO66" i="7"/>
  <c r="UQQ66" i="7"/>
  <c r="UQS66" i="7"/>
  <c r="UQU66" i="7"/>
  <c r="UQW66" i="7"/>
  <c r="UQY66" i="7"/>
  <c r="URA66" i="7"/>
  <c r="URC66" i="7"/>
  <c r="URE66" i="7"/>
  <c r="URG66" i="7"/>
  <c r="URI66" i="7"/>
  <c r="URK66" i="7"/>
  <c r="URM66" i="7"/>
  <c r="URO66" i="7"/>
  <c r="URQ66" i="7"/>
  <c r="URS66" i="7"/>
  <c r="URU66" i="7"/>
  <c r="URW66" i="7"/>
  <c r="URY66" i="7"/>
  <c r="USA66" i="7"/>
  <c r="USC66" i="7"/>
  <c r="USE66" i="7"/>
  <c r="USG66" i="7"/>
  <c r="USI66" i="7"/>
  <c r="USK66" i="7"/>
  <c r="USM66" i="7"/>
  <c r="USO66" i="7"/>
  <c r="USQ66" i="7"/>
  <c r="USS66" i="7"/>
  <c r="USU66" i="7"/>
  <c r="USW66" i="7"/>
  <c r="USY66" i="7"/>
  <c r="UTA66" i="7"/>
  <c r="UTC66" i="7"/>
  <c r="UTE66" i="7"/>
  <c r="UTG66" i="7"/>
  <c r="UTI66" i="7"/>
  <c r="UTK66" i="7"/>
  <c r="UTM66" i="7"/>
  <c r="UTO66" i="7"/>
  <c r="UTQ66" i="7"/>
  <c r="UTS66" i="7"/>
  <c r="UTU66" i="7"/>
  <c r="UTW66" i="7"/>
  <c r="UTY66" i="7"/>
  <c r="UUA66" i="7"/>
  <c r="UUC66" i="7"/>
  <c r="UUE66" i="7"/>
  <c r="UUG66" i="7"/>
  <c r="UUI66" i="7"/>
  <c r="UUK66" i="7"/>
  <c r="UUM66" i="7"/>
  <c r="UUO66" i="7"/>
  <c r="UUQ66" i="7"/>
  <c r="UUS66" i="7"/>
  <c r="UUU66" i="7"/>
  <c r="UUW66" i="7"/>
  <c r="UUY66" i="7"/>
  <c r="UVA66" i="7"/>
  <c r="UVC66" i="7"/>
  <c r="UVE66" i="7"/>
  <c r="UVG66" i="7"/>
  <c r="UVI66" i="7"/>
  <c r="UVK66" i="7"/>
  <c r="UVM66" i="7"/>
  <c r="UVO66" i="7"/>
  <c r="UVQ66" i="7"/>
  <c r="UVS66" i="7"/>
  <c r="UVU66" i="7"/>
  <c r="UVW66" i="7"/>
  <c r="UVY66" i="7"/>
  <c r="UWA66" i="7"/>
  <c r="UWC66" i="7"/>
  <c r="UWE66" i="7"/>
  <c r="UWG66" i="7"/>
  <c r="UWI66" i="7"/>
  <c r="UWK66" i="7"/>
  <c r="UWM66" i="7"/>
  <c r="UWO66" i="7"/>
  <c r="UWQ66" i="7"/>
  <c r="UWS66" i="7"/>
  <c r="UWU66" i="7"/>
  <c r="UWW66" i="7"/>
  <c r="UWY66" i="7"/>
  <c r="UXA66" i="7"/>
  <c r="UXC66" i="7"/>
  <c r="UXE66" i="7"/>
  <c r="UXG66" i="7"/>
  <c r="UXI66" i="7"/>
  <c r="UXK66" i="7"/>
  <c r="UXM66" i="7"/>
  <c r="UXO66" i="7"/>
  <c r="UXQ66" i="7"/>
  <c r="UXS66" i="7"/>
  <c r="UXU66" i="7"/>
  <c r="UXW66" i="7"/>
  <c r="UXY66" i="7"/>
  <c r="UYA66" i="7"/>
  <c r="UYC66" i="7"/>
  <c r="UYE66" i="7"/>
  <c r="UYG66" i="7"/>
  <c r="UYI66" i="7"/>
  <c r="UYK66" i="7"/>
  <c r="UYM66" i="7"/>
  <c r="UYO66" i="7"/>
  <c r="UYQ66" i="7"/>
  <c r="UYS66" i="7"/>
  <c r="UYU66" i="7"/>
  <c r="UYW66" i="7"/>
  <c r="UYY66" i="7"/>
  <c r="UZA66" i="7"/>
  <c r="UZC66" i="7"/>
  <c r="UZE66" i="7"/>
  <c r="UZG66" i="7"/>
  <c r="UZI66" i="7"/>
  <c r="UZK66" i="7"/>
  <c r="UZM66" i="7"/>
  <c r="UZO66" i="7"/>
  <c r="UZQ66" i="7"/>
  <c r="UZS66" i="7"/>
  <c r="UZU66" i="7"/>
  <c r="UZW66" i="7"/>
  <c r="UZY66" i="7"/>
  <c r="VAA66" i="7"/>
  <c r="VAC66" i="7"/>
  <c r="VAE66" i="7"/>
  <c r="VAG66" i="7"/>
  <c r="VAI66" i="7"/>
  <c r="VAK66" i="7"/>
  <c r="VAM66" i="7"/>
  <c r="VAO66" i="7"/>
  <c r="VAQ66" i="7"/>
  <c r="VAS66" i="7"/>
  <c r="VAU66" i="7"/>
  <c r="VAW66" i="7"/>
  <c r="VAY66" i="7"/>
  <c r="VBA66" i="7"/>
  <c r="VBC66" i="7"/>
  <c r="VBE66" i="7"/>
  <c r="VBG66" i="7"/>
  <c r="VBI66" i="7"/>
  <c r="VBK66" i="7"/>
  <c r="VBM66" i="7"/>
  <c r="VBO66" i="7"/>
  <c r="VBQ66" i="7"/>
  <c r="VBS66" i="7"/>
  <c r="VBU66" i="7"/>
  <c r="VBW66" i="7"/>
  <c r="VBY66" i="7"/>
  <c r="VCA66" i="7"/>
  <c r="VCC66" i="7"/>
  <c r="VCE66" i="7"/>
  <c r="VCG66" i="7"/>
  <c r="VCI66" i="7"/>
  <c r="VCK66" i="7"/>
  <c r="VCM66" i="7"/>
  <c r="VCO66" i="7"/>
  <c r="VCQ66" i="7"/>
  <c r="VCS66" i="7"/>
  <c r="VCU66" i="7"/>
  <c r="VCW66" i="7"/>
  <c r="VCY66" i="7"/>
  <c r="VDA66" i="7"/>
  <c r="VDC66" i="7"/>
  <c r="VDE66" i="7"/>
  <c r="VDG66" i="7"/>
  <c r="VDI66" i="7"/>
  <c r="VDK66" i="7"/>
  <c r="VDM66" i="7"/>
  <c r="VDO66" i="7"/>
  <c r="VDQ66" i="7"/>
  <c r="VDS66" i="7"/>
  <c r="VDU66" i="7"/>
  <c r="VDW66" i="7"/>
  <c r="VDY66" i="7"/>
  <c r="VEA66" i="7"/>
  <c r="VEC66" i="7"/>
  <c r="VEE66" i="7"/>
  <c r="VEG66" i="7"/>
  <c r="VEI66" i="7"/>
  <c r="VEK66" i="7"/>
  <c r="VEM66" i="7"/>
  <c r="VEO66" i="7"/>
  <c r="VEQ66" i="7"/>
  <c r="VES66" i="7"/>
  <c r="VEU66" i="7"/>
  <c r="VEW66" i="7"/>
  <c r="VEY66" i="7"/>
  <c r="VFA66" i="7"/>
  <c r="VFC66" i="7"/>
  <c r="VFE66" i="7"/>
  <c r="VFG66" i="7"/>
  <c r="VFI66" i="7"/>
  <c r="VFK66" i="7"/>
  <c r="VFM66" i="7"/>
  <c r="VFO66" i="7"/>
  <c r="VFQ66" i="7"/>
  <c r="VFS66" i="7"/>
  <c r="VFU66" i="7"/>
  <c r="VFW66" i="7"/>
  <c r="VFY66" i="7"/>
  <c r="VGA66" i="7"/>
  <c r="VGC66" i="7"/>
  <c r="VGE66" i="7"/>
  <c r="VGG66" i="7"/>
  <c r="VGI66" i="7"/>
  <c r="VGK66" i="7"/>
  <c r="VGM66" i="7"/>
  <c r="VGO66" i="7"/>
  <c r="VGQ66" i="7"/>
  <c r="VGS66" i="7"/>
  <c r="VGU66" i="7"/>
  <c r="VGW66" i="7"/>
  <c r="VGY66" i="7"/>
  <c r="VHA66" i="7"/>
  <c r="VHC66" i="7"/>
  <c r="VHE66" i="7"/>
  <c r="VHG66" i="7"/>
  <c r="VHI66" i="7"/>
  <c r="VHK66" i="7"/>
  <c r="VHM66" i="7"/>
  <c r="VHO66" i="7"/>
  <c r="VHQ66" i="7"/>
  <c r="VHS66" i="7"/>
  <c r="VHU66" i="7"/>
  <c r="VHW66" i="7"/>
  <c r="VHY66" i="7"/>
  <c r="VIA66" i="7"/>
  <c r="VIC66" i="7"/>
  <c r="VIE66" i="7"/>
  <c r="VIG66" i="7"/>
  <c r="VII66" i="7"/>
  <c r="VIK66" i="7"/>
  <c r="VIM66" i="7"/>
  <c r="VIO66" i="7"/>
  <c r="VIQ66" i="7"/>
  <c r="VIS66" i="7"/>
  <c r="VIU66" i="7"/>
  <c r="VIW66" i="7"/>
  <c r="VIY66" i="7"/>
  <c r="VJA66" i="7"/>
  <c r="VJC66" i="7"/>
  <c r="VJE66" i="7"/>
  <c r="VJG66" i="7"/>
  <c r="VJI66" i="7"/>
  <c r="VJK66" i="7"/>
  <c r="VJM66" i="7"/>
  <c r="VJO66" i="7"/>
  <c r="VJQ66" i="7"/>
  <c r="VJS66" i="7"/>
  <c r="VJU66" i="7"/>
  <c r="VJW66" i="7"/>
  <c r="VJY66" i="7"/>
  <c r="VKA66" i="7"/>
  <c r="VKC66" i="7"/>
  <c r="VKE66" i="7"/>
  <c r="VKG66" i="7"/>
  <c r="VKI66" i="7"/>
  <c r="VKK66" i="7"/>
  <c r="VKM66" i="7"/>
  <c r="VKO66" i="7"/>
  <c r="VKQ66" i="7"/>
  <c r="VKS66" i="7"/>
  <c r="VKU66" i="7"/>
  <c r="VKW66" i="7"/>
  <c r="VKY66" i="7"/>
  <c r="VLA66" i="7"/>
  <c r="VLC66" i="7"/>
  <c r="VLE66" i="7"/>
  <c r="VLG66" i="7"/>
  <c r="VLI66" i="7"/>
  <c r="VLK66" i="7"/>
  <c r="VLM66" i="7"/>
  <c r="VLO66" i="7"/>
  <c r="VLQ66" i="7"/>
  <c r="VLS66" i="7"/>
  <c r="VLU66" i="7"/>
  <c r="VLW66" i="7"/>
  <c r="VLY66" i="7"/>
  <c r="VMA66" i="7"/>
  <c r="VMC66" i="7"/>
  <c r="VME66" i="7"/>
  <c r="VMG66" i="7"/>
  <c r="VMI66" i="7"/>
  <c r="VMK66" i="7"/>
  <c r="VMM66" i="7"/>
  <c r="VMO66" i="7"/>
  <c r="VMQ66" i="7"/>
  <c r="VMS66" i="7"/>
  <c r="VMU66" i="7"/>
  <c r="VMW66" i="7"/>
  <c r="VMY66" i="7"/>
  <c r="VNA66" i="7"/>
  <c r="VNC66" i="7"/>
  <c r="VNE66" i="7"/>
  <c r="VNG66" i="7"/>
  <c r="VNI66" i="7"/>
  <c r="VNK66" i="7"/>
  <c r="VNM66" i="7"/>
  <c r="VNO66" i="7"/>
  <c r="VNQ66" i="7"/>
  <c r="VNS66" i="7"/>
  <c r="VNU66" i="7"/>
  <c r="VNW66" i="7"/>
  <c r="VNY66" i="7"/>
  <c r="VOA66" i="7"/>
  <c r="VOC66" i="7"/>
  <c r="VOE66" i="7"/>
  <c r="VOG66" i="7"/>
  <c r="VOI66" i="7"/>
  <c r="VOK66" i="7"/>
  <c r="VOM66" i="7"/>
  <c r="VOO66" i="7"/>
  <c r="VOQ66" i="7"/>
  <c r="VOS66" i="7"/>
  <c r="VOU66" i="7"/>
  <c r="VOW66" i="7"/>
  <c r="VOY66" i="7"/>
  <c r="VPA66" i="7"/>
  <c r="VPC66" i="7"/>
  <c r="VPE66" i="7"/>
  <c r="VPG66" i="7"/>
  <c r="VPI66" i="7"/>
  <c r="VPK66" i="7"/>
  <c r="VPM66" i="7"/>
  <c r="VPO66" i="7"/>
  <c r="VPQ66" i="7"/>
  <c r="VPS66" i="7"/>
  <c r="VPU66" i="7"/>
  <c r="VPW66" i="7"/>
  <c r="VPY66" i="7"/>
  <c r="VQA66" i="7"/>
  <c r="VQC66" i="7"/>
  <c r="VQE66" i="7"/>
  <c r="VQG66" i="7"/>
  <c r="VQI66" i="7"/>
  <c r="VQK66" i="7"/>
  <c r="VQM66" i="7"/>
  <c r="VQO66" i="7"/>
  <c r="VQQ66" i="7"/>
  <c r="VQS66" i="7"/>
  <c r="VQU66" i="7"/>
  <c r="VQW66" i="7"/>
  <c r="VQY66" i="7"/>
  <c r="VRA66" i="7"/>
  <c r="VRC66" i="7"/>
  <c r="VRE66" i="7"/>
  <c r="VRG66" i="7"/>
  <c r="VRI66" i="7"/>
  <c r="VRK66" i="7"/>
  <c r="VRM66" i="7"/>
  <c r="VRO66" i="7"/>
  <c r="VRQ66" i="7"/>
  <c r="VRS66" i="7"/>
  <c r="VRU66" i="7"/>
  <c r="VRW66" i="7"/>
  <c r="VRY66" i="7"/>
  <c r="VSA66" i="7"/>
  <c r="VSC66" i="7"/>
  <c r="VSE66" i="7"/>
  <c r="VSG66" i="7"/>
  <c r="VSI66" i="7"/>
  <c r="VSK66" i="7"/>
  <c r="VSM66" i="7"/>
  <c r="VSO66" i="7"/>
  <c r="VSQ66" i="7"/>
  <c r="VSS66" i="7"/>
  <c r="VSU66" i="7"/>
  <c r="VSW66" i="7"/>
  <c r="VSY66" i="7"/>
  <c r="VTA66" i="7"/>
  <c r="VTC66" i="7"/>
  <c r="VTE66" i="7"/>
  <c r="VTG66" i="7"/>
  <c r="VTI66" i="7"/>
  <c r="VTK66" i="7"/>
  <c r="VTM66" i="7"/>
  <c r="VTO66" i="7"/>
  <c r="VTQ66" i="7"/>
  <c r="VTS66" i="7"/>
  <c r="VTU66" i="7"/>
  <c r="VTW66" i="7"/>
  <c r="VTY66" i="7"/>
  <c r="VUA66" i="7"/>
  <c r="VUC66" i="7"/>
  <c r="VUE66" i="7"/>
  <c r="VUG66" i="7"/>
  <c r="VUI66" i="7"/>
  <c r="VUK66" i="7"/>
  <c r="VUM66" i="7"/>
  <c r="VUO66" i="7"/>
  <c r="VUQ66" i="7"/>
  <c r="VUS66" i="7"/>
  <c r="VUU66" i="7"/>
  <c r="VUW66" i="7"/>
  <c r="VUY66" i="7"/>
  <c r="VVA66" i="7"/>
  <c r="VVC66" i="7"/>
  <c r="VVE66" i="7"/>
  <c r="VVG66" i="7"/>
  <c r="VVI66" i="7"/>
  <c r="VVK66" i="7"/>
  <c r="VVM66" i="7"/>
  <c r="VVO66" i="7"/>
  <c r="VVQ66" i="7"/>
  <c r="VVS66" i="7"/>
  <c r="VVU66" i="7"/>
  <c r="VVW66" i="7"/>
  <c r="VVY66" i="7"/>
  <c r="VWA66" i="7"/>
  <c r="VWC66" i="7"/>
  <c r="VWE66" i="7"/>
  <c r="VWG66" i="7"/>
  <c r="VWI66" i="7"/>
  <c r="VWK66" i="7"/>
  <c r="VWM66" i="7"/>
  <c r="VWO66" i="7"/>
  <c r="VWQ66" i="7"/>
  <c r="VWS66" i="7"/>
  <c r="VWU66" i="7"/>
  <c r="VWW66" i="7"/>
  <c r="VWY66" i="7"/>
  <c r="VXA66" i="7"/>
  <c r="VXC66" i="7"/>
  <c r="VXE66" i="7"/>
  <c r="VXG66" i="7"/>
  <c r="VXI66" i="7"/>
  <c r="VXK66" i="7"/>
  <c r="VXM66" i="7"/>
  <c r="VXO66" i="7"/>
  <c r="VXQ66" i="7"/>
  <c r="VXS66" i="7"/>
  <c r="VXU66" i="7"/>
  <c r="VXW66" i="7"/>
  <c r="VXY66" i="7"/>
  <c r="VYA66" i="7"/>
  <c r="VYC66" i="7"/>
  <c r="VYE66" i="7"/>
  <c r="VYG66" i="7"/>
  <c r="VYI66" i="7"/>
  <c r="VYK66" i="7"/>
  <c r="VYM66" i="7"/>
  <c r="VYO66" i="7"/>
  <c r="VYQ66" i="7"/>
  <c r="VYS66" i="7"/>
  <c r="VYU66" i="7"/>
  <c r="VYW66" i="7"/>
  <c r="VYY66" i="7"/>
  <c r="VZA66" i="7"/>
  <c r="VZC66" i="7"/>
  <c r="VZE66" i="7"/>
  <c r="VZG66" i="7"/>
  <c r="VZI66" i="7"/>
  <c r="VZK66" i="7"/>
  <c r="VZM66" i="7"/>
  <c r="VZO66" i="7"/>
  <c r="VZQ66" i="7"/>
  <c r="VZS66" i="7"/>
  <c r="VZU66" i="7"/>
  <c r="VZW66" i="7"/>
  <c r="VZY66" i="7"/>
  <c r="WAA66" i="7"/>
  <c r="WAC66" i="7"/>
  <c r="WAE66" i="7"/>
  <c r="WAG66" i="7"/>
  <c r="WAI66" i="7"/>
  <c r="WAK66" i="7"/>
  <c r="WAM66" i="7"/>
  <c r="WAO66" i="7"/>
  <c r="WAQ66" i="7"/>
  <c r="WAS66" i="7"/>
  <c r="WAU66" i="7"/>
  <c r="WAW66" i="7"/>
  <c r="WAY66" i="7"/>
  <c r="WBA66" i="7"/>
  <c r="WBC66" i="7"/>
  <c r="WBE66" i="7"/>
  <c r="WBG66" i="7"/>
  <c r="WBI66" i="7"/>
  <c r="WBK66" i="7"/>
  <c r="WBM66" i="7"/>
  <c r="WBO66" i="7"/>
  <c r="WBQ66" i="7"/>
  <c r="WBS66" i="7"/>
  <c r="WBU66" i="7"/>
  <c r="WBW66" i="7"/>
  <c r="WBY66" i="7"/>
  <c r="WCA66" i="7"/>
  <c r="WCC66" i="7"/>
  <c r="WCE66" i="7"/>
  <c r="WCG66" i="7"/>
  <c r="WCI66" i="7"/>
  <c r="WCK66" i="7"/>
  <c r="WCM66" i="7"/>
  <c r="WCO66" i="7"/>
  <c r="WCQ66" i="7"/>
  <c r="WCS66" i="7"/>
  <c r="WCU66" i="7"/>
  <c r="WCW66" i="7"/>
  <c r="WCY66" i="7"/>
  <c r="WDA66" i="7"/>
  <c r="WDC66" i="7"/>
  <c r="WDE66" i="7"/>
  <c r="WDG66" i="7"/>
  <c r="WDI66" i="7"/>
  <c r="WDK66" i="7"/>
  <c r="WDM66" i="7"/>
  <c r="WDO66" i="7"/>
  <c r="WDQ66" i="7"/>
  <c r="WDS66" i="7"/>
  <c r="WDU66" i="7"/>
  <c r="WDW66" i="7"/>
  <c r="WDY66" i="7"/>
  <c r="WEA66" i="7"/>
  <c r="WEC66" i="7"/>
  <c r="WEE66" i="7"/>
  <c r="WEG66" i="7"/>
  <c r="WEI66" i="7"/>
  <c r="WEK66" i="7"/>
  <c r="WEM66" i="7"/>
  <c r="WEO66" i="7"/>
  <c r="WEQ66" i="7"/>
  <c r="WES66" i="7"/>
  <c r="WEU66" i="7"/>
  <c r="WEW66" i="7"/>
  <c r="WEY66" i="7"/>
  <c r="WFA66" i="7"/>
  <c r="WFC66" i="7"/>
  <c r="WFE66" i="7"/>
  <c r="WFG66" i="7"/>
  <c r="WFI66" i="7"/>
  <c r="WFK66" i="7"/>
  <c r="WFM66" i="7"/>
  <c r="WFO66" i="7"/>
  <c r="WFQ66" i="7"/>
  <c r="WFS66" i="7"/>
  <c r="WFU66" i="7"/>
  <c r="WFW66" i="7"/>
  <c r="WFY66" i="7"/>
  <c r="WGA66" i="7"/>
  <c r="WGC66" i="7"/>
  <c r="WGE66" i="7"/>
  <c r="WGG66" i="7"/>
  <c r="WGI66" i="7"/>
  <c r="WGK66" i="7"/>
  <c r="WGM66" i="7"/>
  <c r="WGO66" i="7"/>
  <c r="WGQ66" i="7"/>
  <c r="WGS66" i="7"/>
  <c r="WGU66" i="7"/>
  <c r="WGW66" i="7"/>
  <c r="WGY66" i="7"/>
  <c r="WHA66" i="7"/>
  <c r="WHC66" i="7"/>
  <c r="WHE66" i="7"/>
  <c r="WHG66" i="7"/>
  <c r="WHI66" i="7"/>
  <c r="WHK66" i="7"/>
  <c r="WHM66" i="7"/>
  <c r="WHO66" i="7"/>
  <c r="WHQ66" i="7"/>
  <c r="WHS66" i="7"/>
  <c r="WHU66" i="7"/>
  <c r="WHW66" i="7"/>
  <c r="WHY66" i="7"/>
  <c r="WIA66" i="7"/>
  <c r="WIC66" i="7"/>
  <c r="WIE66" i="7"/>
  <c r="WIG66" i="7"/>
  <c r="WII66" i="7"/>
  <c r="WIK66" i="7"/>
  <c r="WIM66" i="7"/>
  <c r="WIO66" i="7"/>
  <c r="WIQ66" i="7"/>
  <c r="WIS66" i="7"/>
  <c r="WIU66" i="7"/>
  <c r="WIW66" i="7"/>
  <c r="WIY66" i="7"/>
  <c r="WJA66" i="7"/>
  <c r="WJC66" i="7"/>
  <c r="WJE66" i="7"/>
  <c r="WJG66" i="7"/>
  <c r="WJI66" i="7"/>
  <c r="WJK66" i="7"/>
  <c r="WJM66" i="7"/>
  <c r="WJO66" i="7"/>
  <c r="WJQ66" i="7"/>
  <c r="WJS66" i="7"/>
  <c r="WJU66" i="7"/>
  <c r="WJW66" i="7"/>
  <c r="WJY66" i="7"/>
  <c r="WKA66" i="7"/>
  <c r="WKC66" i="7"/>
  <c r="WKE66" i="7"/>
  <c r="WKG66" i="7"/>
  <c r="WKI66" i="7"/>
  <c r="WKK66" i="7"/>
  <c r="WKM66" i="7"/>
  <c r="WKO66" i="7"/>
  <c r="WKQ66" i="7"/>
  <c r="WKS66" i="7"/>
  <c r="WKU66" i="7"/>
  <c r="WKW66" i="7"/>
  <c r="WKY66" i="7"/>
  <c r="WLA66" i="7"/>
  <c r="WLC66" i="7"/>
  <c r="WLE66" i="7"/>
  <c r="WLG66" i="7"/>
  <c r="WLI66" i="7"/>
  <c r="WLK66" i="7"/>
  <c r="WLM66" i="7"/>
  <c r="WLO66" i="7"/>
  <c r="WLQ66" i="7"/>
  <c r="WLS66" i="7"/>
  <c r="WLU66" i="7"/>
  <c r="WLW66" i="7"/>
  <c r="WLY66" i="7"/>
  <c r="WMA66" i="7"/>
  <c r="WMC66" i="7"/>
  <c r="WME66" i="7"/>
  <c r="WMG66" i="7"/>
  <c r="WMI66" i="7"/>
  <c r="WMK66" i="7"/>
  <c r="WMM66" i="7"/>
  <c r="WMO66" i="7"/>
  <c r="WMQ66" i="7"/>
  <c r="WMS66" i="7"/>
  <c r="WMU66" i="7"/>
  <c r="WMW66" i="7"/>
  <c r="WMY66" i="7"/>
  <c r="WNA66" i="7"/>
  <c r="WNC66" i="7"/>
  <c r="WNE66" i="7"/>
  <c r="WNG66" i="7"/>
  <c r="WNI66" i="7"/>
  <c r="WNK66" i="7"/>
  <c r="WNM66" i="7"/>
  <c r="WNO66" i="7"/>
  <c r="WNQ66" i="7"/>
  <c r="WNS66" i="7"/>
  <c r="WNU66" i="7"/>
  <c r="WNW66" i="7"/>
  <c r="WNY66" i="7"/>
  <c r="WOA66" i="7"/>
  <c r="WOC66" i="7"/>
  <c r="WOE66" i="7"/>
  <c r="WOG66" i="7"/>
  <c r="WOI66" i="7"/>
  <c r="WOK66" i="7"/>
  <c r="WOM66" i="7"/>
  <c r="WOO66" i="7"/>
  <c r="WOQ66" i="7"/>
  <c r="WOS66" i="7"/>
  <c r="WOU66" i="7"/>
  <c r="WOW66" i="7"/>
  <c r="WOY66" i="7"/>
  <c r="WPA66" i="7"/>
  <c r="WPC66" i="7"/>
  <c r="WPE66" i="7"/>
  <c r="WPG66" i="7"/>
  <c r="WPI66" i="7"/>
  <c r="WPK66" i="7"/>
  <c r="WPM66" i="7"/>
  <c r="WPO66" i="7"/>
  <c r="WPQ66" i="7"/>
  <c r="WPS66" i="7"/>
  <c r="WPU66" i="7"/>
  <c r="WPW66" i="7"/>
  <c r="WPY66" i="7"/>
  <c r="WQA66" i="7"/>
  <c r="WQC66" i="7"/>
  <c r="WQE66" i="7"/>
  <c r="WQG66" i="7"/>
  <c r="WQI66" i="7"/>
  <c r="WQK66" i="7"/>
  <c r="WQM66" i="7"/>
  <c r="WQO66" i="7"/>
  <c r="WQQ66" i="7"/>
  <c r="WQS66" i="7"/>
  <c r="WQU66" i="7"/>
  <c r="WQW66" i="7"/>
  <c r="WQY66" i="7"/>
  <c r="WRA66" i="7"/>
  <c r="WRC66" i="7"/>
  <c r="WRE66" i="7"/>
  <c r="WRG66" i="7"/>
  <c r="WRI66" i="7"/>
  <c r="WRK66" i="7"/>
  <c r="WRM66" i="7"/>
  <c r="WRO66" i="7"/>
  <c r="WRQ66" i="7"/>
  <c r="WRS66" i="7"/>
  <c r="WRU66" i="7"/>
  <c r="WRW66" i="7"/>
  <c r="WRY66" i="7"/>
  <c r="WSA66" i="7"/>
  <c r="WSC66" i="7"/>
  <c r="WSE66" i="7"/>
  <c r="WSG66" i="7"/>
  <c r="WSI66" i="7"/>
  <c r="WSK66" i="7"/>
  <c r="WSM66" i="7"/>
  <c r="WSO66" i="7"/>
  <c r="WSQ66" i="7"/>
  <c r="WSS66" i="7"/>
  <c r="WSU66" i="7"/>
  <c r="WSW66" i="7"/>
  <c r="WSY66" i="7"/>
  <c r="WTA66" i="7"/>
  <c r="WTC66" i="7"/>
  <c r="WTE66" i="7"/>
  <c r="WTG66" i="7"/>
  <c r="WTI66" i="7"/>
  <c r="WTK66" i="7"/>
  <c r="WTM66" i="7"/>
  <c r="WTO66" i="7"/>
  <c r="WTQ66" i="7"/>
  <c r="WTS66" i="7"/>
  <c r="WTU66" i="7"/>
  <c r="WTW66" i="7"/>
  <c r="WTY66" i="7"/>
  <c r="WUA66" i="7"/>
  <c r="WUC66" i="7"/>
  <c r="WUE66" i="7"/>
  <c r="WUG66" i="7"/>
  <c r="WUI66" i="7"/>
  <c r="WUK66" i="7"/>
  <c r="WUM66" i="7"/>
  <c r="WUO66" i="7"/>
  <c r="WUQ66" i="7"/>
  <c r="WUS66" i="7"/>
  <c r="WUU66" i="7"/>
  <c r="WUW66" i="7"/>
  <c r="WUY66" i="7"/>
  <c r="WVA66" i="7"/>
  <c r="WVC66" i="7"/>
  <c r="WVE66" i="7"/>
  <c r="WVG66" i="7"/>
  <c r="WVI66" i="7"/>
  <c r="WVK66" i="7"/>
  <c r="WVM66" i="7"/>
  <c r="WVO66" i="7"/>
  <c r="WVQ66" i="7"/>
  <c r="WVS66" i="7"/>
  <c r="WVU66" i="7"/>
  <c r="WVW66" i="7"/>
  <c r="WVY66" i="7"/>
  <c r="WWA66" i="7"/>
  <c r="WWC66" i="7"/>
  <c r="WWE66" i="7"/>
  <c r="WWG66" i="7"/>
  <c r="WWI66" i="7"/>
  <c r="WWK66" i="7"/>
  <c r="WWM66" i="7"/>
  <c r="WWO66" i="7"/>
  <c r="WWQ66" i="7"/>
  <c r="WWS66" i="7"/>
  <c r="WWU66" i="7"/>
  <c r="WWW66" i="7"/>
  <c r="WWY66" i="7"/>
  <c r="WXA66" i="7"/>
  <c r="WXC66" i="7"/>
  <c r="WXE66" i="7"/>
  <c r="WXG66" i="7"/>
  <c r="WXI66" i="7"/>
  <c r="WXK66" i="7"/>
  <c r="WXM66" i="7"/>
  <c r="WXO66" i="7"/>
  <c r="WXQ66" i="7"/>
  <c r="WXS66" i="7"/>
  <c r="WXU66" i="7"/>
  <c r="WXW66" i="7"/>
  <c r="WXY66" i="7"/>
  <c r="WYA66" i="7"/>
  <c r="WYC66" i="7"/>
  <c r="WYE66" i="7"/>
  <c r="WYG66" i="7"/>
  <c r="WYI66" i="7"/>
  <c r="WYK66" i="7"/>
  <c r="WYM66" i="7"/>
  <c r="WYO66" i="7"/>
  <c r="WYQ66" i="7"/>
  <c r="WYS66" i="7"/>
  <c r="WYU66" i="7"/>
  <c r="WYW66" i="7"/>
  <c r="WYY66" i="7"/>
  <c r="WZA66" i="7"/>
  <c r="WZC66" i="7"/>
  <c r="WZE66" i="7"/>
  <c r="WZG66" i="7"/>
  <c r="WZI66" i="7"/>
  <c r="WZK66" i="7"/>
  <c r="WZM66" i="7"/>
  <c r="WZO66" i="7"/>
  <c r="WZQ66" i="7"/>
  <c r="WZS66" i="7"/>
  <c r="WZU66" i="7"/>
  <c r="WZW66" i="7"/>
  <c r="WZY66" i="7"/>
  <c r="XAA66" i="7"/>
  <c r="XAC66" i="7"/>
  <c r="XAE66" i="7"/>
  <c r="XAG66" i="7"/>
  <c r="XAI66" i="7"/>
  <c r="XAK66" i="7"/>
  <c r="XAM66" i="7"/>
  <c r="XAO66" i="7"/>
  <c r="XAQ66" i="7"/>
  <c r="XAS66" i="7"/>
  <c r="XAU66" i="7"/>
  <c r="XAW66" i="7"/>
  <c r="XAY66" i="7"/>
  <c r="XBA66" i="7"/>
  <c r="XBC66" i="7"/>
  <c r="XBE66" i="7"/>
  <c r="XBG66" i="7"/>
  <c r="XBI66" i="7"/>
  <c r="XBK66" i="7"/>
  <c r="XBM66" i="7"/>
  <c r="XBO66" i="7"/>
  <c r="XBQ66" i="7"/>
  <c r="XBS66" i="7"/>
  <c r="XBU66" i="7"/>
  <c r="XBW66" i="7"/>
  <c r="XBY66" i="7"/>
  <c r="XCA66" i="7"/>
  <c r="XCC66" i="7"/>
  <c r="XCE66" i="7"/>
  <c r="XCG66" i="7"/>
  <c r="XCI66" i="7"/>
  <c r="XCK66" i="7"/>
  <c r="XCM66" i="7"/>
  <c r="XCO66" i="7"/>
  <c r="XCQ66" i="7"/>
  <c r="XCS66" i="7"/>
  <c r="XCU66" i="7"/>
  <c r="XCW66" i="7"/>
  <c r="XCY66" i="7"/>
  <c r="XDA66" i="7"/>
  <c r="XDC66" i="7"/>
  <c r="XDE66" i="7"/>
  <c r="XDG66" i="7"/>
  <c r="XDI66" i="7"/>
  <c r="XDK66" i="7"/>
  <c r="XDM66" i="7"/>
  <c r="XDO66" i="7"/>
  <c r="XDQ66" i="7"/>
  <c r="XDS66" i="7"/>
  <c r="XDU66" i="7"/>
  <c r="XDW66" i="7"/>
  <c r="XDY66" i="7"/>
  <c r="XEA66" i="7"/>
  <c r="XEC66" i="7"/>
  <c r="XEE66" i="7"/>
  <c r="XEG66" i="7"/>
  <c r="XEI66" i="7"/>
  <c r="XEK66" i="7"/>
  <c r="XEM66" i="7"/>
  <c r="XEO66" i="7"/>
  <c r="XEQ66" i="7"/>
  <c r="XES66" i="7"/>
  <c r="XEU66" i="7"/>
  <c r="XEW66" i="7"/>
  <c r="XEY66" i="7"/>
  <c r="XFA66" i="7"/>
  <c r="XFC66" i="7"/>
  <c r="AI67" i="7"/>
  <c r="AK67" i="7"/>
  <c r="AM67" i="7"/>
  <c r="AO67" i="7"/>
  <c r="AQ67" i="7"/>
  <c r="AS67" i="7"/>
  <c r="AU67" i="7"/>
  <c r="AW67" i="7"/>
  <c r="AY67" i="7"/>
  <c r="BA67" i="7"/>
  <c r="BC67" i="7"/>
  <c r="BE67" i="7"/>
  <c r="BG67" i="7"/>
  <c r="BI67" i="7"/>
  <c r="BK67" i="7"/>
  <c r="BM67" i="7"/>
  <c r="BO67" i="7"/>
  <c r="BQ67" i="7"/>
  <c r="BS67" i="7"/>
  <c r="BU67" i="7"/>
  <c r="BW67" i="7"/>
  <c r="BY67" i="7"/>
  <c r="CA67" i="7"/>
  <c r="CC67" i="7"/>
  <c r="CE67" i="7"/>
  <c r="CG67" i="7"/>
  <c r="CI67" i="7"/>
  <c r="CK67" i="7"/>
  <c r="CM67" i="7"/>
  <c r="CO67" i="7"/>
  <c r="CQ67" i="7"/>
  <c r="CS67" i="7"/>
  <c r="CU67" i="7"/>
  <c r="CW67" i="7"/>
  <c r="CY67" i="7"/>
  <c r="DA67" i="7"/>
  <c r="DC67" i="7"/>
  <c r="DE67" i="7"/>
  <c r="DG67" i="7"/>
  <c r="DI67" i="7"/>
  <c r="DK67" i="7"/>
  <c r="DM67" i="7"/>
  <c r="DO67" i="7"/>
  <c r="DQ67" i="7"/>
  <c r="DS67" i="7"/>
  <c r="DU67" i="7"/>
  <c r="DW67" i="7"/>
  <c r="DY67" i="7"/>
  <c r="EA67" i="7"/>
  <c r="EC67" i="7"/>
  <c r="EE67" i="7"/>
  <c r="EG67" i="7"/>
  <c r="EI67" i="7"/>
  <c r="EK67" i="7"/>
  <c r="EM67" i="7"/>
  <c r="EO67" i="7"/>
  <c r="EQ67" i="7"/>
  <c r="ES67" i="7"/>
  <c r="EU67" i="7"/>
  <c r="EW67" i="7"/>
  <c r="EY67" i="7"/>
  <c r="FA67" i="7"/>
  <c r="FC67" i="7"/>
  <c r="FE67" i="7"/>
  <c r="FG67" i="7"/>
  <c r="FI67" i="7"/>
  <c r="FK67" i="7"/>
  <c r="FM67" i="7"/>
  <c r="FO67" i="7"/>
  <c r="FQ67" i="7"/>
  <c r="FS67" i="7"/>
  <c r="FU67" i="7"/>
  <c r="FW67" i="7"/>
  <c r="FY67" i="7"/>
  <c r="GA67" i="7"/>
  <c r="GC67" i="7"/>
  <c r="GE67" i="7"/>
  <c r="GG67" i="7"/>
  <c r="GI67" i="7"/>
  <c r="GK67" i="7"/>
  <c r="GM67" i="7"/>
  <c r="GO67" i="7"/>
  <c r="GQ67" i="7"/>
  <c r="GS67" i="7"/>
  <c r="GU67" i="7"/>
  <c r="GW67" i="7"/>
  <c r="GY67" i="7"/>
  <c r="HA67" i="7"/>
  <c r="HC67" i="7"/>
  <c r="HE67" i="7"/>
  <c r="HG67" i="7"/>
  <c r="HI67" i="7"/>
  <c r="HK67" i="7"/>
  <c r="HM67" i="7"/>
  <c r="HO67" i="7"/>
  <c r="HQ67" i="7"/>
  <c r="HS67" i="7"/>
  <c r="HU67" i="7"/>
  <c r="HW67" i="7"/>
  <c r="HY67" i="7"/>
  <c r="IA67" i="7"/>
  <c r="IC67" i="7"/>
  <c r="IE67" i="7"/>
  <c r="IG67" i="7"/>
  <c r="II67" i="7"/>
  <c r="IK67" i="7"/>
  <c r="IM67" i="7"/>
  <c r="IO67" i="7"/>
  <c r="IQ67" i="7"/>
  <c r="IS67" i="7"/>
  <c r="IU67" i="7"/>
  <c r="IW67" i="7"/>
  <c r="IY67" i="7"/>
  <c r="JA67" i="7"/>
  <c r="JC67" i="7"/>
  <c r="JE67" i="7"/>
  <c r="JG67" i="7"/>
  <c r="JI67" i="7"/>
  <c r="JK67" i="7"/>
  <c r="JM67" i="7"/>
  <c r="JO67" i="7"/>
  <c r="JQ67" i="7"/>
  <c r="JS67" i="7"/>
  <c r="JU67" i="7"/>
  <c r="JW67" i="7"/>
  <c r="JY67" i="7"/>
  <c r="KA67" i="7"/>
  <c r="KC67" i="7"/>
  <c r="KE67" i="7"/>
  <c r="KG67" i="7"/>
  <c r="KI67" i="7"/>
  <c r="KK67" i="7"/>
  <c r="KM67" i="7"/>
  <c r="KO67" i="7"/>
  <c r="KQ67" i="7"/>
  <c r="KS67" i="7"/>
  <c r="KU67" i="7"/>
  <c r="KW67" i="7"/>
  <c r="KY67" i="7"/>
  <c r="LA67" i="7"/>
  <c r="LC67" i="7"/>
  <c r="LE67" i="7"/>
  <c r="LG67" i="7"/>
  <c r="LI67" i="7"/>
  <c r="LK67" i="7"/>
  <c r="LM67" i="7"/>
  <c r="LO67" i="7"/>
  <c r="LQ67" i="7"/>
  <c r="LS67" i="7"/>
  <c r="LU67" i="7"/>
  <c r="LW67" i="7"/>
  <c r="LY67" i="7"/>
  <c r="MA67" i="7"/>
  <c r="MC67" i="7"/>
  <c r="ME67" i="7"/>
  <c r="MG67" i="7"/>
  <c r="MI67" i="7"/>
  <c r="MK67" i="7"/>
  <c r="MM67" i="7"/>
  <c r="MO67" i="7"/>
  <c r="MQ67" i="7"/>
  <c r="MS67" i="7"/>
  <c r="MU67" i="7"/>
  <c r="MW67" i="7"/>
  <c r="MY67" i="7"/>
  <c r="NA67" i="7"/>
  <c r="NC67" i="7"/>
  <c r="NE67" i="7"/>
  <c r="NG67" i="7"/>
  <c r="NI67" i="7"/>
  <c r="NK67" i="7"/>
  <c r="NM67" i="7"/>
  <c r="NO67" i="7"/>
  <c r="NQ67" i="7"/>
  <c r="NS67" i="7"/>
  <c r="NU67" i="7"/>
  <c r="NW67" i="7"/>
  <c r="NY67" i="7"/>
  <c r="OA67" i="7"/>
  <c r="OC67" i="7"/>
  <c r="OE67" i="7"/>
  <c r="OG67" i="7"/>
  <c r="OI67" i="7"/>
  <c r="OK67" i="7"/>
  <c r="OM67" i="7"/>
  <c r="OO67" i="7"/>
  <c r="OQ67" i="7"/>
  <c r="OS67" i="7"/>
  <c r="OU67" i="7"/>
  <c r="OW67" i="7"/>
  <c r="OY67" i="7"/>
  <c r="PA67" i="7"/>
  <c r="PC67" i="7"/>
  <c r="PE67" i="7"/>
  <c r="PG67" i="7"/>
  <c r="PI67" i="7"/>
  <c r="PK67" i="7"/>
  <c r="PM67" i="7"/>
  <c r="PO67" i="7"/>
  <c r="PQ67" i="7"/>
  <c r="PS67" i="7"/>
  <c r="PU67" i="7"/>
  <c r="PW67" i="7"/>
  <c r="PY67" i="7"/>
  <c r="QA67" i="7"/>
  <c r="QC67" i="7"/>
  <c r="QE67" i="7"/>
  <c r="QG67" i="7"/>
  <c r="QI67" i="7"/>
  <c r="QK67" i="7"/>
  <c r="QM67" i="7"/>
  <c r="QO67" i="7"/>
  <c r="QQ67" i="7"/>
  <c r="QS67" i="7"/>
  <c r="QU67" i="7"/>
  <c r="QW67" i="7"/>
  <c r="QY67" i="7"/>
  <c r="RA67" i="7"/>
  <c r="RC67" i="7"/>
  <c r="RE67" i="7"/>
  <c r="RG67" i="7"/>
  <c r="RI67" i="7"/>
  <c r="RK67" i="7"/>
  <c r="RM67" i="7"/>
  <c r="RO67" i="7"/>
  <c r="RQ67" i="7"/>
  <c r="RS67" i="7"/>
  <c r="RU67" i="7"/>
  <c r="RW67" i="7"/>
  <c r="RY67" i="7"/>
  <c r="SA67" i="7"/>
  <c r="SC67" i="7"/>
  <c r="SE67" i="7"/>
  <c r="SG67" i="7"/>
  <c r="SI67" i="7"/>
  <c r="SK67" i="7"/>
  <c r="SM67" i="7"/>
  <c r="SO67" i="7"/>
  <c r="SQ67" i="7"/>
  <c r="SS67" i="7"/>
  <c r="SU67" i="7"/>
  <c r="SW67" i="7"/>
  <c r="SY67" i="7"/>
  <c r="TA67" i="7"/>
  <c r="TC67" i="7"/>
  <c r="TE67" i="7"/>
  <c r="TG67" i="7"/>
  <c r="TI67" i="7"/>
  <c r="TK67" i="7"/>
  <c r="TM67" i="7"/>
  <c r="TO67" i="7"/>
  <c r="TQ67" i="7"/>
  <c r="TS67" i="7"/>
  <c r="TU67" i="7"/>
  <c r="TW67" i="7"/>
  <c r="TY67" i="7"/>
  <c r="UA67" i="7"/>
  <c r="UC67" i="7"/>
  <c r="UE67" i="7"/>
  <c r="UG67" i="7"/>
  <c r="UI67" i="7"/>
  <c r="UK67" i="7"/>
  <c r="UM67" i="7"/>
  <c r="UO67" i="7"/>
  <c r="UQ67" i="7"/>
  <c r="US67" i="7"/>
  <c r="UU67" i="7"/>
  <c r="UW67" i="7"/>
  <c r="UY67" i="7"/>
  <c r="VA67" i="7"/>
  <c r="VC67" i="7"/>
  <c r="VE67" i="7"/>
  <c r="VG67" i="7"/>
  <c r="VI67" i="7"/>
  <c r="VK67" i="7"/>
  <c r="VM67" i="7"/>
  <c r="VO67" i="7"/>
  <c r="VQ67" i="7"/>
  <c r="VS67" i="7"/>
  <c r="VU67" i="7"/>
  <c r="VW67" i="7"/>
  <c r="VY67" i="7"/>
  <c r="WA67" i="7"/>
  <c r="WC67" i="7"/>
  <c r="WE67" i="7"/>
  <c r="WG67" i="7"/>
  <c r="WI67" i="7"/>
  <c r="WK67" i="7"/>
  <c r="WM67" i="7"/>
  <c r="WO67" i="7"/>
  <c r="WQ67" i="7"/>
  <c r="WS67" i="7"/>
  <c r="WU67" i="7"/>
  <c r="WW67" i="7"/>
  <c r="WY67" i="7"/>
  <c r="XA67" i="7"/>
  <c r="XC67" i="7"/>
  <c r="XE67" i="7"/>
  <c r="XG67" i="7"/>
  <c r="XI67" i="7"/>
  <c r="XK67" i="7"/>
  <c r="XM67" i="7"/>
  <c r="XO67" i="7"/>
  <c r="XQ67" i="7"/>
  <c r="XS67" i="7"/>
  <c r="XU67" i="7"/>
  <c r="XW67" i="7"/>
  <c r="XY67" i="7"/>
  <c r="YA67" i="7"/>
  <c r="YC67" i="7"/>
  <c r="YE67" i="7"/>
  <c r="YG67" i="7"/>
  <c r="YI67" i="7"/>
  <c r="YK67" i="7"/>
  <c r="YM67" i="7"/>
  <c r="YO67" i="7"/>
  <c r="YQ67" i="7"/>
  <c r="YS67" i="7"/>
  <c r="YU67" i="7"/>
  <c r="YW67" i="7"/>
  <c r="YY67" i="7"/>
  <c r="ZA67" i="7"/>
  <c r="ZC67" i="7"/>
  <c r="ZE67" i="7"/>
  <c r="ZG67" i="7"/>
  <c r="ZI67" i="7"/>
  <c r="ZK67" i="7"/>
  <c r="ZM67" i="7"/>
  <c r="ZO67" i="7"/>
  <c r="ZQ67" i="7"/>
  <c r="ZS67" i="7"/>
  <c r="ZU67" i="7"/>
  <c r="ZW67" i="7"/>
  <c r="ZY67" i="7"/>
  <c r="AAA67" i="7"/>
  <c r="AAC67" i="7"/>
  <c r="AAE67" i="7"/>
  <c r="AAG67" i="7"/>
  <c r="AAI67" i="7"/>
  <c r="AAK67" i="7"/>
  <c r="AAM67" i="7"/>
  <c r="AAO67" i="7"/>
  <c r="AAQ67" i="7"/>
  <c r="AAS67" i="7"/>
  <c r="AAU67" i="7"/>
  <c r="AAW67" i="7"/>
  <c r="AAY67" i="7"/>
  <c r="ABA67" i="7"/>
  <c r="ABC67" i="7"/>
  <c r="ABE67" i="7"/>
  <c r="ABG67" i="7"/>
  <c r="ABI67" i="7"/>
  <c r="ABK67" i="7"/>
  <c r="ABM67" i="7"/>
  <c r="ABO67" i="7"/>
  <c r="ABQ67" i="7"/>
  <c r="ABS67" i="7"/>
  <c r="ABU67" i="7"/>
  <c r="ABW67" i="7"/>
  <c r="ABY67" i="7"/>
  <c r="ACA67" i="7"/>
  <c r="ACC67" i="7"/>
  <c r="ACE67" i="7"/>
  <c r="ACG67" i="7"/>
  <c r="ACI67" i="7"/>
  <c r="ACK67" i="7"/>
  <c r="ACM67" i="7"/>
  <c r="ACO67" i="7"/>
  <c r="ACQ67" i="7"/>
  <c r="ACS67" i="7"/>
  <c r="ACU67" i="7"/>
  <c r="ACW67" i="7"/>
  <c r="ACY67" i="7"/>
  <c r="ADA67" i="7"/>
  <c r="ADC67" i="7"/>
  <c r="ADE67" i="7"/>
  <c r="ADG67" i="7"/>
  <c r="ADI67" i="7"/>
  <c r="ADK67" i="7"/>
  <c r="ADM67" i="7"/>
  <c r="ADO67" i="7"/>
  <c r="ADQ67" i="7"/>
  <c r="ADS67" i="7"/>
  <c r="ADU67" i="7"/>
  <c r="ADW67" i="7"/>
  <c r="ADY67" i="7"/>
  <c r="AEA67" i="7"/>
  <c r="AEC67" i="7"/>
  <c r="AEE67" i="7"/>
  <c r="AEG67" i="7"/>
  <c r="AEI67" i="7"/>
  <c r="AEK67" i="7"/>
  <c r="AEM67" i="7"/>
  <c r="AEO67" i="7"/>
  <c r="AEQ67" i="7"/>
  <c r="AES67" i="7"/>
  <c r="AEU67" i="7"/>
  <c r="AEW67" i="7"/>
  <c r="AEY67" i="7"/>
  <c r="AFA67" i="7"/>
  <c r="AFC67" i="7"/>
  <c r="AFE67" i="7"/>
  <c r="AFG67" i="7"/>
  <c r="AFI67" i="7"/>
  <c r="AFK67" i="7"/>
  <c r="AFM67" i="7"/>
  <c r="AFO67" i="7"/>
  <c r="AFQ67" i="7"/>
  <c r="AFS67" i="7"/>
  <c r="AFU67" i="7"/>
  <c r="AFW67" i="7"/>
  <c r="AFY67" i="7"/>
  <c r="AGA67" i="7"/>
  <c r="AGC67" i="7"/>
  <c r="AGE67" i="7"/>
  <c r="AGG67" i="7"/>
  <c r="AGI67" i="7"/>
  <c r="AGK67" i="7"/>
  <c r="AGM67" i="7"/>
  <c r="AGO67" i="7"/>
  <c r="AGQ67" i="7"/>
  <c r="AGS67" i="7"/>
  <c r="AGU67" i="7"/>
  <c r="AGW67" i="7"/>
  <c r="AGY67" i="7"/>
  <c r="AHA67" i="7"/>
  <c r="AHC67" i="7"/>
  <c r="AHE67" i="7"/>
  <c r="AHG67" i="7"/>
  <c r="AHI67" i="7"/>
  <c r="AHK67" i="7"/>
  <c r="AHM67" i="7"/>
  <c r="AHO67" i="7"/>
  <c r="AHQ67" i="7"/>
  <c r="AHS67" i="7"/>
  <c r="AHU67" i="7"/>
  <c r="AHW67" i="7"/>
  <c r="AHY67" i="7"/>
  <c r="AIA67" i="7"/>
  <c r="AIC67" i="7"/>
  <c r="AIE67" i="7"/>
  <c r="AIG67" i="7"/>
  <c r="AII67" i="7"/>
  <c r="AIK67" i="7"/>
  <c r="AIM67" i="7"/>
  <c r="AIO67" i="7"/>
  <c r="AIQ67" i="7"/>
  <c r="AIS67" i="7"/>
  <c r="AIU67" i="7"/>
  <c r="AIW67" i="7"/>
  <c r="AIY67" i="7"/>
  <c r="AJA67" i="7"/>
  <c r="AJC67" i="7"/>
  <c r="AJE67" i="7"/>
  <c r="AJG67" i="7"/>
  <c r="AJI67" i="7"/>
  <c r="AJK67" i="7"/>
  <c r="AJM67" i="7"/>
  <c r="AJO67" i="7"/>
  <c r="AJQ67" i="7"/>
  <c r="AJS67" i="7"/>
  <c r="AJU67" i="7"/>
  <c r="AJW67" i="7"/>
  <c r="AJY67" i="7"/>
  <c r="AKA67" i="7"/>
  <c r="AKC67" i="7"/>
  <c r="AKE67" i="7"/>
  <c r="AKG67" i="7"/>
  <c r="AKI67" i="7"/>
  <c r="AKK67" i="7"/>
  <c r="AKM67" i="7"/>
  <c r="AKO67" i="7"/>
  <c r="AKQ67" i="7"/>
  <c r="AKS67" i="7"/>
  <c r="AKU67" i="7"/>
  <c r="AKW67" i="7"/>
  <c r="AKY67" i="7"/>
  <c r="ALA67" i="7"/>
  <c r="ALC67" i="7"/>
  <c r="ALE67" i="7"/>
  <c r="ALG67" i="7"/>
  <c r="ALI67" i="7"/>
  <c r="ALK67" i="7"/>
  <c r="ALM67" i="7"/>
  <c r="ALO67" i="7"/>
  <c r="ALQ67" i="7"/>
  <c r="ALS67" i="7"/>
  <c r="ALU67" i="7"/>
  <c r="ALW67" i="7"/>
  <c r="ALY67" i="7"/>
  <c r="AMA67" i="7"/>
  <c r="AMC67" i="7"/>
  <c r="AME67" i="7"/>
  <c r="AMG67" i="7"/>
  <c r="AMI67" i="7"/>
  <c r="AMK67" i="7"/>
  <c r="AMM67" i="7"/>
  <c r="AMO67" i="7"/>
  <c r="AMQ67" i="7"/>
  <c r="AMS67" i="7"/>
  <c r="AMU67" i="7"/>
  <c r="AMW67" i="7"/>
  <c r="AMY67" i="7"/>
  <c r="ANA67" i="7"/>
  <c r="ANC67" i="7"/>
  <c r="ANE67" i="7"/>
  <c r="ANG67" i="7"/>
  <c r="ANI67" i="7"/>
  <c r="ANK67" i="7"/>
  <c r="ANM67" i="7"/>
  <c r="ANO67" i="7"/>
  <c r="ANQ67" i="7"/>
  <c r="ANS67" i="7"/>
  <c r="ANU67" i="7"/>
  <c r="ANW67" i="7"/>
  <c r="ANY67" i="7"/>
  <c r="AOA67" i="7"/>
  <c r="AOC67" i="7"/>
  <c r="AOE67" i="7"/>
  <c r="AOG67" i="7"/>
  <c r="AOI67" i="7"/>
  <c r="AOK67" i="7"/>
  <c r="AOM67" i="7"/>
  <c r="AOO67" i="7"/>
  <c r="AOQ67" i="7"/>
  <c r="AOS67" i="7"/>
  <c r="AOU67" i="7"/>
  <c r="AOW67" i="7"/>
  <c r="AOY67" i="7"/>
  <c r="APA67" i="7"/>
  <c r="APC67" i="7"/>
  <c r="APE67" i="7"/>
  <c r="APG67" i="7"/>
  <c r="API67" i="7"/>
  <c r="APK67" i="7"/>
  <c r="APM67" i="7"/>
  <c r="APO67" i="7"/>
  <c r="APQ67" i="7"/>
  <c r="APS67" i="7"/>
  <c r="APU67" i="7"/>
  <c r="APW67" i="7"/>
  <c r="APY67" i="7"/>
  <c r="AQA67" i="7"/>
  <c r="AQC67" i="7"/>
  <c r="AQE67" i="7"/>
  <c r="AQG67" i="7"/>
  <c r="AQI67" i="7"/>
  <c r="AQK67" i="7"/>
  <c r="AQM67" i="7"/>
  <c r="AQO67" i="7"/>
  <c r="AQQ67" i="7"/>
  <c r="AQS67" i="7"/>
  <c r="AQU67" i="7"/>
  <c r="AQW67" i="7"/>
  <c r="AQY67" i="7"/>
  <c r="ARA67" i="7"/>
  <c r="ARC67" i="7"/>
  <c r="ARE67" i="7"/>
  <c r="ARG67" i="7"/>
  <c r="ARI67" i="7"/>
  <c r="ARK67" i="7"/>
  <c r="ARM67" i="7"/>
  <c r="ARO67" i="7"/>
  <c r="ARQ67" i="7"/>
  <c r="ARS67" i="7"/>
  <c r="ARU67" i="7"/>
  <c r="ARW67" i="7"/>
  <c r="ARY67" i="7"/>
  <c r="ASA67" i="7"/>
  <c r="ASC67" i="7"/>
  <c r="ASE67" i="7"/>
  <c r="ASG67" i="7"/>
  <c r="ASI67" i="7"/>
  <c r="ASK67" i="7"/>
  <c r="ASM67" i="7"/>
  <c r="ASO67" i="7"/>
  <c r="ASQ67" i="7"/>
  <c r="ASS67" i="7"/>
  <c r="ASU67" i="7"/>
  <c r="ASW67" i="7"/>
  <c r="ASY67" i="7"/>
  <c r="ATA67" i="7"/>
  <c r="ATC67" i="7"/>
  <c r="ATE67" i="7"/>
  <c r="ATG67" i="7"/>
  <c r="ATI67" i="7"/>
  <c r="ATK67" i="7"/>
  <c r="ATM67" i="7"/>
  <c r="ATO67" i="7"/>
  <c r="ATQ67" i="7"/>
  <c r="ATS67" i="7"/>
  <c r="ATU67" i="7"/>
  <c r="ATW67" i="7"/>
  <c r="ATY67" i="7"/>
  <c r="AUA67" i="7"/>
  <c r="AUC67" i="7"/>
  <c r="AUE67" i="7"/>
  <c r="AUG67" i="7"/>
  <c r="AUI67" i="7"/>
  <c r="AUK67" i="7"/>
  <c r="AUM67" i="7"/>
  <c r="AUO67" i="7"/>
  <c r="AUQ67" i="7"/>
  <c r="AUS67" i="7"/>
  <c r="AUU67" i="7"/>
  <c r="AUW67" i="7"/>
  <c r="AUY67" i="7"/>
  <c r="AVA67" i="7"/>
  <c r="AVC67" i="7"/>
  <c r="AVE67" i="7"/>
  <c r="AVG67" i="7"/>
  <c r="AVI67" i="7"/>
  <c r="AVK67" i="7"/>
  <c r="AVM67" i="7"/>
  <c r="AVO67" i="7"/>
  <c r="AVQ67" i="7"/>
  <c r="AVS67" i="7"/>
  <c r="AVU67" i="7"/>
  <c r="AVW67" i="7"/>
  <c r="AVY67" i="7"/>
  <c r="AWA67" i="7"/>
  <c r="AWC67" i="7"/>
  <c r="AWE67" i="7"/>
  <c r="AWG67" i="7"/>
  <c r="AWI67" i="7"/>
  <c r="AWK67" i="7"/>
  <c r="AWM67" i="7"/>
  <c r="AWO67" i="7"/>
  <c r="AWQ67" i="7"/>
  <c r="AWS67" i="7"/>
  <c r="AWU67" i="7"/>
  <c r="AWW67" i="7"/>
  <c r="AWY67" i="7"/>
  <c r="AXA67" i="7"/>
  <c r="AXC67" i="7"/>
  <c r="AXE67" i="7"/>
  <c r="AXG67" i="7"/>
  <c r="AXI67" i="7"/>
  <c r="AXK67" i="7"/>
  <c r="AXM67" i="7"/>
  <c r="AXO67" i="7"/>
  <c r="AXQ67" i="7"/>
  <c r="AXS67" i="7"/>
  <c r="AXU67" i="7"/>
  <c r="AXW67" i="7"/>
  <c r="AXY67" i="7"/>
  <c r="AYA67" i="7"/>
  <c r="AYC67" i="7"/>
  <c r="AYE67" i="7"/>
  <c r="AYG67" i="7"/>
  <c r="AYI67" i="7"/>
  <c r="AYK67" i="7"/>
  <c r="AYM67" i="7"/>
  <c r="AYO67" i="7"/>
  <c r="AYQ67" i="7"/>
  <c r="AYS67" i="7"/>
  <c r="AYU67" i="7"/>
  <c r="AYW67" i="7"/>
  <c r="AYY67" i="7"/>
  <c r="AZA67" i="7"/>
  <c r="AZC67" i="7"/>
  <c r="AZE67" i="7"/>
  <c r="AZG67" i="7"/>
  <c r="AZI67" i="7"/>
  <c r="AZK67" i="7"/>
  <c r="AZM67" i="7"/>
  <c r="AZO67" i="7"/>
  <c r="AZQ67" i="7"/>
  <c r="AZS67" i="7"/>
  <c r="AZU67" i="7"/>
  <c r="AZW67" i="7"/>
  <c r="AZY67" i="7"/>
  <c r="BAA67" i="7"/>
  <c r="BAC67" i="7"/>
  <c r="BAE67" i="7"/>
  <c r="BAG67" i="7"/>
  <c r="BAI67" i="7"/>
  <c r="BAK67" i="7"/>
  <c r="BAM67" i="7"/>
  <c r="BAO67" i="7"/>
  <c r="BAQ67" i="7"/>
  <c r="BAS67" i="7"/>
  <c r="BAU67" i="7"/>
  <c r="BAW67" i="7"/>
  <c r="BAY67" i="7"/>
  <c r="BBA67" i="7"/>
  <c r="BBC67" i="7"/>
  <c r="BBE67" i="7"/>
  <c r="BBG67" i="7"/>
  <c r="BBI67" i="7"/>
  <c r="BBK67" i="7"/>
  <c r="BBM67" i="7"/>
  <c r="BBO67" i="7"/>
  <c r="BBQ67" i="7"/>
  <c r="BBS67" i="7"/>
  <c r="BBU67" i="7"/>
  <c r="BBW67" i="7"/>
  <c r="BBY67" i="7"/>
  <c r="BCA67" i="7"/>
  <c r="BCC67" i="7"/>
  <c r="BCE67" i="7"/>
  <c r="BCG67" i="7"/>
  <c r="BCI67" i="7"/>
  <c r="BCK67" i="7"/>
  <c r="BCM67" i="7"/>
  <c r="BCO67" i="7"/>
  <c r="BCQ67" i="7"/>
  <c r="BCS67" i="7"/>
  <c r="BCU67" i="7"/>
  <c r="BCW67" i="7"/>
  <c r="BCY67" i="7"/>
  <c r="BDA67" i="7"/>
  <c r="BDC67" i="7"/>
  <c r="BDE67" i="7"/>
  <c r="BDG67" i="7"/>
  <c r="BDI67" i="7"/>
  <c r="BDK67" i="7"/>
  <c r="BDM67" i="7"/>
  <c r="BDO67" i="7"/>
  <c r="BDQ67" i="7"/>
  <c r="BDS67" i="7"/>
  <c r="BDU67" i="7"/>
  <c r="BDW67" i="7"/>
  <c r="BDY67" i="7"/>
  <c r="BEA67" i="7"/>
  <c r="BEC67" i="7"/>
  <c r="BEE67" i="7"/>
  <c r="BEG67" i="7"/>
  <c r="BEI67" i="7"/>
  <c r="BEK67" i="7"/>
  <c r="BEM67" i="7"/>
  <c r="BEO67" i="7"/>
  <c r="BEQ67" i="7"/>
  <c r="BES67" i="7"/>
  <c r="BEU67" i="7"/>
  <c r="BEW67" i="7"/>
  <c r="BEY67" i="7"/>
  <c r="BFA67" i="7"/>
  <c r="BFC67" i="7"/>
  <c r="BFE67" i="7"/>
  <c r="BFG67" i="7"/>
  <c r="BFI67" i="7"/>
  <c r="BFK67" i="7"/>
  <c r="BFM67" i="7"/>
  <c r="BFO67" i="7"/>
  <c r="BFQ67" i="7"/>
  <c r="BFS67" i="7"/>
  <c r="BFU67" i="7"/>
  <c r="BFW67" i="7"/>
  <c r="BFY67" i="7"/>
  <c r="BGA67" i="7"/>
  <c r="BGC67" i="7"/>
  <c r="BGE67" i="7"/>
  <c r="BGG67" i="7"/>
  <c r="BGI67" i="7"/>
  <c r="BGK67" i="7"/>
  <c r="BGM67" i="7"/>
  <c r="BGO67" i="7"/>
  <c r="BGQ67" i="7"/>
  <c r="BGS67" i="7"/>
  <c r="BGU67" i="7"/>
  <c r="BGW67" i="7"/>
  <c r="BGY67" i="7"/>
  <c r="BHA67" i="7"/>
  <c r="BHC67" i="7"/>
  <c r="BHE67" i="7"/>
  <c r="BHG67" i="7"/>
  <c r="BHI67" i="7"/>
  <c r="BHK67" i="7"/>
  <c r="BHM67" i="7"/>
  <c r="BHO67" i="7"/>
  <c r="BHQ67" i="7"/>
  <c r="BHS67" i="7"/>
  <c r="BHU67" i="7"/>
  <c r="BHW67" i="7"/>
  <c r="BHY67" i="7"/>
  <c r="BIA67" i="7"/>
  <c r="BIC67" i="7"/>
  <c r="BIE67" i="7"/>
  <c r="BIG67" i="7"/>
  <c r="BII67" i="7"/>
  <c r="BIK67" i="7"/>
  <c r="BIM67" i="7"/>
  <c r="BIO67" i="7"/>
  <c r="BIQ67" i="7"/>
  <c r="BIS67" i="7"/>
  <c r="BIU67" i="7"/>
  <c r="BIW67" i="7"/>
  <c r="BIY67" i="7"/>
  <c r="BJA67" i="7"/>
  <c r="BJC67" i="7"/>
  <c r="BJE67" i="7"/>
  <c r="BJG67" i="7"/>
  <c r="BJI67" i="7"/>
  <c r="BJK67" i="7"/>
  <c r="BJM67" i="7"/>
  <c r="BJO67" i="7"/>
  <c r="BJQ67" i="7"/>
  <c r="BJS67" i="7"/>
  <c r="BJU67" i="7"/>
  <c r="BJW67" i="7"/>
  <c r="BJY67" i="7"/>
  <c r="BKA67" i="7"/>
  <c r="BKC67" i="7"/>
  <c r="BKE67" i="7"/>
  <c r="BKG67" i="7"/>
  <c r="BKI67" i="7"/>
  <c r="BKK67" i="7"/>
  <c r="BKM67" i="7"/>
  <c r="BKO67" i="7"/>
  <c r="BKQ67" i="7"/>
  <c r="BKS67" i="7"/>
  <c r="BKU67" i="7"/>
  <c r="BKW67" i="7"/>
  <c r="BKY67" i="7"/>
  <c r="BLA67" i="7"/>
  <c r="BLC67" i="7"/>
  <c r="BLE67" i="7"/>
  <c r="BLG67" i="7"/>
  <c r="BLI67" i="7"/>
  <c r="BLK67" i="7"/>
  <c r="BLM67" i="7"/>
  <c r="BLO67" i="7"/>
  <c r="BLQ67" i="7"/>
  <c r="BLS67" i="7"/>
  <c r="BLU67" i="7"/>
  <c r="BLW67" i="7"/>
  <c r="BLY67" i="7"/>
  <c r="BMA67" i="7"/>
  <c r="BMC67" i="7"/>
  <c r="BME67" i="7"/>
  <c r="BMG67" i="7"/>
  <c r="BMI67" i="7"/>
  <c r="BMK67" i="7"/>
  <c r="BMM67" i="7"/>
  <c r="BMO67" i="7"/>
  <c r="BMQ67" i="7"/>
  <c r="BMS67" i="7"/>
  <c r="BMU67" i="7"/>
  <c r="BMW67" i="7"/>
  <c r="BMY67" i="7"/>
  <c r="BNA67" i="7"/>
  <c r="BNC67" i="7"/>
  <c r="BNE67" i="7"/>
  <c r="BNG67" i="7"/>
  <c r="BNI67" i="7"/>
  <c r="BNK67" i="7"/>
  <c r="BNM67" i="7"/>
  <c r="BNO67" i="7"/>
  <c r="BNQ67" i="7"/>
  <c r="BNS67" i="7"/>
  <c r="BNU67" i="7"/>
  <c r="BNW67" i="7"/>
  <c r="BNY67" i="7"/>
  <c r="BOA67" i="7"/>
  <c r="BOC67" i="7"/>
  <c r="BOE67" i="7"/>
  <c r="BOG67" i="7"/>
  <c r="BOI67" i="7"/>
  <c r="BOK67" i="7"/>
  <c r="BOM67" i="7"/>
  <c r="BOO67" i="7"/>
  <c r="BOQ67" i="7"/>
  <c r="BOS67" i="7"/>
  <c r="BOU67" i="7"/>
  <c r="BOW67" i="7"/>
  <c r="BOY67" i="7"/>
  <c r="BPA67" i="7"/>
  <c r="BPC67" i="7"/>
  <c r="BPE67" i="7"/>
  <c r="BPG67" i="7"/>
  <c r="BPI67" i="7"/>
  <c r="BPK67" i="7"/>
  <c r="BPM67" i="7"/>
  <c r="BPO67" i="7"/>
  <c r="BPQ67" i="7"/>
  <c r="BPS67" i="7"/>
  <c r="BPU67" i="7"/>
  <c r="BPW67" i="7"/>
  <c r="BPY67" i="7"/>
  <c r="BQA67" i="7"/>
  <c r="BQC67" i="7"/>
  <c r="BQE67" i="7"/>
  <c r="BQG67" i="7"/>
  <c r="BQI67" i="7"/>
  <c r="BQK67" i="7"/>
  <c r="BQM67" i="7"/>
  <c r="BQO67" i="7"/>
  <c r="BQQ67" i="7"/>
  <c r="BQS67" i="7"/>
  <c r="BQU67" i="7"/>
  <c r="BQW67" i="7"/>
  <c r="BQY67" i="7"/>
  <c r="BRA67" i="7"/>
  <c r="BRC67" i="7"/>
  <c r="BRE67" i="7"/>
  <c r="BRG67" i="7"/>
  <c r="BRI67" i="7"/>
  <c r="BRK67" i="7"/>
  <c r="BRM67" i="7"/>
  <c r="BRO67" i="7"/>
  <c r="BRQ67" i="7"/>
  <c r="BRS67" i="7"/>
  <c r="BRU67" i="7"/>
  <c r="BRW67" i="7"/>
  <c r="BRY67" i="7"/>
  <c r="BSA67" i="7"/>
  <c r="BSC67" i="7"/>
  <c r="BSE67" i="7"/>
  <c r="BSG67" i="7"/>
  <c r="BSI67" i="7"/>
  <c r="BSK67" i="7"/>
  <c r="BSM67" i="7"/>
  <c r="BSO67" i="7"/>
  <c r="BSQ67" i="7"/>
  <c r="BSS67" i="7"/>
  <c r="BSU67" i="7"/>
  <c r="BSW67" i="7"/>
  <c r="BSY67" i="7"/>
  <c r="BTA67" i="7"/>
  <c r="BTC67" i="7"/>
  <c r="BTE67" i="7"/>
  <c r="BTG67" i="7"/>
  <c r="BTI67" i="7"/>
  <c r="BTK67" i="7"/>
  <c r="BTM67" i="7"/>
  <c r="BTO67" i="7"/>
  <c r="BTQ67" i="7"/>
  <c r="BTS67" i="7"/>
  <c r="BTU67" i="7"/>
  <c r="BTW67" i="7"/>
  <c r="BTY67" i="7"/>
  <c r="BUA67" i="7"/>
  <c r="BUC67" i="7"/>
  <c r="BUE67" i="7"/>
  <c r="BUG67" i="7"/>
  <c r="BUI67" i="7"/>
  <c r="BUK67" i="7"/>
  <c r="BUM67" i="7"/>
  <c r="BUO67" i="7"/>
  <c r="BUQ67" i="7"/>
  <c r="BUS67" i="7"/>
  <c r="BUU67" i="7"/>
  <c r="BUW67" i="7"/>
  <c r="BUY67" i="7"/>
  <c r="BVA67" i="7"/>
  <c r="BVC67" i="7"/>
  <c r="BVE67" i="7"/>
  <c r="BVG67" i="7"/>
  <c r="BVI67" i="7"/>
  <c r="BVK67" i="7"/>
  <c r="BVM67" i="7"/>
  <c r="BVO67" i="7"/>
  <c r="BVQ67" i="7"/>
  <c r="BVS67" i="7"/>
  <c r="BVU67" i="7"/>
  <c r="BVW67" i="7"/>
  <c r="BVY67" i="7"/>
  <c r="BWA67" i="7"/>
  <c r="BWC67" i="7"/>
  <c r="BWE67" i="7"/>
  <c r="BWG67" i="7"/>
  <c r="BWI67" i="7"/>
  <c r="BWK67" i="7"/>
  <c r="BWM67" i="7"/>
  <c r="BWO67" i="7"/>
  <c r="BWQ67" i="7"/>
  <c r="BWS67" i="7"/>
  <c r="BWU67" i="7"/>
  <c r="BWW67" i="7"/>
  <c r="BWY67" i="7"/>
  <c r="BXA67" i="7"/>
  <c r="BXC67" i="7"/>
  <c r="BXE67" i="7"/>
  <c r="BXG67" i="7"/>
  <c r="BXI67" i="7"/>
  <c r="BXK67" i="7"/>
  <c r="BXM67" i="7"/>
  <c r="BXO67" i="7"/>
  <c r="BXQ67" i="7"/>
  <c r="BXS67" i="7"/>
  <c r="BXU67" i="7"/>
  <c r="BXW67" i="7"/>
  <c r="BXY67" i="7"/>
  <c r="BYA67" i="7"/>
  <c r="BYC67" i="7"/>
  <c r="BYE67" i="7"/>
  <c r="BYG67" i="7"/>
  <c r="BYI67" i="7"/>
  <c r="BYK67" i="7"/>
  <c r="BYM67" i="7"/>
  <c r="BYO67" i="7"/>
  <c r="BYQ67" i="7"/>
  <c r="BYS67" i="7"/>
  <c r="BYU67" i="7"/>
  <c r="BYW67" i="7"/>
  <c r="BYY67" i="7"/>
  <c r="BZA67" i="7"/>
  <c r="BZC67" i="7"/>
  <c r="BZE67" i="7"/>
  <c r="BZG67" i="7"/>
  <c r="BZI67" i="7"/>
  <c r="BZK67" i="7"/>
  <c r="BZM67" i="7"/>
  <c r="BZO67" i="7"/>
  <c r="BZQ67" i="7"/>
  <c r="BZS67" i="7"/>
  <c r="BZU67" i="7"/>
  <c r="BZW67" i="7"/>
  <c r="BZY67" i="7"/>
  <c r="CAA67" i="7"/>
  <c r="CAC67" i="7"/>
  <c r="CAE67" i="7"/>
  <c r="CAG67" i="7"/>
  <c r="CAI67" i="7"/>
  <c r="CAK67" i="7"/>
  <c r="CAM67" i="7"/>
  <c r="CAO67" i="7"/>
  <c r="CAQ67" i="7"/>
  <c r="CAS67" i="7"/>
  <c r="CAU67" i="7"/>
  <c r="CAW67" i="7"/>
  <c r="CAY67" i="7"/>
  <c r="CBA67" i="7"/>
  <c r="CBC67" i="7"/>
  <c r="CBE67" i="7"/>
  <c r="CBG67" i="7"/>
  <c r="CBI67" i="7"/>
  <c r="CBK67" i="7"/>
  <c r="CBM67" i="7"/>
  <c r="CBO67" i="7"/>
  <c r="CBQ67" i="7"/>
  <c r="CBS67" i="7"/>
  <c r="CBU67" i="7"/>
  <c r="CBW67" i="7"/>
  <c r="CBY67" i="7"/>
  <c r="CCA67" i="7"/>
  <c r="CCC67" i="7"/>
  <c r="CCE67" i="7"/>
  <c r="CCG67" i="7"/>
  <c r="CCI67" i="7"/>
  <c r="CCK67" i="7"/>
  <c r="CCM67" i="7"/>
  <c r="CCO67" i="7"/>
  <c r="CCQ67" i="7"/>
  <c r="CCS67" i="7"/>
  <c r="CCU67" i="7"/>
  <c r="CCW67" i="7"/>
  <c r="CCY67" i="7"/>
  <c r="CDA67" i="7"/>
  <c r="CDC67" i="7"/>
  <c r="CDE67" i="7"/>
  <c r="CDG67" i="7"/>
  <c r="CDI67" i="7"/>
  <c r="CDK67" i="7"/>
  <c r="CDM67" i="7"/>
  <c r="CDO67" i="7"/>
  <c r="CDQ67" i="7"/>
  <c r="CDS67" i="7"/>
  <c r="CDU67" i="7"/>
  <c r="CDW67" i="7"/>
  <c r="CDY67" i="7"/>
  <c r="CEA67" i="7"/>
  <c r="CEC67" i="7"/>
  <c r="CEE67" i="7"/>
  <c r="CEG67" i="7"/>
  <c r="CEI67" i="7"/>
  <c r="CEK67" i="7"/>
  <c r="CEM67" i="7"/>
  <c r="CEO67" i="7"/>
  <c r="CEQ67" i="7"/>
  <c r="CES67" i="7"/>
  <c r="CEU67" i="7"/>
  <c r="CEW67" i="7"/>
  <c r="CEY67" i="7"/>
  <c r="CFA67" i="7"/>
  <c r="CFC67" i="7"/>
  <c r="CFE67" i="7"/>
  <c r="CFG67" i="7"/>
  <c r="CFI67" i="7"/>
  <c r="CFK67" i="7"/>
  <c r="CFM67" i="7"/>
  <c r="CFO67" i="7"/>
  <c r="CFQ67" i="7"/>
  <c r="CFS67" i="7"/>
  <c r="CFU67" i="7"/>
  <c r="CFW67" i="7"/>
  <c r="CFY67" i="7"/>
  <c r="CGA67" i="7"/>
  <c r="CGC67" i="7"/>
  <c r="CGE67" i="7"/>
  <c r="CGG67" i="7"/>
  <c r="CGI67" i="7"/>
  <c r="CGK67" i="7"/>
  <c r="CGM67" i="7"/>
  <c r="CGO67" i="7"/>
  <c r="CGQ67" i="7"/>
  <c r="CGS67" i="7"/>
  <c r="CGU67" i="7"/>
  <c r="CGW67" i="7"/>
  <c r="CGY67" i="7"/>
  <c r="CHA67" i="7"/>
  <c r="CHC67" i="7"/>
  <c r="CHE67" i="7"/>
  <c r="CHG67" i="7"/>
  <c r="CHI67" i="7"/>
  <c r="CHK67" i="7"/>
  <c r="CHM67" i="7"/>
  <c r="CHO67" i="7"/>
  <c r="CHQ67" i="7"/>
  <c r="CHS67" i="7"/>
  <c r="CHU67" i="7"/>
  <c r="CHW67" i="7"/>
  <c r="CHY67" i="7"/>
  <c r="CIA67" i="7"/>
  <c r="CIC67" i="7"/>
  <c r="CIE67" i="7"/>
  <c r="CIG67" i="7"/>
  <c r="CII67" i="7"/>
  <c r="CIK67" i="7"/>
  <c r="CIM67" i="7"/>
  <c r="CIO67" i="7"/>
  <c r="CIQ67" i="7"/>
  <c r="CIS67" i="7"/>
  <c r="CIU67" i="7"/>
  <c r="CIW67" i="7"/>
  <c r="CIY67" i="7"/>
  <c r="CJA67" i="7"/>
  <c r="CJC67" i="7"/>
  <c r="CJE67" i="7"/>
  <c r="CJG67" i="7"/>
  <c r="CJI67" i="7"/>
  <c r="CJK67" i="7"/>
  <c r="CJM67" i="7"/>
  <c r="CJO67" i="7"/>
  <c r="CJQ67" i="7"/>
  <c r="CJS67" i="7"/>
  <c r="CJU67" i="7"/>
  <c r="CJW67" i="7"/>
  <c r="CJY67" i="7"/>
  <c r="CKA67" i="7"/>
  <c r="CKC67" i="7"/>
  <c r="CKE67" i="7"/>
  <c r="CKG67" i="7"/>
  <c r="CKI67" i="7"/>
  <c r="CKK67" i="7"/>
  <c r="CKM67" i="7"/>
  <c r="CKO67" i="7"/>
  <c r="CKQ67" i="7"/>
  <c r="CKS67" i="7"/>
  <c r="CKU67" i="7"/>
  <c r="CKW67" i="7"/>
  <c r="CKY67" i="7"/>
  <c r="CLA67" i="7"/>
  <c r="CLC67" i="7"/>
  <c r="CLE67" i="7"/>
  <c r="CLG67" i="7"/>
  <c r="CLI67" i="7"/>
  <c r="CLK67" i="7"/>
  <c r="CLM67" i="7"/>
  <c r="CLO67" i="7"/>
  <c r="CLQ67" i="7"/>
  <c r="CLS67" i="7"/>
  <c r="CLU67" i="7"/>
  <c r="CLW67" i="7"/>
  <c r="CLY67" i="7"/>
  <c r="CMA67" i="7"/>
  <c r="CMC67" i="7"/>
  <c r="CME67" i="7"/>
  <c r="CMG67" i="7"/>
  <c r="CMI67" i="7"/>
  <c r="CMK67" i="7"/>
  <c r="CMM67" i="7"/>
  <c r="CMO67" i="7"/>
  <c r="CMQ67" i="7"/>
  <c r="CMS67" i="7"/>
  <c r="CMU67" i="7"/>
  <c r="CMW67" i="7"/>
  <c r="CMY67" i="7"/>
  <c r="CNA67" i="7"/>
  <c r="CNC67" i="7"/>
  <c r="CNE67" i="7"/>
  <c r="CNG67" i="7"/>
  <c r="CNI67" i="7"/>
  <c r="CNK67" i="7"/>
  <c r="CNM67" i="7"/>
  <c r="CNO67" i="7"/>
  <c r="CNQ67" i="7"/>
  <c r="CNS67" i="7"/>
  <c r="CNU67" i="7"/>
  <c r="CNW67" i="7"/>
  <c r="CNY67" i="7"/>
  <c r="COA67" i="7"/>
  <c r="COC67" i="7"/>
  <c r="COE67" i="7"/>
  <c r="COG67" i="7"/>
  <c r="COI67" i="7"/>
  <c r="COK67" i="7"/>
  <c r="COM67" i="7"/>
  <c r="COO67" i="7"/>
  <c r="COQ67" i="7"/>
  <c r="COS67" i="7"/>
  <c r="COU67" i="7"/>
  <c r="COW67" i="7"/>
  <c r="COY67" i="7"/>
  <c r="CPA67" i="7"/>
  <c r="CPC67" i="7"/>
  <c r="CPE67" i="7"/>
  <c r="CPG67" i="7"/>
  <c r="CPI67" i="7"/>
  <c r="CPK67" i="7"/>
  <c r="CPM67" i="7"/>
  <c r="CPO67" i="7"/>
  <c r="CPQ67" i="7"/>
  <c r="CPS67" i="7"/>
  <c r="CPU67" i="7"/>
  <c r="CPW67" i="7"/>
  <c r="CPY67" i="7"/>
  <c r="CQA67" i="7"/>
  <c r="CQC67" i="7"/>
  <c r="CQE67" i="7"/>
  <c r="CQG67" i="7"/>
  <c r="CQI67" i="7"/>
  <c r="CQK67" i="7"/>
  <c r="CQM67" i="7"/>
  <c r="CQO67" i="7"/>
  <c r="CQQ67" i="7"/>
  <c r="CQS67" i="7"/>
  <c r="CQU67" i="7"/>
  <c r="CQW67" i="7"/>
  <c r="CQY67" i="7"/>
  <c r="CRA67" i="7"/>
  <c r="CRC67" i="7"/>
  <c r="CRE67" i="7"/>
  <c r="CRG67" i="7"/>
  <c r="CRI67" i="7"/>
  <c r="CRK67" i="7"/>
  <c r="CRM67" i="7"/>
  <c r="CRO67" i="7"/>
  <c r="CRQ67" i="7"/>
  <c r="CRS67" i="7"/>
  <c r="CRU67" i="7"/>
  <c r="CRW67" i="7"/>
  <c r="CRY67" i="7"/>
  <c r="CSA67" i="7"/>
  <c r="CSC67" i="7"/>
  <c r="CSE67" i="7"/>
  <c r="CSG67" i="7"/>
  <c r="CSI67" i="7"/>
  <c r="CSK67" i="7"/>
  <c r="CSM67" i="7"/>
  <c r="CSO67" i="7"/>
  <c r="CSQ67" i="7"/>
  <c r="CSS67" i="7"/>
  <c r="CSU67" i="7"/>
  <c r="CSW67" i="7"/>
  <c r="CSY67" i="7"/>
  <c r="CTA67" i="7"/>
  <c r="CTC67" i="7"/>
  <c r="CTE67" i="7"/>
  <c r="CTG67" i="7"/>
  <c r="CTI67" i="7"/>
  <c r="CTK67" i="7"/>
  <c r="CTM67" i="7"/>
  <c r="CTO67" i="7"/>
  <c r="CTQ67" i="7"/>
  <c r="CTS67" i="7"/>
  <c r="CTU67" i="7"/>
  <c r="CTW67" i="7"/>
  <c r="CTY67" i="7"/>
  <c r="CUA67" i="7"/>
  <c r="CUC67" i="7"/>
  <c r="CUE67" i="7"/>
  <c r="CUG67" i="7"/>
  <c r="CUI67" i="7"/>
  <c r="CUK67" i="7"/>
  <c r="CUM67" i="7"/>
  <c r="CUO67" i="7"/>
  <c r="CUQ67" i="7"/>
  <c r="CUS67" i="7"/>
  <c r="CUU67" i="7"/>
  <c r="CUW67" i="7"/>
  <c r="CUY67" i="7"/>
  <c r="CVA67" i="7"/>
  <c r="CVC67" i="7"/>
  <c r="CVE67" i="7"/>
  <c r="CVG67" i="7"/>
  <c r="CVI67" i="7"/>
  <c r="CVK67" i="7"/>
  <c r="CVM67" i="7"/>
  <c r="CVO67" i="7"/>
  <c r="CVQ67" i="7"/>
  <c r="CVS67" i="7"/>
  <c r="CVU67" i="7"/>
  <c r="CVW67" i="7"/>
  <c r="CVY67" i="7"/>
  <c r="CWA67" i="7"/>
  <c r="CWC67" i="7"/>
  <c r="CWE67" i="7"/>
  <c r="CWG67" i="7"/>
  <c r="CWI67" i="7"/>
  <c r="CWK67" i="7"/>
  <c r="CWM67" i="7"/>
  <c r="CWO67" i="7"/>
  <c r="CWQ67" i="7"/>
  <c r="CWS67" i="7"/>
  <c r="CWU67" i="7"/>
  <c r="CWW67" i="7"/>
  <c r="CWY67" i="7"/>
  <c r="CXA67" i="7"/>
  <c r="CXC67" i="7"/>
  <c r="CXE67" i="7"/>
  <c r="CXG67" i="7"/>
  <c r="CXI67" i="7"/>
  <c r="CXK67" i="7"/>
  <c r="CXM67" i="7"/>
  <c r="CXO67" i="7"/>
  <c r="CXQ67" i="7"/>
  <c r="CXS67" i="7"/>
  <c r="CXU67" i="7"/>
  <c r="CXW67" i="7"/>
  <c r="CXY67" i="7"/>
  <c r="CYA67" i="7"/>
  <c r="CYC67" i="7"/>
  <c r="CYE67" i="7"/>
  <c r="CYG67" i="7"/>
  <c r="CYI67" i="7"/>
  <c r="CYK67" i="7"/>
  <c r="CYM67" i="7"/>
  <c r="CYO67" i="7"/>
  <c r="CYQ67" i="7"/>
  <c r="CYS67" i="7"/>
  <c r="CYU67" i="7"/>
  <c r="CYW67" i="7"/>
  <c r="CYY67" i="7"/>
  <c r="CZA67" i="7"/>
  <c r="CZC67" i="7"/>
  <c r="CZE67" i="7"/>
  <c r="CZG67" i="7"/>
  <c r="CZI67" i="7"/>
  <c r="CZK67" i="7"/>
  <c r="CZM67" i="7"/>
  <c r="CZO67" i="7"/>
  <c r="CZQ67" i="7"/>
  <c r="CZS67" i="7"/>
  <c r="CZU67" i="7"/>
  <c r="CZW67" i="7"/>
  <c r="CZY67" i="7"/>
  <c r="DAA67" i="7"/>
  <c r="DAC67" i="7"/>
  <c r="DAE67" i="7"/>
  <c r="DAG67" i="7"/>
  <c r="DAI67" i="7"/>
  <c r="DAK67" i="7"/>
  <c r="DAM67" i="7"/>
  <c r="DAO67" i="7"/>
  <c r="DAQ67" i="7"/>
  <c r="DAS67" i="7"/>
  <c r="DAU67" i="7"/>
  <c r="DAW67" i="7"/>
  <c r="DAY67" i="7"/>
  <c r="DBA67" i="7"/>
  <c r="DBC67" i="7"/>
  <c r="DBE67" i="7"/>
  <c r="DBG67" i="7"/>
  <c r="DBI67" i="7"/>
  <c r="DBK67" i="7"/>
  <c r="DBM67" i="7"/>
  <c r="DBO67" i="7"/>
  <c r="DBQ67" i="7"/>
  <c r="DBS67" i="7"/>
  <c r="DBU67" i="7"/>
  <c r="DBW67" i="7"/>
  <c r="DBY67" i="7"/>
  <c r="DCA67" i="7"/>
  <c r="DCC67" i="7"/>
  <c r="DCE67" i="7"/>
  <c r="DCG67" i="7"/>
  <c r="DCI67" i="7"/>
  <c r="DCK67" i="7"/>
  <c r="DCM67" i="7"/>
  <c r="DCO67" i="7"/>
  <c r="DCQ67" i="7"/>
  <c r="DCS67" i="7"/>
  <c r="DCU67" i="7"/>
  <c r="DCW67" i="7"/>
  <c r="DCY67" i="7"/>
  <c r="DDA67" i="7"/>
  <c r="DDC67" i="7"/>
  <c r="DDE67" i="7"/>
  <c r="DDG67" i="7"/>
  <c r="DDI67" i="7"/>
  <c r="DDK67" i="7"/>
  <c r="DDM67" i="7"/>
  <c r="DDO67" i="7"/>
  <c r="DDQ67" i="7"/>
  <c r="DDS67" i="7"/>
  <c r="DDU67" i="7"/>
  <c r="DDW67" i="7"/>
  <c r="DDY67" i="7"/>
  <c r="DEA67" i="7"/>
  <c r="DEC67" i="7"/>
  <c r="DEE67" i="7"/>
  <c r="DEG67" i="7"/>
  <c r="DEI67" i="7"/>
  <c r="DEK67" i="7"/>
  <c r="DEM67" i="7"/>
  <c r="DEO67" i="7"/>
  <c r="DEQ67" i="7"/>
  <c r="DES67" i="7"/>
  <c r="DEU67" i="7"/>
  <c r="DEW67" i="7"/>
  <c r="DEY67" i="7"/>
  <c r="DFA67" i="7"/>
  <c r="DFC67" i="7"/>
  <c r="DFE67" i="7"/>
  <c r="DFG67" i="7"/>
  <c r="DFI67" i="7"/>
  <c r="DFK67" i="7"/>
  <c r="DFM67" i="7"/>
  <c r="DFO67" i="7"/>
  <c r="DFQ67" i="7"/>
  <c r="DFS67" i="7"/>
  <c r="DFU67" i="7"/>
  <c r="DFW67" i="7"/>
  <c r="DFY67" i="7"/>
  <c r="DGA67" i="7"/>
  <c r="DGC67" i="7"/>
  <c r="DGE67" i="7"/>
  <c r="DGG67" i="7"/>
  <c r="DGI67" i="7"/>
  <c r="DGK67" i="7"/>
  <c r="DGM67" i="7"/>
  <c r="DGO67" i="7"/>
  <c r="DGQ67" i="7"/>
  <c r="DGS67" i="7"/>
  <c r="DGU67" i="7"/>
  <c r="DGW67" i="7"/>
  <c r="DGY67" i="7"/>
  <c r="DHA67" i="7"/>
  <c r="DHC67" i="7"/>
  <c r="DHE67" i="7"/>
  <c r="DHG67" i="7"/>
  <c r="DHI67" i="7"/>
  <c r="DHK67" i="7"/>
  <c r="DHM67" i="7"/>
  <c r="DHO67" i="7"/>
  <c r="DHQ67" i="7"/>
  <c r="DHS67" i="7"/>
  <c r="DHU67" i="7"/>
  <c r="DHW67" i="7"/>
  <c r="DHY67" i="7"/>
  <c r="DIA67" i="7"/>
  <c r="DIC67" i="7"/>
  <c r="DIE67" i="7"/>
  <c r="DIG67" i="7"/>
  <c r="DII67" i="7"/>
  <c r="DIK67" i="7"/>
  <c r="DIM67" i="7"/>
  <c r="DIO67" i="7"/>
  <c r="DIQ67" i="7"/>
  <c r="DIS67" i="7"/>
  <c r="DIU67" i="7"/>
  <c r="DIW67" i="7"/>
  <c r="DIY67" i="7"/>
  <c r="DJA67" i="7"/>
  <c r="DJC67" i="7"/>
  <c r="DJE67" i="7"/>
  <c r="DJG67" i="7"/>
  <c r="DJI67" i="7"/>
  <c r="DJK67" i="7"/>
  <c r="DJM67" i="7"/>
  <c r="DJO67" i="7"/>
  <c r="DJQ67" i="7"/>
  <c r="DJS67" i="7"/>
  <c r="DJU67" i="7"/>
  <c r="DJW67" i="7"/>
  <c r="DJY67" i="7"/>
  <c r="DKA67" i="7"/>
  <c r="DKC67" i="7"/>
  <c r="DKE67" i="7"/>
  <c r="DKG67" i="7"/>
  <c r="DKI67" i="7"/>
  <c r="DKK67" i="7"/>
  <c r="DKM67" i="7"/>
  <c r="DKO67" i="7"/>
  <c r="DKQ67" i="7"/>
  <c r="DKS67" i="7"/>
  <c r="DKU67" i="7"/>
  <c r="DKW67" i="7"/>
  <c r="DKY67" i="7"/>
  <c r="DLA67" i="7"/>
  <c r="DLC67" i="7"/>
  <c r="DLE67" i="7"/>
  <c r="DLG67" i="7"/>
  <c r="DLI67" i="7"/>
  <c r="DLK67" i="7"/>
  <c r="DLM67" i="7"/>
  <c r="DLO67" i="7"/>
  <c r="DLQ67" i="7"/>
  <c r="DLS67" i="7"/>
  <c r="DLU67" i="7"/>
  <c r="DLW67" i="7"/>
  <c r="DLY67" i="7"/>
  <c r="DMA67" i="7"/>
  <c r="DMC67" i="7"/>
  <c r="DME67" i="7"/>
  <c r="DMG67" i="7"/>
  <c r="DMI67" i="7"/>
  <c r="DMK67" i="7"/>
  <c r="DMM67" i="7"/>
  <c r="DMO67" i="7"/>
  <c r="DMQ67" i="7"/>
  <c r="DMS67" i="7"/>
  <c r="DMU67" i="7"/>
  <c r="DMW67" i="7"/>
  <c r="DMY67" i="7"/>
  <c r="DNA67" i="7"/>
  <c r="DNC67" i="7"/>
  <c r="DNE67" i="7"/>
  <c r="DNG67" i="7"/>
  <c r="DNI67" i="7"/>
  <c r="DNK67" i="7"/>
  <c r="DNM67" i="7"/>
  <c r="DNO67" i="7"/>
  <c r="DNQ67" i="7"/>
  <c r="DNS67" i="7"/>
  <c r="DNU67" i="7"/>
  <c r="DNW67" i="7"/>
  <c r="DNY67" i="7"/>
  <c r="DOA67" i="7"/>
  <c r="DOC67" i="7"/>
  <c r="DOE67" i="7"/>
  <c r="DOG67" i="7"/>
  <c r="DOI67" i="7"/>
  <c r="DOK67" i="7"/>
  <c r="DOM67" i="7"/>
  <c r="DOO67" i="7"/>
  <c r="DOQ67" i="7"/>
  <c r="DOS67" i="7"/>
  <c r="DOU67" i="7"/>
  <c r="DOW67" i="7"/>
  <c r="DOY67" i="7"/>
  <c r="DPA67" i="7"/>
  <c r="DPC67" i="7"/>
  <c r="DPE67" i="7"/>
  <c r="DPG67" i="7"/>
  <c r="DPI67" i="7"/>
  <c r="DPK67" i="7"/>
  <c r="DPM67" i="7"/>
  <c r="DPO67" i="7"/>
  <c r="DPQ67" i="7"/>
  <c r="DPS67" i="7"/>
  <c r="DPU67" i="7"/>
  <c r="DPW67" i="7"/>
  <c r="DPY67" i="7"/>
  <c r="DQA67" i="7"/>
  <c r="DQC67" i="7"/>
  <c r="DQE67" i="7"/>
  <c r="DQG67" i="7"/>
  <c r="DQI67" i="7"/>
  <c r="DQK67" i="7"/>
  <c r="DQM67" i="7"/>
  <c r="DQO67" i="7"/>
  <c r="DQQ67" i="7"/>
  <c r="DQS67" i="7"/>
  <c r="DQU67" i="7"/>
  <c r="DQW67" i="7"/>
  <c r="DQY67" i="7"/>
  <c r="DRA67" i="7"/>
  <c r="DRC67" i="7"/>
  <c r="DRE67" i="7"/>
  <c r="DRG67" i="7"/>
  <c r="DRI67" i="7"/>
  <c r="DRK67" i="7"/>
  <c r="DRM67" i="7"/>
  <c r="DRO67" i="7"/>
  <c r="DRQ67" i="7"/>
  <c r="DRS67" i="7"/>
  <c r="DRU67" i="7"/>
  <c r="DRW67" i="7"/>
  <c r="DRY67" i="7"/>
  <c r="DSA67" i="7"/>
  <c r="DSC67" i="7"/>
  <c r="DSE67" i="7"/>
  <c r="DSG67" i="7"/>
  <c r="DSI67" i="7"/>
  <c r="DSK67" i="7"/>
  <c r="DSM67" i="7"/>
  <c r="DSO67" i="7"/>
  <c r="DSQ67" i="7"/>
  <c r="DSS67" i="7"/>
  <c r="DSU67" i="7"/>
  <c r="DSW67" i="7"/>
  <c r="DSY67" i="7"/>
  <c r="DTA67" i="7"/>
  <c r="DTC67" i="7"/>
  <c r="DTE67" i="7"/>
  <c r="DTG67" i="7"/>
  <c r="DTI67" i="7"/>
  <c r="DTK67" i="7"/>
  <c r="DTM67" i="7"/>
  <c r="DTO67" i="7"/>
  <c r="DTQ67" i="7"/>
  <c r="DTS67" i="7"/>
  <c r="DTU67" i="7"/>
  <c r="DTW67" i="7"/>
  <c r="DTY67" i="7"/>
  <c r="DUA67" i="7"/>
  <c r="DUC67" i="7"/>
  <c r="DUE67" i="7"/>
  <c r="DUG67" i="7"/>
  <c r="DUI67" i="7"/>
  <c r="DUK67" i="7"/>
  <c r="DUM67" i="7"/>
  <c r="DUO67" i="7"/>
  <c r="DUQ67" i="7"/>
  <c r="DUS67" i="7"/>
  <c r="DUU67" i="7"/>
  <c r="DUW67" i="7"/>
  <c r="DUY67" i="7"/>
  <c r="DVA67" i="7"/>
  <c r="DVC67" i="7"/>
  <c r="DVE67" i="7"/>
  <c r="DVG67" i="7"/>
  <c r="DVI67" i="7"/>
  <c r="DVK67" i="7"/>
  <c r="DVM67" i="7"/>
  <c r="DVO67" i="7"/>
  <c r="DVQ67" i="7"/>
  <c r="DVS67" i="7"/>
  <c r="DVU67" i="7"/>
  <c r="DVW67" i="7"/>
  <c r="DVY67" i="7"/>
  <c r="DWA67" i="7"/>
  <c r="DWC67" i="7"/>
  <c r="DWE67" i="7"/>
  <c r="DWG67" i="7"/>
  <c r="DWI67" i="7"/>
  <c r="DWK67" i="7"/>
  <c r="DWM67" i="7"/>
  <c r="DWO67" i="7"/>
  <c r="DWQ67" i="7"/>
  <c r="DWS67" i="7"/>
  <c r="DWU67" i="7"/>
  <c r="DWW67" i="7"/>
  <c r="DWY67" i="7"/>
  <c r="DXA67" i="7"/>
  <c r="DXC67" i="7"/>
  <c r="DXE67" i="7"/>
  <c r="DXG67" i="7"/>
  <c r="DXI67" i="7"/>
  <c r="DXK67" i="7"/>
  <c r="DXM67" i="7"/>
  <c r="DXO67" i="7"/>
  <c r="DXQ67" i="7"/>
  <c r="DXS67" i="7"/>
  <c r="DXU67" i="7"/>
  <c r="DXW67" i="7"/>
  <c r="DXY67" i="7"/>
  <c r="DYA67" i="7"/>
  <c r="DYC67" i="7"/>
  <c r="DYE67" i="7"/>
  <c r="DYG67" i="7"/>
  <c r="DYI67" i="7"/>
  <c r="DYK67" i="7"/>
  <c r="DYM67" i="7"/>
  <c r="DYO67" i="7"/>
  <c r="DYQ67" i="7"/>
  <c r="DYS67" i="7"/>
  <c r="DYU67" i="7"/>
  <c r="DYW67" i="7"/>
  <c r="DYY67" i="7"/>
  <c r="DZA67" i="7"/>
  <c r="DZC67" i="7"/>
  <c r="DZE67" i="7"/>
  <c r="DZG67" i="7"/>
  <c r="DZI67" i="7"/>
  <c r="DZK67" i="7"/>
  <c r="DZM67" i="7"/>
  <c r="DZO67" i="7"/>
  <c r="DZQ67" i="7"/>
  <c r="DZS67" i="7"/>
  <c r="DZU67" i="7"/>
  <c r="DZW67" i="7"/>
  <c r="DZY67" i="7"/>
  <c r="EAA67" i="7"/>
  <c r="EAC67" i="7"/>
  <c r="EAE67" i="7"/>
  <c r="EAG67" i="7"/>
  <c r="EAI67" i="7"/>
  <c r="EAK67" i="7"/>
  <c r="EAM67" i="7"/>
  <c r="EAO67" i="7"/>
  <c r="EAQ67" i="7"/>
  <c r="EAS67" i="7"/>
  <c r="EAU67" i="7"/>
  <c r="EAW67" i="7"/>
  <c r="EAY67" i="7"/>
  <c r="EBA67" i="7"/>
  <c r="EBC67" i="7"/>
  <c r="EBE67" i="7"/>
  <c r="EBG67" i="7"/>
  <c r="EBI67" i="7"/>
  <c r="EBK67" i="7"/>
  <c r="EBM67" i="7"/>
  <c r="EBO67" i="7"/>
  <c r="EBQ67" i="7"/>
  <c r="EBS67" i="7"/>
  <c r="EBU67" i="7"/>
  <c r="EBW67" i="7"/>
  <c r="EBY67" i="7"/>
  <c r="ECA67" i="7"/>
  <c r="ECC67" i="7"/>
  <c r="ECE67" i="7"/>
  <c r="ECG67" i="7"/>
  <c r="ECI67" i="7"/>
  <c r="ECK67" i="7"/>
  <c r="ECM67" i="7"/>
  <c r="ECO67" i="7"/>
  <c r="ECQ67" i="7"/>
  <c r="ECS67" i="7"/>
  <c r="ECU67" i="7"/>
  <c r="ECW67" i="7"/>
  <c r="ECY67" i="7"/>
  <c r="EDA67" i="7"/>
  <c r="EDC67" i="7"/>
  <c r="EDE67" i="7"/>
  <c r="EDG67" i="7"/>
  <c r="EDI67" i="7"/>
  <c r="EDK67" i="7"/>
  <c r="EDM67" i="7"/>
  <c r="EDO67" i="7"/>
  <c r="EDQ67" i="7"/>
  <c r="EDS67" i="7"/>
  <c r="EDU67" i="7"/>
  <c r="EDW67" i="7"/>
  <c r="EDY67" i="7"/>
  <c r="EEA67" i="7"/>
  <c r="EEC67" i="7"/>
  <c r="EEE67" i="7"/>
  <c r="EEG67" i="7"/>
  <c r="EEI67" i="7"/>
  <c r="EEK67" i="7"/>
  <c r="EEM67" i="7"/>
  <c r="EEO67" i="7"/>
  <c r="EEQ67" i="7"/>
  <c r="EES67" i="7"/>
  <c r="EEU67" i="7"/>
  <c r="EEW67" i="7"/>
  <c r="EEY67" i="7"/>
  <c r="EFA67" i="7"/>
  <c r="EFC67" i="7"/>
  <c r="EFE67" i="7"/>
  <c r="EFG67" i="7"/>
  <c r="EFI67" i="7"/>
  <c r="EFK67" i="7"/>
  <c r="EFM67" i="7"/>
  <c r="EFO67" i="7"/>
  <c r="EFQ67" i="7"/>
  <c r="EFS67" i="7"/>
  <c r="EFU67" i="7"/>
  <c r="EFW67" i="7"/>
  <c r="EFY67" i="7"/>
  <c r="EGA67" i="7"/>
  <c r="EGC67" i="7"/>
  <c r="EGE67" i="7"/>
  <c r="EGG67" i="7"/>
  <c r="EGI67" i="7"/>
  <c r="EGK67" i="7"/>
  <c r="EGM67" i="7"/>
  <c r="EGO67" i="7"/>
  <c r="EGQ67" i="7"/>
  <c r="EGS67" i="7"/>
  <c r="EGU67" i="7"/>
  <c r="EGW67" i="7"/>
  <c r="EGY67" i="7"/>
  <c r="EHA67" i="7"/>
  <c r="EHC67" i="7"/>
  <c r="EHE67" i="7"/>
  <c r="EHG67" i="7"/>
  <c r="EHI67" i="7"/>
  <c r="EHK67" i="7"/>
  <c r="EHM67" i="7"/>
  <c r="EHO67" i="7"/>
  <c r="EHQ67" i="7"/>
  <c r="EHS67" i="7"/>
  <c r="EHU67" i="7"/>
  <c r="EHW67" i="7"/>
  <c r="EHY67" i="7"/>
  <c r="EIA67" i="7"/>
  <c r="EIC67" i="7"/>
  <c r="EIE67" i="7"/>
  <c r="EIG67" i="7"/>
  <c r="EII67" i="7"/>
  <c r="EIK67" i="7"/>
  <c r="EIM67" i="7"/>
  <c r="EIO67" i="7"/>
  <c r="EIQ67" i="7"/>
  <c r="EIS67" i="7"/>
  <c r="EIU67" i="7"/>
  <c r="EIW67" i="7"/>
  <c r="EIY67" i="7"/>
  <c r="EJA67" i="7"/>
  <c r="EJC67" i="7"/>
  <c r="EJE67" i="7"/>
  <c r="EJG67" i="7"/>
  <c r="EJI67" i="7"/>
  <c r="EJK67" i="7"/>
  <c r="EJM67" i="7"/>
  <c r="EJO67" i="7"/>
  <c r="EJQ67" i="7"/>
  <c r="EJS67" i="7"/>
  <c r="EJU67" i="7"/>
  <c r="EJW67" i="7"/>
  <c r="EJY67" i="7"/>
  <c r="EKA67" i="7"/>
  <c r="EKC67" i="7"/>
  <c r="EKE67" i="7"/>
  <c r="EKG67" i="7"/>
  <c r="EKI67" i="7"/>
  <c r="EKK67" i="7"/>
  <c r="EKM67" i="7"/>
  <c r="EKO67" i="7"/>
  <c r="EKQ67" i="7"/>
  <c r="EKS67" i="7"/>
  <c r="EKU67" i="7"/>
  <c r="EKW67" i="7"/>
  <c r="EKY67" i="7"/>
  <c r="ELA67" i="7"/>
  <c r="ELC67" i="7"/>
  <c r="ELE67" i="7"/>
  <c r="ELG67" i="7"/>
  <c r="ELI67" i="7"/>
  <c r="ELK67" i="7"/>
  <c r="ELM67" i="7"/>
  <c r="ELO67" i="7"/>
  <c r="ELQ67" i="7"/>
  <c r="ELS67" i="7"/>
  <c r="ELU67" i="7"/>
  <c r="ELW67" i="7"/>
  <c r="ELY67" i="7"/>
  <c r="EMA67" i="7"/>
  <c r="EMC67" i="7"/>
  <c r="EME67" i="7"/>
  <c r="EMG67" i="7"/>
  <c r="EMI67" i="7"/>
  <c r="EMK67" i="7"/>
  <c r="EMM67" i="7"/>
  <c r="EMO67" i="7"/>
  <c r="EMQ67" i="7"/>
  <c r="EMS67" i="7"/>
  <c r="EMU67" i="7"/>
  <c r="EMW67" i="7"/>
  <c r="EMY67" i="7"/>
  <c r="ENA67" i="7"/>
  <c r="ENC67" i="7"/>
  <c r="ENE67" i="7"/>
  <c r="ENG67" i="7"/>
  <c r="ENI67" i="7"/>
  <c r="ENK67" i="7"/>
  <c r="ENM67" i="7"/>
  <c r="ENO67" i="7"/>
  <c r="ENQ67" i="7"/>
  <c r="ENS67" i="7"/>
  <c r="ENU67" i="7"/>
  <c r="ENW67" i="7"/>
  <c r="ENY67" i="7"/>
  <c r="EOA67" i="7"/>
  <c r="EOC67" i="7"/>
  <c r="EOE67" i="7"/>
  <c r="EOG67" i="7"/>
  <c r="EOI67" i="7"/>
  <c r="EOK67" i="7"/>
  <c r="EOM67" i="7"/>
  <c r="EOO67" i="7"/>
  <c r="EOQ67" i="7"/>
  <c r="EOS67" i="7"/>
  <c r="EOU67" i="7"/>
  <c r="EOW67" i="7"/>
  <c r="EOY67" i="7"/>
  <c r="EPA67" i="7"/>
  <c r="EPC67" i="7"/>
  <c r="EPE67" i="7"/>
  <c r="EPG67" i="7"/>
  <c r="EPI67" i="7"/>
  <c r="EPK67" i="7"/>
  <c r="EPM67" i="7"/>
  <c r="EPO67" i="7"/>
  <c r="EPQ67" i="7"/>
  <c r="EPS67" i="7"/>
  <c r="EPU67" i="7"/>
  <c r="EPW67" i="7"/>
  <c r="EPY67" i="7"/>
  <c r="EQA67" i="7"/>
  <c r="EQC67" i="7"/>
  <c r="EQE67" i="7"/>
  <c r="EQG67" i="7"/>
  <c r="EQI67" i="7"/>
  <c r="EQK67" i="7"/>
  <c r="EQM67" i="7"/>
  <c r="EQO67" i="7"/>
  <c r="EQQ67" i="7"/>
  <c r="EQS67" i="7"/>
  <c r="EQU67" i="7"/>
  <c r="EQW67" i="7"/>
  <c r="EQY67" i="7"/>
  <c r="ERA67" i="7"/>
  <c r="ERC67" i="7"/>
  <c r="ERE67" i="7"/>
  <c r="ERG67" i="7"/>
  <c r="ERI67" i="7"/>
  <c r="ERK67" i="7"/>
  <c r="ERM67" i="7"/>
  <c r="ERO67" i="7"/>
  <c r="ERQ67" i="7"/>
  <c r="ERS67" i="7"/>
  <c r="ERU67" i="7"/>
  <c r="ERW67" i="7"/>
  <c r="ERY67" i="7"/>
  <c r="ESA67" i="7"/>
  <c r="ESC67" i="7"/>
  <c r="ESE67" i="7"/>
  <c r="ESG67" i="7"/>
  <c r="ESI67" i="7"/>
  <c r="ESK67" i="7"/>
  <c r="ESM67" i="7"/>
  <c r="ESO67" i="7"/>
  <c r="ESQ67" i="7"/>
  <c r="ESS67" i="7"/>
  <c r="ESU67" i="7"/>
  <c r="ESW67" i="7"/>
  <c r="ESY67" i="7"/>
  <c r="ETA67" i="7"/>
  <c r="ETC67" i="7"/>
  <c r="ETE67" i="7"/>
  <c r="ETG67" i="7"/>
  <c r="ETI67" i="7"/>
  <c r="ETK67" i="7"/>
  <c r="ETM67" i="7"/>
  <c r="ETO67" i="7"/>
  <c r="ETQ67" i="7"/>
  <c r="ETS67" i="7"/>
  <c r="ETU67" i="7"/>
  <c r="ETW67" i="7"/>
  <c r="ETY67" i="7"/>
  <c r="EUA67" i="7"/>
  <c r="EUC67" i="7"/>
  <c r="EUE67" i="7"/>
  <c r="EUG67" i="7"/>
  <c r="EUI67" i="7"/>
  <c r="EUK67" i="7"/>
  <c r="EUM67" i="7"/>
  <c r="EUO67" i="7"/>
  <c r="EUQ67" i="7"/>
  <c r="EUS67" i="7"/>
  <c r="EUU67" i="7"/>
  <c r="EUW67" i="7"/>
  <c r="EUY67" i="7"/>
  <c r="EVA67" i="7"/>
  <c r="EVC67" i="7"/>
  <c r="EVE67" i="7"/>
  <c r="EVG67" i="7"/>
  <c r="EVI67" i="7"/>
  <c r="EVK67" i="7"/>
  <c r="EVM67" i="7"/>
  <c r="EVO67" i="7"/>
  <c r="EVQ67" i="7"/>
  <c r="EVS67" i="7"/>
  <c r="EVU67" i="7"/>
  <c r="EVW67" i="7"/>
  <c r="EVY67" i="7"/>
  <c r="EWA67" i="7"/>
  <c r="EWC67" i="7"/>
  <c r="EWE67" i="7"/>
  <c r="EWG67" i="7"/>
  <c r="EWI67" i="7"/>
  <c r="EWK67" i="7"/>
  <c r="EWM67" i="7"/>
  <c r="EWO67" i="7"/>
  <c r="EWQ67" i="7"/>
  <c r="EWS67" i="7"/>
  <c r="EWU67" i="7"/>
  <c r="EWW67" i="7"/>
  <c r="EWY67" i="7"/>
  <c r="EXA67" i="7"/>
  <c r="EXC67" i="7"/>
  <c r="EXE67" i="7"/>
  <c r="EXG67" i="7"/>
  <c r="EXI67" i="7"/>
  <c r="EXK67" i="7"/>
  <c r="EXM67" i="7"/>
  <c r="EXO67" i="7"/>
  <c r="EXQ67" i="7"/>
  <c r="EXS67" i="7"/>
  <c r="EXU67" i="7"/>
  <c r="EXW67" i="7"/>
  <c r="EXY67" i="7"/>
  <c r="EYA67" i="7"/>
  <c r="EYC67" i="7"/>
  <c r="EYE67" i="7"/>
  <c r="EYG67" i="7"/>
  <c r="EYI67" i="7"/>
  <c r="EYK67" i="7"/>
  <c r="EYM67" i="7"/>
  <c r="EYO67" i="7"/>
  <c r="EYQ67" i="7"/>
  <c r="EYS67" i="7"/>
  <c r="EYU67" i="7"/>
  <c r="EYW67" i="7"/>
  <c r="EYY67" i="7"/>
  <c r="EZA67" i="7"/>
  <c r="EZC67" i="7"/>
  <c r="EZE67" i="7"/>
  <c r="EZG67" i="7"/>
  <c r="EZI67" i="7"/>
  <c r="EZK67" i="7"/>
  <c r="EZM67" i="7"/>
  <c r="EZO67" i="7"/>
  <c r="EZQ67" i="7"/>
  <c r="EZS67" i="7"/>
  <c r="EZU67" i="7"/>
  <c r="EZW67" i="7"/>
  <c r="EZY67" i="7"/>
  <c r="FAA67" i="7"/>
  <c r="FAC67" i="7"/>
  <c r="FAE67" i="7"/>
  <c r="FAG67" i="7"/>
  <c r="FAI67" i="7"/>
  <c r="FAK67" i="7"/>
  <c r="FAM67" i="7"/>
  <c r="FAO67" i="7"/>
  <c r="FAQ67" i="7"/>
  <c r="FAS67" i="7"/>
  <c r="FAU67" i="7"/>
  <c r="FAW67" i="7"/>
  <c r="FAY67" i="7"/>
  <c r="FBA67" i="7"/>
  <c r="FBC67" i="7"/>
  <c r="FBE67" i="7"/>
  <c r="FBG67" i="7"/>
  <c r="FBI67" i="7"/>
  <c r="FBK67" i="7"/>
  <c r="FBM67" i="7"/>
  <c r="FBO67" i="7"/>
  <c r="FBQ67" i="7"/>
  <c r="FBS67" i="7"/>
  <c r="FBU67" i="7"/>
  <c r="FBW67" i="7"/>
  <c r="FBY67" i="7"/>
  <c r="FCA67" i="7"/>
  <c r="FCC67" i="7"/>
  <c r="FCE67" i="7"/>
  <c r="FCG67" i="7"/>
  <c r="FCI67" i="7"/>
  <c r="FCK67" i="7"/>
  <c r="FCM67" i="7"/>
  <c r="FCO67" i="7"/>
  <c r="FCQ67" i="7"/>
  <c r="FCS67" i="7"/>
  <c r="FCU67" i="7"/>
  <c r="FCW67" i="7"/>
  <c r="FCY67" i="7"/>
  <c r="FDA67" i="7"/>
  <c r="FDC67" i="7"/>
  <c r="FDE67" i="7"/>
  <c r="FDG67" i="7"/>
  <c r="FDI67" i="7"/>
  <c r="FDK67" i="7"/>
  <c r="FDM67" i="7"/>
  <c r="FDO67" i="7"/>
  <c r="FDQ67" i="7"/>
  <c r="FDS67" i="7"/>
  <c r="FDU67" i="7"/>
  <c r="FDW67" i="7"/>
  <c r="FDY67" i="7"/>
  <c r="FEA67" i="7"/>
  <c r="FEC67" i="7"/>
  <c r="FEE67" i="7"/>
  <c r="FEG67" i="7"/>
  <c r="FEI67" i="7"/>
  <c r="FEK67" i="7"/>
  <c r="FEM67" i="7"/>
  <c r="FEO67" i="7"/>
  <c r="FEQ67" i="7"/>
  <c r="FES67" i="7"/>
  <c r="FEU67" i="7"/>
  <c r="FEW67" i="7"/>
  <c r="FEY67" i="7"/>
  <c r="FFA67" i="7"/>
  <c r="FFC67" i="7"/>
  <c r="FFE67" i="7"/>
  <c r="FFG67" i="7"/>
  <c r="FFI67" i="7"/>
  <c r="FFK67" i="7"/>
  <c r="FFM67" i="7"/>
  <c r="FFO67" i="7"/>
  <c r="FFQ67" i="7"/>
  <c r="FFS67" i="7"/>
  <c r="FFU67" i="7"/>
  <c r="FFW67" i="7"/>
  <c r="FFY67" i="7"/>
  <c r="FGA67" i="7"/>
  <c r="FGC67" i="7"/>
  <c r="FGE67" i="7"/>
  <c r="FGG67" i="7"/>
  <c r="FGI67" i="7"/>
  <c r="FGK67" i="7"/>
  <c r="FGM67" i="7"/>
  <c r="FGO67" i="7"/>
  <c r="FGQ67" i="7"/>
  <c r="FGS67" i="7"/>
  <c r="FGU67" i="7"/>
  <c r="FGW67" i="7"/>
  <c r="FGY67" i="7"/>
  <c r="FHA67" i="7"/>
  <c r="FHC67" i="7"/>
  <c r="FHE67" i="7"/>
  <c r="FHG67" i="7"/>
  <c r="FHI67" i="7"/>
  <c r="FHK67" i="7"/>
  <c r="FHM67" i="7"/>
  <c r="FHO67" i="7"/>
  <c r="FHQ67" i="7"/>
  <c r="FHS67" i="7"/>
  <c r="FHU67" i="7"/>
  <c r="FHW67" i="7"/>
  <c r="FHY67" i="7"/>
  <c r="FIA67" i="7"/>
  <c r="FIC67" i="7"/>
  <c r="FIE67" i="7"/>
  <c r="FIG67" i="7"/>
  <c r="FII67" i="7"/>
  <c r="FIK67" i="7"/>
  <c r="FIM67" i="7"/>
  <c r="FIO67" i="7"/>
  <c r="FIQ67" i="7"/>
  <c r="FIS67" i="7"/>
  <c r="FIU67" i="7"/>
  <c r="FIW67" i="7"/>
  <c r="FIY67" i="7"/>
  <c r="FJA67" i="7"/>
  <c r="FJC67" i="7"/>
  <c r="FJE67" i="7"/>
  <c r="FJG67" i="7"/>
  <c r="FJI67" i="7"/>
  <c r="FJK67" i="7"/>
  <c r="FJM67" i="7"/>
  <c r="FJO67" i="7"/>
  <c r="FJQ67" i="7"/>
  <c r="FJS67" i="7"/>
  <c r="FJU67" i="7"/>
  <c r="FJW67" i="7"/>
  <c r="FJY67" i="7"/>
  <c r="FKA67" i="7"/>
  <c r="FKC67" i="7"/>
  <c r="FKE67" i="7"/>
  <c r="FKG67" i="7"/>
  <c r="FKI67" i="7"/>
  <c r="FKK67" i="7"/>
  <c r="FKM67" i="7"/>
  <c r="FKO67" i="7"/>
  <c r="FKQ67" i="7"/>
  <c r="FKS67" i="7"/>
  <c r="FKU67" i="7"/>
  <c r="FKW67" i="7"/>
  <c r="FKY67" i="7"/>
  <c r="FLA67" i="7"/>
  <c r="FLC67" i="7"/>
  <c r="FLE67" i="7"/>
  <c r="FLG67" i="7"/>
  <c r="FLI67" i="7"/>
  <c r="FLK67" i="7"/>
  <c r="FLM67" i="7"/>
  <c r="FLO67" i="7"/>
  <c r="FLQ67" i="7"/>
  <c r="FLS67" i="7"/>
  <c r="FLU67" i="7"/>
  <c r="FLW67" i="7"/>
  <c r="FLY67" i="7"/>
  <c r="FMA67" i="7"/>
  <c r="FMC67" i="7"/>
  <c r="FME67" i="7"/>
  <c r="FMG67" i="7"/>
  <c r="FMI67" i="7"/>
  <c r="FMK67" i="7"/>
  <c r="FMM67" i="7"/>
  <c r="FMO67" i="7"/>
  <c r="FMQ67" i="7"/>
  <c r="FMS67" i="7"/>
  <c r="FMU67" i="7"/>
  <c r="FMW67" i="7"/>
  <c r="FMY67" i="7"/>
  <c r="FNA67" i="7"/>
  <c r="FNC67" i="7"/>
  <c r="FNE67" i="7"/>
  <c r="FNG67" i="7"/>
  <c r="FNI67" i="7"/>
  <c r="FNK67" i="7"/>
  <c r="FNM67" i="7"/>
  <c r="FNO67" i="7"/>
  <c r="FNQ67" i="7"/>
  <c r="FNS67" i="7"/>
  <c r="FNU67" i="7"/>
  <c r="FNW67" i="7"/>
  <c r="FNY67" i="7"/>
  <c r="FOA67" i="7"/>
  <c r="FOC67" i="7"/>
  <c r="FOE67" i="7"/>
  <c r="FOG67" i="7"/>
  <c r="FOI67" i="7"/>
  <c r="FOK67" i="7"/>
  <c r="FOM67" i="7"/>
  <c r="FOO67" i="7"/>
  <c r="FOQ67" i="7"/>
  <c r="FOS67" i="7"/>
  <c r="FOU67" i="7"/>
  <c r="FOW67" i="7"/>
  <c r="FOY67" i="7"/>
  <c r="FPA67" i="7"/>
  <c r="FPC67" i="7"/>
  <c r="FPE67" i="7"/>
  <c r="FPG67" i="7"/>
  <c r="FPI67" i="7"/>
  <c r="FPK67" i="7"/>
  <c r="FPM67" i="7"/>
  <c r="FPO67" i="7"/>
  <c r="FPQ67" i="7"/>
  <c r="FPS67" i="7"/>
  <c r="FPU67" i="7"/>
  <c r="FPW67" i="7"/>
  <c r="FPY67" i="7"/>
  <c r="FQA67" i="7"/>
  <c r="FQC67" i="7"/>
  <c r="FQE67" i="7"/>
  <c r="FQG67" i="7"/>
  <c r="FQI67" i="7"/>
  <c r="FQK67" i="7"/>
  <c r="FQM67" i="7"/>
  <c r="FQO67" i="7"/>
  <c r="FQQ67" i="7"/>
  <c r="FQS67" i="7"/>
  <c r="FQU67" i="7"/>
  <c r="FQW67" i="7"/>
  <c r="FQY67" i="7"/>
  <c r="FRA67" i="7"/>
  <c r="FRC67" i="7"/>
  <c r="FRE67" i="7"/>
  <c r="FRG67" i="7"/>
  <c r="FRI67" i="7"/>
  <c r="FRK67" i="7"/>
  <c r="FRM67" i="7"/>
  <c r="FRO67" i="7"/>
  <c r="FRQ67" i="7"/>
  <c r="FRS67" i="7"/>
  <c r="FRU67" i="7"/>
  <c r="FRW67" i="7"/>
  <c r="FRY67" i="7"/>
  <c r="FSA67" i="7"/>
  <c r="FSC67" i="7"/>
  <c r="FSE67" i="7"/>
  <c r="FSG67" i="7"/>
  <c r="FSI67" i="7"/>
  <c r="FSK67" i="7"/>
  <c r="FSM67" i="7"/>
  <c r="FSO67" i="7"/>
  <c r="FSQ67" i="7"/>
  <c r="FSS67" i="7"/>
  <c r="FSU67" i="7"/>
  <c r="FSW67" i="7"/>
  <c r="FSY67" i="7"/>
  <c r="FTA67" i="7"/>
  <c r="FTC67" i="7"/>
  <c r="FTE67" i="7"/>
  <c r="FTG67" i="7"/>
  <c r="FTI67" i="7"/>
  <c r="FTK67" i="7"/>
  <c r="FTM67" i="7"/>
  <c r="FTO67" i="7"/>
  <c r="FTQ67" i="7"/>
  <c r="FTS67" i="7"/>
  <c r="FTU67" i="7"/>
  <c r="FTW67" i="7"/>
  <c r="FTY67" i="7"/>
  <c r="FUA67" i="7"/>
  <c r="FUC67" i="7"/>
  <c r="FUE67" i="7"/>
  <c r="FUG67" i="7"/>
  <c r="FUI67" i="7"/>
  <c r="FUK67" i="7"/>
  <c r="FUM67" i="7"/>
  <c r="FUO67" i="7"/>
  <c r="FUQ67" i="7"/>
  <c r="FUS67" i="7"/>
  <c r="FUU67" i="7"/>
  <c r="FUW67" i="7"/>
  <c r="FUY67" i="7"/>
  <c r="FVA67" i="7"/>
  <c r="FVC67" i="7"/>
  <c r="FVE67" i="7"/>
  <c r="FVG67" i="7"/>
  <c r="FVI67" i="7"/>
  <c r="FVK67" i="7"/>
  <c r="FVM67" i="7"/>
  <c r="FVO67" i="7"/>
  <c r="FVQ67" i="7"/>
  <c r="FVS67" i="7"/>
  <c r="FVU67" i="7"/>
  <c r="FVW67" i="7"/>
  <c r="FVY67" i="7"/>
  <c r="FWA67" i="7"/>
  <c r="FWC67" i="7"/>
  <c r="FWE67" i="7"/>
  <c r="FWG67" i="7"/>
  <c r="FWI67" i="7"/>
  <c r="FWK67" i="7"/>
  <c r="FWM67" i="7"/>
  <c r="FWO67" i="7"/>
  <c r="FWQ67" i="7"/>
  <c r="FWS67" i="7"/>
  <c r="FWU67" i="7"/>
  <c r="FWW67" i="7"/>
  <c r="FWY67" i="7"/>
  <c r="FXA67" i="7"/>
  <c r="FXC67" i="7"/>
  <c r="FXE67" i="7"/>
  <c r="FXG67" i="7"/>
  <c r="FXI67" i="7"/>
  <c r="FXK67" i="7"/>
  <c r="FXM67" i="7"/>
  <c r="FXO67" i="7"/>
  <c r="FXQ67" i="7"/>
  <c r="FXS67" i="7"/>
  <c r="FXU67" i="7"/>
  <c r="FXW67" i="7"/>
  <c r="FXY67" i="7"/>
  <c r="FYA67" i="7"/>
  <c r="FYC67" i="7"/>
  <c r="FYE67" i="7"/>
  <c r="FYG67" i="7"/>
  <c r="FYI67" i="7"/>
  <c r="FYK67" i="7"/>
  <c r="FYM67" i="7"/>
  <c r="FYO67" i="7"/>
  <c r="FYQ67" i="7"/>
  <c r="FYS67" i="7"/>
  <c r="FYU67" i="7"/>
  <c r="FYW67" i="7"/>
  <c r="FYY67" i="7"/>
  <c r="FZA67" i="7"/>
  <c r="FZC67" i="7"/>
  <c r="FZE67" i="7"/>
  <c r="FZG67" i="7"/>
  <c r="FZI67" i="7"/>
  <c r="FZK67" i="7"/>
  <c r="FZM67" i="7"/>
  <c r="FZO67" i="7"/>
  <c r="FZQ67" i="7"/>
  <c r="FZS67" i="7"/>
  <c r="FZU67" i="7"/>
  <c r="FZW67" i="7"/>
  <c r="FZY67" i="7"/>
  <c r="GAA67" i="7"/>
  <c r="GAC67" i="7"/>
  <c r="GAE67" i="7"/>
  <c r="GAG67" i="7"/>
  <c r="GAI67" i="7"/>
  <c r="GAK67" i="7"/>
  <c r="GAM67" i="7"/>
  <c r="GAO67" i="7"/>
  <c r="GAQ67" i="7"/>
  <c r="GAS67" i="7"/>
  <c r="GAU67" i="7"/>
  <c r="GAW67" i="7"/>
  <c r="GAY67" i="7"/>
  <c r="GBA67" i="7"/>
  <c r="GBC67" i="7"/>
  <c r="GBE67" i="7"/>
  <c r="GBG67" i="7"/>
  <c r="GBI67" i="7"/>
  <c r="GBK67" i="7"/>
  <c r="GBM67" i="7"/>
  <c r="GBO67" i="7"/>
  <c r="GBQ67" i="7"/>
  <c r="GBS67" i="7"/>
  <c r="GBU67" i="7"/>
  <c r="GBW67" i="7"/>
  <c r="GBY67" i="7"/>
  <c r="GCA67" i="7"/>
  <c r="GCC67" i="7"/>
  <c r="GCE67" i="7"/>
  <c r="GCG67" i="7"/>
  <c r="GCI67" i="7"/>
  <c r="GCK67" i="7"/>
  <c r="GCM67" i="7"/>
  <c r="GCO67" i="7"/>
  <c r="GCQ67" i="7"/>
  <c r="GCS67" i="7"/>
  <c r="GCU67" i="7"/>
  <c r="GCW67" i="7"/>
  <c r="GCY67" i="7"/>
  <c r="GDA67" i="7"/>
  <c r="GDC67" i="7"/>
  <c r="GDE67" i="7"/>
  <c r="GDG67" i="7"/>
  <c r="GDI67" i="7"/>
  <c r="GDK67" i="7"/>
  <c r="GDM67" i="7"/>
  <c r="GDO67" i="7"/>
  <c r="GDQ67" i="7"/>
  <c r="GDS67" i="7"/>
  <c r="GDU67" i="7"/>
  <c r="GDW67" i="7"/>
  <c r="GDY67" i="7"/>
  <c r="GEA67" i="7"/>
  <c r="GEC67" i="7"/>
  <c r="GEE67" i="7"/>
  <c r="GEG67" i="7"/>
  <c r="GEI67" i="7"/>
  <c r="GEK67" i="7"/>
  <c r="GEM67" i="7"/>
  <c r="GEO67" i="7"/>
  <c r="GEQ67" i="7"/>
  <c r="GES67" i="7"/>
  <c r="GEU67" i="7"/>
  <c r="GEW67" i="7"/>
  <c r="GEY67" i="7"/>
  <c r="GFA67" i="7"/>
  <c r="GFC67" i="7"/>
  <c r="GFE67" i="7"/>
  <c r="GFG67" i="7"/>
  <c r="GFI67" i="7"/>
  <c r="GFK67" i="7"/>
  <c r="GFM67" i="7"/>
  <c r="GFO67" i="7"/>
  <c r="GFQ67" i="7"/>
  <c r="GFS67" i="7"/>
  <c r="GFU67" i="7"/>
  <c r="GFW67" i="7"/>
  <c r="GFY67" i="7"/>
  <c r="GGA67" i="7"/>
  <c r="GGC67" i="7"/>
  <c r="GGE67" i="7"/>
  <c r="GGG67" i="7"/>
  <c r="GGI67" i="7"/>
  <c r="GGK67" i="7"/>
  <c r="GGM67" i="7"/>
  <c r="GGO67" i="7"/>
  <c r="GGQ67" i="7"/>
  <c r="GGS67" i="7"/>
  <c r="GGU67" i="7"/>
  <c r="GGW67" i="7"/>
  <c r="GGY67" i="7"/>
  <c r="GHA67" i="7"/>
  <c r="GHC67" i="7"/>
  <c r="GHE67" i="7"/>
  <c r="GHG67" i="7"/>
  <c r="GHI67" i="7"/>
  <c r="GHK67" i="7"/>
  <c r="GHM67" i="7"/>
  <c r="GHO67" i="7"/>
  <c r="GHQ67" i="7"/>
  <c r="GHS67" i="7"/>
  <c r="GHU67" i="7"/>
  <c r="GHW67" i="7"/>
  <c r="GHY67" i="7"/>
  <c r="GIA67" i="7"/>
  <c r="GIC67" i="7"/>
  <c r="GIE67" i="7"/>
  <c r="GIG67" i="7"/>
  <c r="GII67" i="7"/>
  <c r="GIK67" i="7"/>
  <c r="GIM67" i="7"/>
  <c r="GIO67" i="7"/>
  <c r="GIQ67" i="7"/>
  <c r="GIS67" i="7"/>
  <c r="GIU67" i="7"/>
  <c r="GIW67" i="7"/>
  <c r="GIY67" i="7"/>
  <c r="GJA67" i="7"/>
  <c r="GJC67" i="7"/>
  <c r="GJE67" i="7"/>
  <c r="GJG67" i="7"/>
  <c r="GJI67" i="7"/>
  <c r="GJK67" i="7"/>
  <c r="GJM67" i="7"/>
  <c r="GJO67" i="7"/>
  <c r="GJQ67" i="7"/>
  <c r="GJS67" i="7"/>
  <c r="GJU67" i="7"/>
  <c r="GJW67" i="7"/>
  <c r="GJY67" i="7"/>
  <c r="GKA67" i="7"/>
  <c r="GKC67" i="7"/>
  <c r="GKE67" i="7"/>
  <c r="GKG67" i="7"/>
  <c r="GKI67" i="7"/>
  <c r="GKK67" i="7"/>
  <c r="GKM67" i="7"/>
  <c r="GKO67" i="7"/>
  <c r="GKQ67" i="7"/>
  <c r="GKS67" i="7"/>
  <c r="GKU67" i="7"/>
  <c r="GKW67" i="7"/>
  <c r="GKY67" i="7"/>
  <c r="GLA67" i="7"/>
  <c r="GLC67" i="7"/>
  <c r="GLE67" i="7"/>
  <c r="GLG67" i="7"/>
  <c r="GLI67" i="7"/>
  <c r="GLK67" i="7"/>
  <c r="GLM67" i="7"/>
  <c r="GLO67" i="7"/>
  <c r="GLQ67" i="7"/>
  <c r="GLS67" i="7"/>
  <c r="GLU67" i="7"/>
  <c r="GLW67" i="7"/>
  <c r="GLY67" i="7"/>
  <c r="GMA67" i="7"/>
  <c r="GMC67" i="7"/>
  <c r="GME67" i="7"/>
  <c r="GMG67" i="7"/>
  <c r="GMI67" i="7"/>
  <c r="GMK67" i="7"/>
  <c r="GMM67" i="7"/>
  <c r="GMO67" i="7"/>
  <c r="GMQ67" i="7"/>
  <c r="GMS67" i="7"/>
  <c r="GMU67" i="7"/>
  <c r="GMW67" i="7"/>
  <c r="GMY67" i="7"/>
  <c r="GNA67" i="7"/>
  <c r="GNC67" i="7"/>
  <c r="GNE67" i="7"/>
  <c r="GNG67" i="7"/>
  <c r="GNI67" i="7"/>
  <c r="GNK67" i="7"/>
  <c r="GNM67" i="7"/>
  <c r="GNO67" i="7"/>
  <c r="GNQ67" i="7"/>
  <c r="GNS67" i="7"/>
  <c r="GNU67" i="7"/>
  <c r="GNW67" i="7"/>
  <c r="GNY67" i="7"/>
  <c r="GOA67" i="7"/>
  <c r="GOC67" i="7"/>
  <c r="GOE67" i="7"/>
  <c r="GOG67" i="7"/>
  <c r="GOI67" i="7"/>
  <c r="GOK67" i="7"/>
  <c r="GOM67" i="7"/>
  <c r="GOO67" i="7"/>
  <c r="GOQ67" i="7"/>
  <c r="GOS67" i="7"/>
  <c r="GOU67" i="7"/>
  <c r="GOW67" i="7"/>
  <c r="GOY67" i="7"/>
  <c r="GPA67" i="7"/>
  <c r="GPC67" i="7"/>
  <c r="GPE67" i="7"/>
  <c r="GPG67" i="7"/>
  <c r="GPI67" i="7"/>
  <c r="GPK67" i="7"/>
  <c r="GPM67" i="7"/>
  <c r="GPO67" i="7"/>
  <c r="GPQ67" i="7"/>
  <c r="GPS67" i="7"/>
  <c r="GPU67" i="7"/>
  <c r="GPW67" i="7"/>
  <c r="GPY67" i="7"/>
  <c r="GQA67" i="7"/>
  <c r="GQC67" i="7"/>
  <c r="GQE67" i="7"/>
  <c r="GQG67" i="7"/>
  <c r="GQI67" i="7"/>
  <c r="GQK67" i="7"/>
  <c r="GQM67" i="7"/>
  <c r="GQO67" i="7"/>
  <c r="GQQ67" i="7"/>
  <c r="GQS67" i="7"/>
  <c r="GQU67" i="7"/>
  <c r="GQW67" i="7"/>
  <c r="GQY67" i="7"/>
  <c r="GRA67" i="7"/>
  <c r="GRC67" i="7"/>
  <c r="GRE67" i="7"/>
  <c r="GRG67" i="7"/>
  <c r="GRI67" i="7"/>
  <c r="GRK67" i="7"/>
  <c r="GRM67" i="7"/>
  <c r="GRO67" i="7"/>
  <c r="GRQ67" i="7"/>
  <c r="GRS67" i="7"/>
  <c r="GRU67" i="7"/>
  <c r="GRW67" i="7"/>
  <c r="GRY67" i="7"/>
  <c r="GSA67" i="7"/>
  <c r="GSC67" i="7"/>
  <c r="GSE67" i="7"/>
  <c r="GSG67" i="7"/>
  <c r="GSI67" i="7"/>
  <c r="GSK67" i="7"/>
  <c r="GSM67" i="7"/>
  <c r="GSO67" i="7"/>
  <c r="GSQ67" i="7"/>
  <c r="GSS67" i="7"/>
  <c r="GSU67" i="7"/>
  <c r="GSW67" i="7"/>
  <c r="GSY67" i="7"/>
  <c r="GTA67" i="7"/>
  <c r="GTC67" i="7"/>
  <c r="GTE67" i="7"/>
  <c r="GTG67" i="7"/>
  <c r="GTI67" i="7"/>
  <c r="GTK67" i="7"/>
  <c r="GTM67" i="7"/>
  <c r="GTO67" i="7"/>
  <c r="GTQ67" i="7"/>
  <c r="GTS67" i="7"/>
  <c r="GTU67" i="7"/>
  <c r="GTW67" i="7"/>
  <c r="GTY67" i="7"/>
  <c r="GUA67" i="7"/>
  <c r="GUC67" i="7"/>
  <c r="GUE67" i="7"/>
  <c r="GUG67" i="7"/>
  <c r="GUI67" i="7"/>
  <c r="GUK67" i="7"/>
  <c r="GUM67" i="7"/>
  <c r="GUO67" i="7"/>
  <c r="GUQ67" i="7"/>
  <c r="GUS67" i="7"/>
  <c r="GUU67" i="7"/>
  <c r="GUW67" i="7"/>
  <c r="GUY67" i="7"/>
  <c r="GVA67" i="7"/>
  <c r="GVC67" i="7"/>
  <c r="GVE67" i="7"/>
  <c r="GVG67" i="7"/>
  <c r="GVI67" i="7"/>
  <c r="GVK67" i="7"/>
  <c r="GVM67" i="7"/>
  <c r="GVO67" i="7"/>
  <c r="GVQ67" i="7"/>
  <c r="GVS67" i="7"/>
  <c r="GVU67" i="7"/>
  <c r="GVW67" i="7"/>
  <c r="GVY67" i="7"/>
  <c r="GWA67" i="7"/>
  <c r="GWC67" i="7"/>
  <c r="GWE67" i="7"/>
  <c r="GWG67" i="7"/>
  <c r="GWI67" i="7"/>
  <c r="GWK67" i="7"/>
  <c r="GWM67" i="7"/>
  <c r="GWO67" i="7"/>
  <c r="GWQ67" i="7"/>
  <c r="GWS67" i="7"/>
  <c r="GWU67" i="7"/>
  <c r="GWW67" i="7"/>
  <c r="GWY67" i="7"/>
  <c r="GXA67" i="7"/>
  <c r="GXC67" i="7"/>
  <c r="GXE67" i="7"/>
  <c r="GXG67" i="7"/>
  <c r="GXI67" i="7"/>
  <c r="GXK67" i="7"/>
  <c r="GXM67" i="7"/>
  <c r="GXO67" i="7"/>
  <c r="GXQ67" i="7"/>
  <c r="GXS67" i="7"/>
  <c r="GXU67" i="7"/>
  <c r="GXW67" i="7"/>
  <c r="GXY67" i="7"/>
  <c r="GYA67" i="7"/>
  <c r="GYC67" i="7"/>
  <c r="GYE67" i="7"/>
  <c r="GYG67" i="7"/>
  <c r="GYI67" i="7"/>
  <c r="GYK67" i="7"/>
  <c r="GYM67" i="7"/>
  <c r="GYO67" i="7"/>
  <c r="GYQ67" i="7"/>
  <c r="GYS67" i="7"/>
  <c r="GYU67" i="7"/>
  <c r="GYW67" i="7"/>
  <c r="GYY67" i="7"/>
  <c r="GZA67" i="7"/>
  <c r="GZC67" i="7"/>
  <c r="GZE67" i="7"/>
  <c r="GZG67" i="7"/>
  <c r="GZI67" i="7"/>
  <c r="GZK67" i="7"/>
  <c r="GZM67" i="7"/>
  <c r="GZO67" i="7"/>
  <c r="GZQ67" i="7"/>
  <c r="GZS67" i="7"/>
  <c r="GZU67" i="7"/>
  <c r="GZW67" i="7"/>
  <c r="GZY67" i="7"/>
  <c r="HAA67" i="7"/>
  <c r="HAC67" i="7"/>
  <c r="HAE67" i="7"/>
  <c r="HAG67" i="7"/>
  <c r="HAI67" i="7"/>
  <c r="HAK67" i="7"/>
  <c r="HAM67" i="7"/>
  <c r="HAO67" i="7"/>
  <c r="HAQ67" i="7"/>
  <c r="HAS67" i="7"/>
  <c r="HAU67" i="7"/>
  <c r="HAW67" i="7"/>
  <c r="HAY67" i="7"/>
  <c r="HBA67" i="7"/>
  <c r="HBC67" i="7"/>
  <c r="HBE67" i="7"/>
  <c r="HBG67" i="7"/>
  <c r="HBI67" i="7"/>
  <c r="HBK67" i="7"/>
  <c r="HBM67" i="7"/>
  <c r="HBO67" i="7"/>
  <c r="HBQ67" i="7"/>
  <c r="HBS67" i="7"/>
  <c r="HBU67" i="7"/>
  <c r="HBW67" i="7"/>
  <c r="HBY67" i="7"/>
  <c r="HCA67" i="7"/>
  <c r="HCC67" i="7"/>
  <c r="HCE67" i="7"/>
  <c r="HCG67" i="7"/>
  <c r="HCI67" i="7"/>
  <c r="HCK67" i="7"/>
  <c r="HCM67" i="7"/>
  <c r="HCO67" i="7"/>
  <c r="HCQ67" i="7"/>
  <c r="HCS67" i="7"/>
  <c r="HCU67" i="7"/>
  <c r="HCW67" i="7"/>
  <c r="HCY67" i="7"/>
  <c r="HDA67" i="7"/>
  <c r="HDC67" i="7"/>
  <c r="HDE67" i="7"/>
  <c r="HDG67" i="7"/>
  <c r="HDI67" i="7"/>
  <c r="HDK67" i="7"/>
  <c r="HDM67" i="7"/>
  <c r="HDO67" i="7"/>
  <c r="HDQ67" i="7"/>
  <c r="HDS67" i="7"/>
  <c r="HDU67" i="7"/>
  <c r="HDW67" i="7"/>
  <c r="HDY67" i="7"/>
  <c r="HEA67" i="7"/>
  <c r="HEC67" i="7"/>
  <c r="HEE67" i="7"/>
  <c r="HEG67" i="7"/>
  <c r="HEI67" i="7"/>
  <c r="HEK67" i="7"/>
  <c r="HEM67" i="7"/>
  <c r="HEO67" i="7"/>
  <c r="HEQ67" i="7"/>
  <c r="HES67" i="7"/>
  <c r="HEU67" i="7"/>
  <c r="HEW67" i="7"/>
  <c r="HEY67" i="7"/>
  <c r="HFA67" i="7"/>
  <c r="HFC67" i="7"/>
  <c r="HFE67" i="7"/>
  <c r="HFG67" i="7"/>
  <c r="HFI67" i="7"/>
  <c r="HFK67" i="7"/>
  <c r="HFM67" i="7"/>
  <c r="HFO67" i="7"/>
  <c r="HFQ67" i="7"/>
  <c r="HFS67" i="7"/>
  <c r="HFU67" i="7"/>
  <c r="HFW67" i="7"/>
  <c r="HFY67" i="7"/>
  <c r="HGA67" i="7"/>
  <c r="HGC67" i="7"/>
  <c r="HGE67" i="7"/>
  <c r="HGG67" i="7"/>
  <c r="HGI67" i="7"/>
  <c r="HGK67" i="7"/>
  <c r="HGM67" i="7"/>
  <c r="HGO67" i="7"/>
  <c r="HGQ67" i="7"/>
  <c r="HGS67" i="7"/>
  <c r="HGU67" i="7"/>
  <c r="HGW67" i="7"/>
  <c r="HGY67" i="7"/>
  <c r="HHA67" i="7"/>
  <c r="HHC67" i="7"/>
  <c r="HHE67" i="7"/>
  <c r="HHG67" i="7"/>
  <c r="HHI67" i="7"/>
  <c r="HHK67" i="7"/>
  <c r="HHM67" i="7"/>
  <c r="HHO67" i="7"/>
  <c r="HHQ67" i="7"/>
  <c r="HHS67" i="7"/>
  <c r="HHU67" i="7"/>
  <c r="HHW67" i="7"/>
  <c r="HHY67" i="7"/>
  <c r="HIA67" i="7"/>
  <c r="HIC67" i="7"/>
  <c r="HIE67" i="7"/>
  <c r="HIG67" i="7"/>
  <c r="HII67" i="7"/>
  <c r="HIK67" i="7"/>
  <c r="HIM67" i="7"/>
  <c r="HIO67" i="7"/>
  <c r="HIQ67" i="7"/>
  <c r="HIS67" i="7"/>
  <c r="HIU67" i="7"/>
  <c r="HIW67" i="7"/>
  <c r="HIY67" i="7"/>
  <c r="HJA67" i="7"/>
  <c r="HJC67" i="7"/>
  <c r="HJE67" i="7"/>
  <c r="HJG67" i="7"/>
  <c r="HJI67" i="7"/>
  <c r="HJK67" i="7"/>
  <c r="HJM67" i="7"/>
  <c r="HJO67" i="7"/>
  <c r="HJQ67" i="7"/>
  <c r="HJS67" i="7"/>
  <c r="HJU67" i="7"/>
  <c r="HJW67" i="7"/>
  <c r="HJY67" i="7"/>
  <c r="HKA67" i="7"/>
  <c r="HKC67" i="7"/>
  <c r="HKE67" i="7"/>
  <c r="HKG67" i="7"/>
  <c r="HKI67" i="7"/>
  <c r="HKK67" i="7"/>
  <c r="HKM67" i="7"/>
  <c r="HKO67" i="7"/>
  <c r="HKQ67" i="7"/>
  <c r="HKS67" i="7"/>
  <c r="HKU67" i="7"/>
  <c r="HKW67" i="7"/>
  <c r="HKY67" i="7"/>
  <c r="HLA67" i="7"/>
  <c r="HLC67" i="7"/>
  <c r="HLE67" i="7"/>
  <c r="HLG67" i="7"/>
  <c r="HLI67" i="7"/>
  <c r="HLK67" i="7"/>
  <c r="HLM67" i="7"/>
  <c r="HLO67" i="7"/>
  <c r="HLQ67" i="7"/>
  <c r="HLS67" i="7"/>
  <c r="HLU67" i="7"/>
  <c r="HLW67" i="7"/>
  <c r="HLY67" i="7"/>
  <c r="HMA67" i="7"/>
  <c r="HMC67" i="7"/>
  <c r="HME67" i="7"/>
  <c r="HMG67" i="7"/>
  <c r="HMI67" i="7"/>
  <c r="HMK67" i="7"/>
  <c r="HMM67" i="7"/>
  <c r="HMO67" i="7"/>
  <c r="HMQ67" i="7"/>
  <c r="HMS67" i="7"/>
  <c r="HMU67" i="7"/>
  <c r="HMW67" i="7"/>
  <c r="HMY67" i="7"/>
  <c r="HNA67" i="7"/>
  <c r="HNC67" i="7"/>
  <c r="HNE67" i="7"/>
  <c r="HNG67" i="7"/>
  <c r="HNI67" i="7"/>
  <c r="HNK67" i="7"/>
  <c r="HNM67" i="7"/>
  <c r="HNO67" i="7"/>
  <c r="HNQ67" i="7"/>
  <c r="HNS67" i="7"/>
  <c r="HNU67" i="7"/>
  <c r="HNW67" i="7"/>
  <c r="HNY67" i="7"/>
  <c r="HOA67" i="7"/>
  <c r="HOC67" i="7"/>
  <c r="HOE67" i="7"/>
  <c r="HOG67" i="7"/>
  <c r="HOI67" i="7"/>
  <c r="HOK67" i="7"/>
  <c r="HOM67" i="7"/>
  <c r="HOO67" i="7"/>
  <c r="HOQ67" i="7"/>
  <c r="HOS67" i="7"/>
  <c r="HOU67" i="7"/>
  <c r="HOW67" i="7"/>
  <c r="HOY67" i="7"/>
  <c r="HPA67" i="7"/>
  <c r="HPC67" i="7"/>
  <c r="HPE67" i="7"/>
  <c r="HPG67" i="7"/>
  <c r="HPI67" i="7"/>
  <c r="HPK67" i="7"/>
  <c r="HPM67" i="7"/>
  <c r="HPO67" i="7"/>
  <c r="HPQ67" i="7"/>
  <c r="HPS67" i="7"/>
  <c r="HPU67" i="7"/>
  <c r="HPW67" i="7"/>
  <c r="HPY67" i="7"/>
  <c r="HQA67" i="7"/>
  <c r="HQC67" i="7"/>
  <c r="HQE67" i="7"/>
  <c r="HQG67" i="7"/>
  <c r="HQI67" i="7"/>
  <c r="HQK67" i="7"/>
  <c r="HQM67" i="7"/>
  <c r="HQO67" i="7"/>
  <c r="HQQ67" i="7"/>
  <c r="HQS67" i="7"/>
  <c r="HQU67" i="7"/>
  <c r="HQW67" i="7"/>
  <c r="HQY67" i="7"/>
  <c r="HRA67" i="7"/>
  <c r="HRC67" i="7"/>
  <c r="HRE67" i="7"/>
  <c r="HRG67" i="7"/>
  <c r="HRI67" i="7"/>
  <c r="HRK67" i="7"/>
  <c r="HRM67" i="7"/>
  <c r="HRO67" i="7"/>
  <c r="HRQ67" i="7"/>
  <c r="HRS67" i="7"/>
  <c r="HRU67" i="7"/>
  <c r="HRW67" i="7"/>
  <c r="HRY67" i="7"/>
  <c r="HSA67" i="7"/>
  <c r="HSC67" i="7"/>
  <c r="HSE67" i="7"/>
  <c r="HSG67" i="7"/>
  <c r="HSI67" i="7"/>
  <c r="HSK67" i="7"/>
  <c r="HSM67" i="7"/>
  <c r="HSO67" i="7"/>
  <c r="HSQ67" i="7"/>
  <c r="HSS67" i="7"/>
  <c r="HSU67" i="7"/>
  <c r="HSW67" i="7"/>
  <c r="HSY67" i="7"/>
  <c r="HTA67" i="7"/>
  <c r="HTC67" i="7"/>
  <c r="HTE67" i="7"/>
  <c r="HTG67" i="7"/>
  <c r="HTI67" i="7"/>
  <c r="HTK67" i="7"/>
  <c r="HTM67" i="7"/>
  <c r="HTO67" i="7"/>
  <c r="HTQ67" i="7"/>
  <c r="HTS67" i="7"/>
  <c r="HTU67" i="7"/>
  <c r="HTW67" i="7"/>
  <c r="HTY67" i="7"/>
  <c r="HUA67" i="7"/>
  <c r="HUC67" i="7"/>
  <c r="HUE67" i="7"/>
  <c r="HUG67" i="7"/>
  <c r="HUI67" i="7"/>
  <c r="HUK67" i="7"/>
  <c r="HUM67" i="7"/>
  <c r="HUO67" i="7"/>
  <c r="HUQ67" i="7"/>
  <c r="HUS67" i="7"/>
  <c r="HUU67" i="7"/>
  <c r="HUW67" i="7"/>
  <c r="HUY67" i="7"/>
  <c r="HVA67" i="7"/>
  <c r="HVC67" i="7"/>
  <c r="HVE67" i="7"/>
  <c r="HVG67" i="7"/>
  <c r="HVI67" i="7"/>
  <c r="HVK67" i="7"/>
  <c r="HVM67" i="7"/>
  <c r="HVO67" i="7"/>
  <c r="HVQ67" i="7"/>
  <c r="HVS67" i="7"/>
  <c r="HVU67" i="7"/>
  <c r="HVW67" i="7"/>
  <c r="HVY67" i="7"/>
  <c r="HWA67" i="7"/>
  <c r="HWC67" i="7"/>
  <c r="HWE67" i="7"/>
  <c r="HWG67" i="7"/>
  <c r="HWI67" i="7"/>
  <c r="HWK67" i="7"/>
  <c r="HWM67" i="7"/>
  <c r="HWO67" i="7"/>
  <c r="HWQ67" i="7"/>
  <c r="HWS67" i="7"/>
  <c r="HWU67" i="7"/>
  <c r="HWW67" i="7"/>
  <c r="HWY67" i="7"/>
  <c r="HXA67" i="7"/>
  <c r="HXC67" i="7"/>
  <c r="HXE67" i="7"/>
  <c r="HXG67" i="7"/>
  <c r="HXI67" i="7"/>
  <c r="HXK67" i="7"/>
  <c r="HXM67" i="7"/>
  <c r="HXO67" i="7"/>
  <c r="HXQ67" i="7"/>
  <c r="HXS67" i="7"/>
  <c r="HXU67" i="7"/>
  <c r="HXW67" i="7"/>
  <c r="HXY67" i="7"/>
  <c r="HYA67" i="7"/>
  <c r="HYC67" i="7"/>
  <c r="HYE67" i="7"/>
  <c r="HYG67" i="7"/>
  <c r="HYI67" i="7"/>
  <c r="HYK67" i="7"/>
  <c r="HYM67" i="7"/>
  <c r="HYO67" i="7"/>
  <c r="HYQ67" i="7"/>
  <c r="HYS67" i="7"/>
  <c r="HYU67" i="7"/>
  <c r="HYW67" i="7"/>
  <c r="HYY67" i="7"/>
  <c r="HZA67" i="7"/>
  <c r="HZC67" i="7"/>
  <c r="HZE67" i="7"/>
  <c r="HZG67" i="7"/>
  <c r="HZI67" i="7"/>
  <c r="HZK67" i="7"/>
  <c r="HZM67" i="7"/>
  <c r="HZO67" i="7"/>
  <c r="HZQ67" i="7"/>
  <c r="HZS67" i="7"/>
  <c r="HZU67" i="7"/>
  <c r="HZW67" i="7"/>
  <c r="HZY67" i="7"/>
  <c r="IAA67" i="7"/>
  <c r="IAC67" i="7"/>
  <c r="IAE67" i="7"/>
  <c r="IAG67" i="7"/>
  <c r="IAI67" i="7"/>
  <c r="IAK67" i="7"/>
  <c r="IAM67" i="7"/>
  <c r="IAO67" i="7"/>
  <c r="IAQ67" i="7"/>
  <c r="IAS67" i="7"/>
  <c r="IAU67" i="7"/>
  <c r="IAW67" i="7"/>
  <c r="IAY67" i="7"/>
  <c r="IBA67" i="7"/>
  <c r="IBC67" i="7"/>
  <c r="IBE67" i="7"/>
  <c r="IBG67" i="7"/>
  <c r="IBI67" i="7"/>
  <c r="IBK67" i="7"/>
  <c r="IBM67" i="7"/>
  <c r="IBO67" i="7"/>
  <c r="IBQ67" i="7"/>
  <c r="IBS67" i="7"/>
  <c r="IBU67" i="7"/>
  <c r="IBW67" i="7"/>
  <c r="IBY67" i="7"/>
  <c r="ICA67" i="7"/>
  <c r="ICC67" i="7"/>
  <c r="ICE67" i="7"/>
  <c r="ICG67" i="7"/>
  <c r="ICI67" i="7"/>
  <c r="ICK67" i="7"/>
  <c r="ICM67" i="7"/>
  <c r="ICO67" i="7"/>
  <c r="ICQ67" i="7"/>
  <c r="ICS67" i="7"/>
  <c r="ICU67" i="7"/>
  <c r="ICW67" i="7"/>
  <c r="ICY67" i="7"/>
  <c r="IDA67" i="7"/>
  <c r="IDC67" i="7"/>
  <c r="IDE67" i="7"/>
  <c r="IDG67" i="7"/>
  <c r="IDI67" i="7"/>
  <c r="IDK67" i="7"/>
  <c r="IDM67" i="7"/>
  <c r="IDO67" i="7"/>
  <c r="IDQ67" i="7"/>
  <c r="IDS67" i="7"/>
  <c r="IDU67" i="7"/>
  <c r="IDW67" i="7"/>
  <c r="IDY67" i="7"/>
  <c r="IEA67" i="7"/>
  <c r="IEC67" i="7"/>
  <c r="IEE67" i="7"/>
  <c r="IEG67" i="7"/>
  <c r="IEI67" i="7"/>
  <c r="IEK67" i="7"/>
  <c r="IEM67" i="7"/>
  <c r="IEO67" i="7"/>
  <c r="IEQ67" i="7"/>
  <c r="IES67" i="7"/>
  <c r="IEU67" i="7"/>
  <c r="IEW67" i="7"/>
  <c r="IEY67" i="7"/>
  <c r="IFA67" i="7"/>
  <c r="IFC67" i="7"/>
  <c r="IFE67" i="7"/>
  <c r="IFG67" i="7"/>
  <c r="IFI67" i="7"/>
  <c r="IFK67" i="7"/>
  <c r="IFM67" i="7"/>
  <c r="IFO67" i="7"/>
  <c r="IFQ67" i="7"/>
  <c r="IFS67" i="7"/>
  <c r="IFU67" i="7"/>
  <c r="IFW67" i="7"/>
  <c r="IFY67" i="7"/>
  <c r="IGA67" i="7"/>
  <c r="IGC67" i="7"/>
  <c r="IGE67" i="7"/>
  <c r="IGG67" i="7"/>
  <c r="IGI67" i="7"/>
  <c r="IGK67" i="7"/>
  <c r="IGM67" i="7"/>
  <c r="IGO67" i="7"/>
  <c r="IGQ67" i="7"/>
  <c r="IGS67" i="7"/>
  <c r="IGU67" i="7"/>
  <c r="IGW67" i="7"/>
  <c r="IGY67" i="7"/>
  <c r="IHA67" i="7"/>
  <c r="IHC67" i="7"/>
  <c r="IHE67" i="7"/>
  <c r="IHG67" i="7"/>
  <c r="IHI67" i="7"/>
  <c r="IHK67" i="7"/>
  <c r="IHM67" i="7"/>
  <c r="IHO67" i="7"/>
  <c r="IHQ67" i="7"/>
  <c r="IHS67" i="7"/>
  <c r="IHU67" i="7"/>
  <c r="IHW67" i="7"/>
  <c r="IHY67" i="7"/>
  <c r="IIA67" i="7"/>
  <c r="IIC67" i="7"/>
  <c r="IIE67" i="7"/>
  <c r="IIG67" i="7"/>
  <c r="III67" i="7"/>
  <c r="IIK67" i="7"/>
  <c r="IIM67" i="7"/>
  <c r="IIO67" i="7"/>
  <c r="IIQ67" i="7"/>
  <c r="IIS67" i="7"/>
  <c r="IIU67" i="7"/>
  <c r="IIW67" i="7"/>
  <c r="IIY67" i="7"/>
  <c r="IJA67" i="7"/>
  <c r="IJC67" i="7"/>
  <c r="IJE67" i="7"/>
  <c r="IJG67" i="7"/>
  <c r="IJI67" i="7"/>
  <c r="IJK67" i="7"/>
  <c r="IJM67" i="7"/>
  <c r="IJO67" i="7"/>
  <c r="IJQ67" i="7"/>
  <c r="IJS67" i="7"/>
  <c r="IJU67" i="7"/>
  <c r="IJW67" i="7"/>
  <c r="IJY67" i="7"/>
  <c r="IKA67" i="7"/>
  <c r="IKC67" i="7"/>
  <c r="IKE67" i="7"/>
  <c r="IKG67" i="7"/>
  <c r="IKI67" i="7"/>
  <c r="IKK67" i="7"/>
  <c r="IKM67" i="7"/>
  <c r="IKO67" i="7"/>
  <c r="IKQ67" i="7"/>
  <c r="IKS67" i="7"/>
  <c r="IKU67" i="7"/>
  <c r="IKW67" i="7"/>
  <c r="IKY67" i="7"/>
  <c r="ILA67" i="7"/>
  <c r="ILC67" i="7"/>
  <c r="ILE67" i="7"/>
  <c r="ILG67" i="7"/>
  <c r="ILI67" i="7"/>
  <c r="ILK67" i="7"/>
  <c r="ILM67" i="7"/>
  <c r="ILO67" i="7"/>
  <c r="ILQ67" i="7"/>
  <c r="ILS67" i="7"/>
  <c r="ILU67" i="7"/>
  <c r="ILW67" i="7"/>
  <c r="ILY67" i="7"/>
  <c r="IMA67" i="7"/>
  <c r="IMC67" i="7"/>
  <c r="IME67" i="7"/>
  <c r="IMG67" i="7"/>
  <c r="IMI67" i="7"/>
  <c r="IMK67" i="7"/>
  <c r="IMM67" i="7"/>
  <c r="IMO67" i="7"/>
  <c r="IMQ67" i="7"/>
  <c r="IMS67" i="7"/>
  <c r="IMU67" i="7"/>
  <c r="IMW67" i="7"/>
  <c r="IMY67" i="7"/>
  <c r="INA67" i="7"/>
  <c r="INC67" i="7"/>
  <c r="INE67" i="7"/>
  <c r="ING67" i="7"/>
  <c r="INI67" i="7"/>
  <c r="INK67" i="7"/>
  <c r="INM67" i="7"/>
  <c r="INO67" i="7"/>
  <c r="INQ67" i="7"/>
  <c r="INS67" i="7"/>
  <c r="INU67" i="7"/>
  <c r="INW67" i="7"/>
  <c r="INY67" i="7"/>
  <c r="IOA67" i="7"/>
  <c r="IOC67" i="7"/>
  <c r="IOE67" i="7"/>
  <c r="IOG67" i="7"/>
  <c r="IOI67" i="7"/>
  <c r="IOK67" i="7"/>
  <c r="IOM67" i="7"/>
  <c r="IOO67" i="7"/>
  <c r="IOQ67" i="7"/>
  <c r="IOS67" i="7"/>
  <c r="IOU67" i="7"/>
  <c r="IOW67" i="7"/>
  <c r="IOY67" i="7"/>
  <c r="IPA67" i="7"/>
  <c r="IPC67" i="7"/>
  <c r="IPE67" i="7"/>
  <c r="IPG67" i="7"/>
  <c r="IPI67" i="7"/>
  <c r="IPK67" i="7"/>
  <c r="IPM67" i="7"/>
  <c r="IPO67" i="7"/>
  <c r="IPQ67" i="7"/>
  <c r="IPS67" i="7"/>
  <c r="IPU67" i="7"/>
  <c r="IPW67" i="7"/>
  <c r="IPY67" i="7"/>
  <c r="IQA67" i="7"/>
  <c r="IQC67" i="7"/>
  <c r="IQE67" i="7"/>
  <c r="IQG67" i="7"/>
  <c r="IQI67" i="7"/>
  <c r="IQK67" i="7"/>
  <c r="IQM67" i="7"/>
  <c r="IQO67" i="7"/>
  <c r="IQQ67" i="7"/>
  <c r="IQS67" i="7"/>
  <c r="IQU67" i="7"/>
  <c r="IQW67" i="7"/>
  <c r="IQY67" i="7"/>
  <c r="IRA67" i="7"/>
  <c r="IRC67" i="7"/>
  <c r="IRE67" i="7"/>
  <c r="IRG67" i="7"/>
  <c r="IRI67" i="7"/>
  <c r="IRK67" i="7"/>
  <c r="IRM67" i="7"/>
  <c r="IRO67" i="7"/>
  <c r="IRQ67" i="7"/>
  <c r="IRS67" i="7"/>
  <c r="IRU67" i="7"/>
  <c r="IRW67" i="7"/>
  <c r="IRY67" i="7"/>
  <c r="ISA67" i="7"/>
  <c r="ISC67" i="7"/>
  <c r="ISE67" i="7"/>
  <c r="ISG67" i="7"/>
  <c r="ISI67" i="7"/>
  <c r="ISK67" i="7"/>
  <c r="ISM67" i="7"/>
  <c r="ISO67" i="7"/>
  <c r="ISQ67" i="7"/>
  <c r="ISS67" i="7"/>
  <c r="ISU67" i="7"/>
  <c r="ISW67" i="7"/>
  <c r="ISY67" i="7"/>
  <c r="ITA67" i="7"/>
  <c r="ITC67" i="7"/>
  <c r="ITE67" i="7"/>
  <c r="ITG67" i="7"/>
  <c r="ITI67" i="7"/>
  <c r="ITK67" i="7"/>
  <c r="ITM67" i="7"/>
  <c r="ITO67" i="7"/>
  <c r="ITQ67" i="7"/>
  <c r="ITS67" i="7"/>
  <c r="ITU67" i="7"/>
  <c r="ITW67" i="7"/>
  <c r="ITY67" i="7"/>
  <c r="IUA67" i="7"/>
  <c r="IUC67" i="7"/>
  <c r="IUE67" i="7"/>
  <c r="IUG67" i="7"/>
  <c r="IUI67" i="7"/>
  <c r="IUK67" i="7"/>
  <c r="IUM67" i="7"/>
  <c r="IUO67" i="7"/>
  <c r="IUQ67" i="7"/>
  <c r="IUS67" i="7"/>
  <c r="IUU67" i="7"/>
  <c r="IUW67" i="7"/>
  <c r="IUY67" i="7"/>
  <c r="IVA67" i="7"/>
  <c r="IVC67" i="7"/>
  <c r="IVE67" i="7"/>
  <c r="IVG67" i="7"/>
  <c r="IVI67" i="7"/>
  <c r="IVK67" i="7"/>
  <c r="IVM67" i="7"/>
  <c r="IVO67" i="7"/>
  <c r="IVQ67" i="7"/>
  <c r="IVS67" i="7"/>
  <c r="IVU67" i="7"/>
  <c r="IVW67" i="7"/>
  <c r="IVY67" i="7"/>
  <c r="IWA67" i="7"/>
  <c r="IWC67" i="7"/>
  <c r="IWE67" i="7"/>
  <c r="IWG67" i="7"/>
  <c r="IWI67" i="7"/>
  <c r="IWK67" i="7"/>
  <c r="IWM67" i="7"/>
  <c r="IWO67" i="7"/>
  <c r="IWQ67" i="7"/>
  <c r="IWS67" i="7"/>
  <c r="IWU67" i="7"/>
  <c r="IWW67" i="7"/>
  <c r="IWY67" i="7"/>
  <c r="IXA67" i="7"/>
  <c r="IXC67" i="7"/>
  <c r="IXE67" i="7"/>
  <c r="IXG67" i="7"/>
  <c r="IXI67" i="7"/>
  <c r="IXK67" i="7"/>
  <c r="IXM67" i="7"/>
  <c r="IXO67" i="7"/>
  <c r="IXQ67" i="7"/>
  <c r="IXS67" i="7"/>
  <c r="IXU67" i="7"/>
  <c r="IXW67" i="7"/>
  <c r="IXY67" i="7"/>
  <c r="IYA67" i="7"/>
  <c r="IYC67" i="7"/>
  <c r="IYE67" i="7"/>
  <c r="IYG67" i="7"/>
  <c r="IYI67" i="7"/>
  <c r="IYK67" i="7"/>
  <c r="IYM67" i="7"/>
  <c r="IYO67" i="7"/>
  <c r="IYQ67" i="7"/>
  <c r="IYS67" i="7"/>
  <c r="IYU67" i="7"/>
  <c r="IYW67" i="7"/>
  <c r="IYY67" i="7"/>
  <c r="IZA67" i="7"/>
  <c r="IZC67" i="7"/>
  <c r="IZE67" i="7"/>
  <c r="IZG67" i="7"/>
  <c r="IZI67" i="7"/>
  <c r="IZK67" i="7"/>
  <c r="IZM67" i="7"/>
  <c r="IZO67" i="7"/>
  <c r="IZQ67" i="7"/>
  <c r="IZS67" i="7"/>
  <c r="IZU67" i="7"/>
  <c r="IZW67" i="7"/>
  <c r="IZY67" i="7"/>
  <c r="JAA67" i="7"/>
  <c r="JAC67" i="7"/>
  <c r="JAE67" i="7"/>
  <c r="JAG67" i="7"/>
  <c r="JAI67" i="7"/>
  <c r="JAK67" i="7"/>
  <c r="JAM67" i="7"/>
  <c r="JAO67" i="7"/>
  <c r="JAQ67" i="7"/>
  <c r="JAS67" i="7"/>
  <c r="JAU67" i="7"/>
  <c r="JAW67" i="7"/>
  <c r="JAY67" i="7"/>
  <c r="JBA67" i="7"/>
  <c r="JBC67" i="7"/>
  <c r="JBE67" i="7"/>
  <c r="JBG67" i="7"/>
  <c r="JBI67" i="7"/>
  <c r="JBK67" i="7"/>
  <c r="JBM67" i="7"/>
  <c r="JBO67" i="7"/>
  <c r="JBQ67" i="7"/>
  <c r="JBS67" i="7"/>
  <c r="JBU67" i="7"/>
  <c r="JBW67" i="7"/>
  <c r="JBY67" i="7"/>
  <c r="JCA67" i="7"/>
  <c r="JCC67" i="7"/>
  <c r="JCE67" i="7"/>
  <c r="JCG67" i="7"/>
  <c r="JCI67" i="7"/>
  <c r="JCK67" i="7"/>
  <c r="JCM67" i="7"/>
  <c r="JCO67" i="7"/>
  <c r="JCQ67" i="7"/>
  <c r="JCS67" i="7"/>
  <c r="JCU67" i="7"/>
  <c r="JCW67" i="7"/>
  <c r="JCY67" i="7"/>
  <c r="JDA67" i="7"/>
  <c r="JDC67" i="7"/>
  <c r="JDE67" i="7"/>
  <c r="JDG67" i="7"/>
  <c r="JDI67" i="7"/>
  <c r="JDK67" i="7"/>
  <c r="JDM67" i="7"/>
  <c r="JDO67" i="7"/>
  <c r="JDQ67" i="7"/>
  <c r="JDS67" i="7"/>
  <c r="JDU67" i="7"/>
  <c r="JDW67" i="7"/>
  <c r="JDY67" i="7"/>
  <c r="JEA67" i="7"/>
  <c r="JEC67" i="7"/>
  <c r="JEE67" i="7"/>
  <c r="JEG67" i="7"/>
  <c r="JEI67" i="7"/>
  <c r="JEK67" i="7"/>
  <c r="JEM67" i="7"/>
  <c r="JEO67" i="7"/>
  <c r="JEQ67" i="7"/>
  <c r="JES67" i="7"/>
  <c r="JEU67" i="7"/>
  <c r="JEW67" i="7"/>
  <c r="JEY67" i="7"/>
  <c r="JFA67" i="7"/>
  <c r="JFC67" i="7"/>
  <c r="JFE67" i="7"/>
  <c r="JFG67" i="7"/>
  <c r="JFI67" i="7"/>
  <c r="JFK67" i="7"/>
  <c r="JFM67" i="7"/>
  <c r="JFO67" i="7"/>
  <c r="JFQ67" i="7"/>
  <c r="JFS67" i="7"/>
  <c r="JFU67" i="7"/>
  <c r="JFW67" i="7"/>
  <c r="JFY67" i="7"/>
  <c r="JGA67" i="7"/>
  <c r="JGC67" i="7"/>
  <c r="JGE67" i="7"/>
  <c r="JGG67" i="7"/>
  <c r="JGI67" i="7"/>
  <c r="JGK67" i="7"/>
  <c r="JGM67" i="7"/>
  <c r="JGO67" i="7"/>
  <c r="JGQ67" i="7"/>
  <c r="JGS67" i="7"/>
  <c r="JGU67" i="7"/>
  <c r="JGW67" i="7"/>
  <c r="JGY67" i="7"/>
  <c r="JHA67" i="7"/>
  <c r="JHC67" i="7"/>
  <c r="JHE67" i="7"/>
  <c r="JHG67" i="7"/>
  <c r="JHI67" i="7"/>
  <c r="JHK67" i="7"/>
  <c r="JHM67" i="7"/>
  <c r="JHO67" i="7"/>
  <c r="JHQ67" i="7"/>
  <c r="JHS67" i="7"/>
  <c r="JHU67" i="7"/>
  <c r="JHW67" i="7"/>
  <c r="JHY67" i="7"/>
  <c r="JIA67" i="7"/>
  <c r="JIC67" i="7"/>
  <c r="JIE67" i="7"/>
  <c r="JIG67" i="7"/>
  <c r="JII67" i="7"/>
  <c r="JIK67" i="7"/>
  <c r="JIM67" i="7"/>
  <c r="JIO67" i="7"/>
  <c r="JIQ67" i="7"/>
  <c r="JIS67" i="7"/>
  <c r="JIU67" i="7"/>
  <c r="JIW67" i="7"/>
  <c r="JIY67" i="7"/>
  <c r="JJA67" i="7"/>
  <c r="JJC67" i="7"/>
  <c r="JJE67" i="7"/>
  <c r="JJG67" i="7"/>
  <c r="JJI67" i="7"/>
  <c r="JJK67" i="7"/>
  <c r="JJM67" i="7"/>
  <c r="JJO67" i="7"/>
  <c r="JJQ67" i="7"/>
  <c r="JJS67" i="7"/>
  <c r="JJU67" i="7"/>
  <c r="JJW67" i="7"/>
  <c r="JJY67" i="7"/>
  <c r="JKA67" i="7"/>
  <c r="JKC67" i="7"/>
  <c r="JKE67" i="7"/>
  <c r="JKG67" i="7"/>
  <c r="JKI67" i="7"/>
  <c r="JKK67" i="7"/>
  <c r="JKM67" i="7"/>
  <c r="JKO67" i="7"/>
  <c r="JKQ67" i="7"/>
  <c r="JKS67" i="7"/>
  <c r="JKU67" i="7"/>
  <c r="JKW67" i="7"/>
  <c r="JKY67" i="7"/>
  <c r="JLA67" i="7"/>
  <c r="JLC67" i="7"/>
  <c r="JLE67" i="7"/>
  <c r="JLG67" i="7"/>
  <c r="JLI67" i="7"/>
  <c r="JLK67" i="7"/>
  <c r="JLM67" i="7"/>
  <c r="JLO67" i="7"/>
  <c r="JLQ67" i="7"/>
  <c r="JLS67" i="7"/>
  <c r="JLU67" i="7"/>
  <c r="JLW67" i="7"/>
  <c r="JLY67" i="7"/>
  <c r="JMA67" i="7"/>
  <c r="JMC67" i="7"/>
  <c r="JME67" i="7"/>
  <c r="JMG67" i="7"/>
  <c r="JMI67" i="7"/>
  <c r="JMK67" i="7"/>
  <c r="JMM67" i="7"/>
  <c r="JMO67" i="7"/>
  <c r="JMQ67" i="7"/>
  <c r="JMS67" i="7"/>
  <c r="JMU67" i="7"/>
  <c r="JMW67" i="7"/>
  <c r="JMY67" i="7"/>
  <c r="JNA67" i="7"/>
  <c r="JNC67" i="7"/>
  <c r="JNE67" i="7"/>
  <c r="JNG67" i="7"/>
  <c r="JNI67" i="7"/>
  <c r="JNK67" i="7"/>
  <c r="JNM67" i="7"/>
  <c r="JNO67" i="7"/>
  <c r="JNQ67" i="7"/>
  <c r="JNS67" i="7"/>
  <c r="JNU67" i="7"/>
  <c r="JNW67" i="7"/>
  <c r="JNY67" i="7"/>
  <c r="JOA67" i="7"/>
  <c r="JOC67" i="7"/>
  <c r="JOE67" i="7"/>
  <c r="JOG67" i="7"/>
  <c r="JOI67" i="7"/>
  <c r="JOK67" i="7"/>
  <c r="JOM67" i="7"/>
  <c r="JOO67" i="7"/>
  <c r="JOQ67" i="7"/>
  <c r="JOS67" i="7"/>
  <c r="JOU67" i="7"/>
  <c r="JOW67" i="7"/>
  <c r="JOY67" i="7"/>
  <c r="JPA67" i="7"/>
  <c r="JPC67" i="7"/>
  <c r="JPE67" i="7"/>
  <c r="JPG67" i="7"/>
  <c r="JPI67" i="7"/>
  <c r="JPK67" i="7"/>
  <c r="JPM67" i="7"/>
  <c r="JPO67" i="7"/>
  <c r="JPQ67" i="7"/>
  <c r="JPS67" i="7"/>
  <c r="JPU67" i="7"/>
  <c r="JPW67" i="7"/>
  <c r="JPY67" i="7"/>
  <c r="JQA67" i="7"/>
  <c r="JQC67" i="7"/>
  <c r="JQE67" i="7"/>
  <c r="JQG67" i="7"/>
  <c r="JQI67" i="7"/>
  <c r="JQK67" i="7"/>
  <c r="JQM67" i="7"/>
  <c r="JQO67" i="7"/>
  <c r="JQQ67" i="7"/>
  <c r="JQS67" i="7"/>
  <c r="JQU67" i="7"/>
  <c r="JQW67" i="7"/>
  <c r="JQY67" i="7"/>
  <c r="JRA67" i="7"/>
  <c r="JRC67" i="7"/>
  <c r="JRE67" i="7"/>
  <c r="JRG67" i="7"/>
  <c r="JRI67" i="7"/>
  <c r="JRK67" i="7"/>
  <c r="JRM67" i="7"/>
  <c r="JRO67" i="7"/>
  <c r="JRQ67" i="7"/>
  <c r="JRS67" i="7"/>
  <c r="JRU67" i="7"/>
  <c r="JRW67" i="7"/>
  <c r="JRY67" i="7"/>
  <c r="JSA67" i="7"/>
  <c r="JSC67" i="7"/>
  <c r="JSE67" i="7"/>
  <c r="JSG67" i="7"/>
  <c r="JSI67" i="7"/>
  <c r="JSK67" i="7"/>
  <c r="JSM67" i="7"/>
  <c r="JSO67" i="7"/>
  <c r="JSQ67" i="7"/>
  <c r="JSS67" i="7"/>
  <c r="JSU67" i="7"/>
  <c r="JSW67" i="7"/>
  <c r="JSY67" i="7"/>
  <c r="JTA67" i="7"/>
  <c r="JTC67" i="7"/>
  <c r="JTE67" i="7"/>
  <c r="JTG67" i="7"/>
  <c r="JTI67" i="7"/>
  <c r="JTK67" i="7"/>
  <c r="JTM67" i="7"/>
  <c r="JTO67" i="7"/>
  <c r="JTQ67" i="7"/>
  <c r="JTS67" i="7"/>
  <c r="JTU67" i="7"/>
  <c r="JTW67" i="7"/>
  <c r="JTY67" i="7"/>
  <c r="JUA67" i="7"/>
  <c r="JUC67" i="7"/>
  <c r="JUE67" i="7"/>
  <c r="JUG67" i="7"/>
  <c r="JUI67" i="7"/>
  <c r="JUK67" i="7"/>
  <c r="JUM67" i="7"/>
  <c r="JUO67" i="7"/>
  <c r="JUQ67" i="7"/>
  <c r="JUS67" i="7"/>
  <c r="JUU67" i="7"/>
  <c r="JUW67" i="7"/>
  <c r="JUY67" i="7"/>
  <c r="JVA67" i="7"/>
  <c r="JVC67" i="7"/>
  <c r="JVE67" i="7"/>
  <c r="JVG67" i="7"/>
  <c r="JVI67" i="7"/>
  <c r="JVK67" i="7"/>
  <c r="JVM67" i="7"/>
  <c r="JVO67" i="7"/>
  <c r="JVQ67" i="7"/>
  <c r="JVS67" i="7"/>
  <c r="JVU67" i="7"/>
  <c r="JVW67" i="7"/>
  <c r="JVY67" i="7"/>
  <c r="JWA67" i="7"/>
  <c r="JWC67" i="7"/>
  <c r="JWE67" i="7"/>
  <c r="JWG67" i="7"/>
  <c r="JWI67" i="7"/>
  <c r="JWK67" i="7"/>
  <c r="JWM67" i="7"/>
  <c r="JWO67" i="7"/>
  <c r="JWQ67" i="7"/>
  <c r="JWS67" i="7"/>
  <c r="JWU67" i="7"/>
  <c r="JWW67" i="7"/>
  <c r="JWY67" i="7"/>
  <c r="JXA67" i="7"/>
  <c r="JXC67" i="7"/>
  <c r="JXE67" i="7"/>
  <c r="JXG67" i="7"/>
  <c r="JXI67" i="7"/>
  <c r="JXK67" i="7"/>
  <c r="JXM67" i="7"/>
  <c r="JXO67" i="7"/>
  <c r="JXQ67" i="7"/>
  <c r="JXS67" i="7"/>
  <c r="JXU67" i="7"/>
  <c r="JXW67" i="7"/>
  <c r="JXY67" i="7"/>
  <c r="JYA67" i="7"/>
  <c r="JYC67" i="7"/>
  <c r="JYE67" i="7"/>
  <c r="JYG67" i="7"/>
  <c r="JYI67" i="7"/>
  <c r="JYK67" i="7"/>
  <c r="JYM67" i="7"/>
  <c r="JYO67" i="7"/>
  <c r="JYQ67" i="7"/>
  <c r="JYS67" i="7"/>
  <c r="JYU67" i="7"/>
  <c r="JYW67" i="7"/>
  <c r="JYY67" i="7"/>
  <c r="JZA67" i="7"/>
  <c r="JZC67" i="7"/>
  <c r="JZE67" i="7"/>
  <c r="JZG67" i="7"/>
  <c r="JZI67" i="7"/>
  <c r="JZK67" i="7"/>
  <c r="JZM67" i="7"/>
  <c r="JZO67" i="7"/>
  <c r="JZQ67" i="7"/>
  <c r="JZS67" i="7"/>
  <c r="JZU67" i="7"/>
  <c r="JZW67" i="7"/>
  <c r="JZY67" i="7"/>
  <c r="KAA67" i="7"/>
  <c r="KAC67" i="7"/>
  <c r="KAE67" i="7"/>
  <c r="KAG67" i="7"/>
  <c r="KAI67" i="7"/>
  <c r="KAK67" i="7"/>
  <c r="KAM67" i="7"/>
  <c r="KAO67" i="7"/>
  <c r="KAQ67" i="7"/>
  <c r="KAS67" i="7"/>
  <c r="KAU67" i="7"/>
  <c r="KAW67" i="7"/>
  <c r="KAY67" i="7"/>
  <c r="KBA67" i="7"/>
  <c r="KBC67" i="7"/>
  <c r="KBE67" i="7"/>
  <c r="KBG67" i="7"/>
  <c r="KBI67" i="7"/>
  <c r="KBK67" i="7"/>
  <c r="KBM67" i="7"/>
  <c r="KBO67" i="7"/>
  <c r="KBQ67" i="7"/>
  <c r="KBS67" i="7"/>
  <c r="KBU67" i="7"/>
  <c r="KBW67" i="7"/>
  <c r="KBY67" i="7"/>
  <c r="KCA67" i="7"/>
  <c r="KCC67" i="7"/>
  <c r="KCE67" i="7"/>
  <c r="KCG67" i="7"/>
  <c r="KCI67" i="7"/>
  <c r="KCK67" i="7"/>
  <c r="KCM67" i="7"/>
  <c r="KCO67" i="7"/>
  <c r="KCQ67" i="7"/>
  <c r="KCS67" i="7"/>
  <c r="KCU67" i="7"/>
  <c r="KCW67" i="7"/>
  <c r="KCY67" i="7"/>
  <c r="KDA67" i="7"/>
  <c r="KDC67" i="7"/>
  <c r="KDE67" i="7"/>
  <c r="KDG67" i="7"/>
  <c r="KDI67" i="7"/>
  <c r="KDK67" i="7"/>
  <c r="KDM67" i="7"/>
  <c r="KDO67" i="7"/>
  <c r="KDQ67" i="7"/>
  <c r="KDS67" i="7"/>
  <c r="KDU67" i="7"/>
  <c r="KDW67" i="7"/>
  <c r="KDY67" i="7"/>
  <c r="KEA67" i="7"/>
  <c r="KEC67" i="7"/>
  <c r="KEE67" i="7"/>
  <c r="KEG67" i="7"/>
  <c r="KEI67" i="7"/>
  <c r="KEK67" i="7"/>
  <c r="KEM67" i="7"/>
  <c r="KEO67" i="7"/>
  <c r="KEQ67" i="7"/>
  <c r="KES67" i="7"/>
  <c r="KEU67" i="7"/>
  <c r="KEW67" i="7"/>
  <c r="KEY67" i="7"/>
  <c r="KFA67" i="7"/>
  <c r="KFC67" i="7"/>
  <c r="KFE67" i="7"/>
  <c r="KFG67" i="7"/>
  <c r="KFI67" i="7"/>
  <c r="KFK67" i="7"/>
  <c r="KFM67" i="7"/>
  <c r="KFO67" i="7"/>
  <c r="KFQ67" i="7"/>
  <c r="KFS67" i="7"/>
  <c r="KFU67" i="7"/>
  <c r="KFW67" i="7"/>
  <c r="KFY67" i="7"/>
  <c r="KGA67" i="7"/>
  <c r="KGC67" i="7"/>
  <c r="KGE67" i="7"/>
  <c r="KGG67" i="7"/>
  <c r="KGI67" i="7"/>
  <c r="KGK67" i="7"/>
  <c r="KGM67" i="7"/>
  <c r="KGO67" i="7"/>
  <c r="KGQ67" i="7"/>
  <c r="KGS67" i="7"/>
  <c r="KGU67" i="7"/>
  <c r="KGW67" i="7"/>
  <c r="KGY67" i="7"/>
  <c r="KHA67" i="7"/>
  <c r="KHC67" i="7"/>
  <c r="KHE67" i="7"/>
  <c r="KHG67" i="7"/>
  <c r="KHI67" i="7"/>
  <c r="KHK67" i="7"/>
  <c r="KHM67" i="7"/>
  <c r="KHO67" i="7"/>
  <c r="KHQ67" i="7"/>
  <c r="KHS67" i="7"/>
  <c r="KHU67" i="7"/>
  <c r="KHW67" i="7"/>
  <c r="KHY67" i="7"/>
  <c r="KIA67" i="7"/>
  <c r="KIC67" i="7"/>
  <c r="KIE67" i="7"/>
  <c r="KIG67" i="7"/>
  <c r="KII67" i="7"/>
  <c r="KIK67" i="7"/>
  <c r="KIM67" i="7"/>
  <c r="KIO67" i="7"/>
  <c r="KIQ67" i="7"/>
  <c r="KIS67" i="7"/>
  <c r="KIU67" i="7"/>
  <c r="KIW67" i="7"/>
  <c r="KIY67" i="7"/>
  <c r="KJA67" i="7"/>
  <c r="KJC67" i="7"/>
  <c r="KJE67" i="7"/>
  <c r="KJG67" i="7"/>
  <c r="KJI67" i="7"/>
  <c r="KJK67" i="7"/>
  <c r="KJM67" i="7"/>
  <c r="KJO67" i="7"/>
  <c r="KJQ67" i="7"/>
  <c r="KJS67" i="7"/>
  <c r="KJU67" i="7"/>
  <c r="KJW67" i="7"/>
  <c r="KJY67" i="7"/>
  <c r="KKA67" i="7"/>
  <c r="KKC67" i="7"/>
  <c r="KKE67" i="7"/>
  <c r="KKG67" i="7"/>
  <c r="KKI67" i="7"/>
  <c r="KKK67" i="7"/>
  <c r="KKM67" i="7"/>
  <c r="KKO67" i="7"/>
  <c r="KKQ67" i="7"/>
  <c r="KKS67" i="7"/>
  <c r="KKU67" i="7"/>
  <c r="KKW67" i="7"/>
  <c r="KKY67" i="7"/>
  <c r="KLA67" i="7"/>
  <c r="KLC67" i="7"/>
  <c r="KLE67" i="7"/>
  <c r="KLG67" i="7"/>
  <c r="KLI67" i="7"/>
  <c r="KLK67" i="7"/>
  <c r="KLM67" i="7"/>
  <c r="KLO67" i="7"/>
  <c r="KLQ67" i="7"/>
  <c r="KLS67" i="7"/>
  <c r="KLU67" i="7"/>
  <c r="KLW67" i="7"/>
  <c r="KLY67" i="7"/>
  <c r="KMA67" i="7"/>
  <c r="KMC67" i="7"/>
  <c r="KME67" i="7"/>
  <c r="KMG67" i="7"/>
  <c r="KMI67" i="7"/>
  <c r="KMK67" i="7"/>
  <c r="KMM67" i="7"/>
  <c r="KMO67" i="7"/>
  <c r="KMQ67" i="7"/>
  <c r="KMS67" i="7"/>
  <c r="KMU67" i="7"/>
  <c r="KMW67" i="7"/>
  <c r="KMY67" i="7"/>
  <c r="KNA67" i="7"/>
  <c r="KNC67" i="7"/>
  <c r="KNE67" i="7"/>
  <c r="KNG67" i="7"/>
  <c r="KNI67" i="7"/>
  <c r="KNK67" i="7"/>
  <c r="KNM67" i="7"/>
  <c r="KNO67" i="7"/>
  <c r="KNQ67" i="7"/>
  <c r="KNS67" i="7"/>
  <c r="KNU67" i="7"/>
  <c r="KNW67" i="7"/>
  <c r="KNY67" i="7"/>
  <c r="KOA67" i="7"/>
  <c r="KOC67" i="7"/>
  <c r="KOE67" i="7"/>
  <c r="KOG67" i="7"/>
  <c r="KOI67" i="7"/>
  <c r="KOK67" i="7"/>
  <c r="KOM67" i="7"/>
  <c r="KOO67" i="7"/>
  <c r="KOQ67" i="7"/>
  <c r="KOS67" i="7"/>
  <c r="KOU67" i="7"/>
  <c r="KOW67" i="7"/>
  <c r="KOY67" i="7"/>
  <c r="KPA67" i="7"/>
  <c r="KPC67" i="7"/>
  <c r="KPE67" i="7"/>
  <c r="KPG67" i="7"/>
  <c r="KPI67" i="7"/>
  <c r="KPK67" i="7"/>
  <c r="KPM67" i="7"/>
  <c r="KPO67" i="7"/>
  <c r="KPQ67" i="7"/>
  <c r="KPS67" i="7"/>
  <c r="KPU67" i="7"/>
  <c r="KPW67" i="7"/>
  <c r="KPY67" i="7"/>
  <c r="KQA67" i="7"/>
  <c r="KQC67" i="7"/>
  <c r="KQE67" i="7"/>
  <c r="KQG67" i="7"/>
  <c r="KQI67" i="7"/>
  <c r="KQK67" i="7"/>
  <c r="KQM67" i="7"/>
  <c r="KQO67" i="7"/>
  <c r="KQQ67" i="7"/>
  <c r="KQS67" i="7"/>
  <c r="KQU67" i="7"/>
  <c r="KQW67" i="7"/>
  <c r="KQY67" i="7"/>
  <c r="KRA67" i="7"/>
  <c r="KRC67" i="7"/>
  <c r="KRE67" i="7"/>
  <c r="KRG67" i="7"/>
  <c r="KRI67" i="7"/>
  <c r="KRK67" i="7"/>
  <c r="KRM67" i="7"/>
  <c r="KRO67" i="7"/>
  <c r="KRQ67" i="7"/>
  <c r="KRS67" i="7"/>
  <c r="KRU67" i="7"/>
  <c r="KRW67" i="7"/>
  <c r="KRY67" i="7"/>
  <c r="KSA67" i="7"/>
  <c r="KSC67" i="7"/>
  <c r="KSE67" i="7"/>
  <c r="KSG67" i="7"/>
  <c r="KSI67" i="7"/>
  <c r="KSK67" i="7"/>
  <c r="KSM67" i="7"/>
  <c r="KSO67" i="7"/>
  <c r="KSQ67" i="7"/>
  <c r="KSS67" i="7"/>
  <c r="KSU67" i="7"/>
  <c r="KSW67" i="7"/>
  <c r="KSY67" i="7"/>
  <c r="KTA67" i="7"/>
  <c r="KTC67" i="7"/>
  <c r="KTE67" i="7"/>
  <c r="KTG67" i="7"/>
  <c r="KTI67" i="7"/>
  <c r="KTK67" i="7"/>
  <c r="KTM67" i="7"/>
  <c r="KTO67" i="7"/>
  <c r="KTQ67" i="7"/>
  <c r="KTS67" i="7"/>
  <c r="KTU67" i="7"/>
  <c r="KTW67" i="7"/>
  <c r="KTY67" i="7"/>
  <c r="KUA67" i="7"/>
  <c r="KUC67" i="7"/>
  <c r="KUE67" i="7"/>
  <c r="KUG67" i="7"/>
  <c r="KUI67" i="7"/>
  <c r="KUK67" i="7"/>
  <c r="KUM67" i="7"/>
  <c r="KUO67" i="7"/>
  <c r="KUQ67" i="7"/>
  <c r="KUS67" i="7"/>
  <c r="KUU67" i="7"/>
  <c r="KUW67" i="7"/>
  <c r="KUY67" i="7"/>
  <c r="KVA67" i="7"/>
  <c r="KVC67" i="7"/>
  <c r="KVE67" i="7"/>
  <c r="KVG67" i="7"/>
  <c r="KVI67" i="7"/>
  <c r="KVK67" i="7"/>
  <c r="KVM67" i="7"/>
  <c r="KVO67" i="7"/>
  <c r="KVQ67" i="7"/>
  <c r="KVS67" i="7"/>
  <c r="KVU67" i="7"/>
  <c r="KVW67" i="7"/>
  <c r="KVY67" i="7"/>
  <c r="KWA67" i="7"/>
  <c r="KWC67" i="7"/>
  <c r="KWE67" i="7"/>
  <c r="KWG67" i="7"/>
  <c r="KWI67" i="7"/>
  <c r="KWK67" i="7"/>
  <c r="KWM67" i="7"/>
  <c r="KWO67" i="7"/>
  <c r="KWQ67" i="7"/>
  <c r="KWS67" i="7"/>
  <c r="KWU67" i="7"/>
  <c r="KWW67" i="7"/>
  <c r="KWY67" i="7"/>
  <c r="KXA67" i="7"/>
  <c r="KXC67" i="7"/>
  <c r="KXE67" i="7"/>
  <c r="KXG67" i="7"/>
  <c r="KXI67" i="7"/>
  <c r="KXK67" i="7"/>
  <c r="KXM67" i="7"/>
  <c r="KXO67" i="7"/>
  <c r="KXQ67" i="7"/>
  <c r="KXS67" i="7"/>
  <c r="KXU67" i="7"/>
  <c r="KXW67" i="7"/>
  <c r="KXY67" i="7"/>
  <c r="KYA67" i="7"/>
  <c r="KYC67" i="7"/>
  <c r="KYE67" i="7"/>
  <c r="KYG67" i="7"/>
  <c r="KYI67" i="7"/>
  <c r="KYK67" i="7"/>
  <c r="KYM67" i="7"/>
  <c r="KYO67" i="7"/>
  <c r="KYQ67" i="7"/>
  <c r="KYS67" i="7"/>
  <c r="KYU67" i="7"/>
  <c r="KYW67" i="7"/>
  <c r="KYY67" i="7"/>
  <c r="KZA67" i="7"/>
  <c r="KZC67" i="7"/>
  <c r="KZE67" i="7"/>
  <c r="KZG67" i="7"/>
  <c r="KZI67" i="7"/>
  <c r="KZK67" i="7"/>
  <c r="KZM67" i="7"/>
  <c r="KZO67" i="7"/>
  <c r="KZQ67" i="7"/>
  <c r="KZS67" i="7"/>
  <c r="KZU67" i="7"/>
  <c r="KZW67" i="7"/>
  <c r="KZY67" i="7"/>
  <c r="LAA67" i="7"/>
  <c r="LAC67" i="7"/>
  <c r="LAE67" i="7"/>
  <c r="LAG67" i="7"/>
  <c r="LAI67" i="7"/>
  <c r="LAK67" i="7"/>
  <c r="LAM67" i="7"/>
  <c r="LAO67" i="7"/>
  <c r="LAQ67" i="7"/>
  <c r="LAS67" i="7"/>
  <c r="LAU67" i="7"/>
  <c r="LAW67" i="7"/>
  <c r="LAY67" i="7"/>
  <c r="LBA67" i="7"/>
  <c r="LBC67" i="7"/>
  <c r="LBE67" i="7"/>
  <c r="LBG67" i="7"/>
  <c r="LBI67" i="7"/>
  <c r="LBK67" i="7"/>
  <c r="LBM67" i="7"/>
  <c r="LBO67" i="7"/>
  <c r="LBQ67" i="7"/>
  <c r="LBS67" i="7"/>
  <c r="LBU67" i="7"/>
  <c r="LBW67" i="7"/>
  <c r="LBY67" i="7"/>
  <c r="LCA67" i="7"/>
  <c r="LCC67" i="7"/>
  <c r="LCE67" i="7"/>
  <c r="LCG67" i="7"/>
  <c r="LCI67" i="7"/>
  <c r="LCK67" i="7"/>
  <c r="LCM67" i="7"/>
  <c r="LCO67" i="7"/>
  <c r="LCQ67" i="7"/>
  <c r="LCS67" i="7"/>
  <c r="LCU67" i="7"/>
  <c r="LCW67" i="7"/>
  <c r="LCY67" i="7"/>
  <c r="LDA67" i="7"/>
  <c r="LDC67" i="7"/>
  <c r="LDE67" i="7"/>
  <c r="LDG67" i="7"/>
  <c r="LDI67" i="7"/>
  <c r="LDK67" i="7"/>
  <c r="LDM67" i="7"/>
  <c r="LDO67" i="7"/>
  <c r="LDQ67" i="7"/>
  <c r="LDS67" i="7"/>
  <c r="LDU67" i="7"/>
  <c r="LDW67" i="7"/>
  <c r="LDY67" i="7"/>
  <c r="LEA67" i="7"/>
  <c r="LEC67" i="7"/>
  <c r="LEE67" i="7"/>
  <c r="LEG67" i="7"/>
  <c r="LEI67" i="7"/>
  <c r="LEK67" i="7"/>
  <c r="LEM67" i="7"/>
  <c r="LEO67" i="7"/>
  <c r="LEQ67" i="7"/>
  <c r="LES67" i="7"/>
  <c r="LEU67" i="7"/>
  <c r="LEW67" i="7"/>
  <c r="LEY67" i="7"/>
  <c r="LFA67" i="7"/>
  <c r="LFC67" i="7"/>
  <c r="LFE67" i="7"/>
  <c r="LFG67" i="7"/>
  <c r="LFI67" i="7"/>
  <c r="LFK67" i="7"/>
  <c r="LFM67" i="7"/>
  <c r="LFO67" i="7"/>
  <c r="LFQ67" i="7"/>
  <c r="LFS67" i="7"/>
  <c r="LFU67" i="7"/>
  <c r="LFW67" i="7"/>
  <c r="LFY67" i="7"/>
  <c r="LGA67" i="7"/>
  <c r="LGC67" i="7"/>
  <c r="LGE67" i="7"/>
  <c r="LGG67" i="7"/>
  <c r="LGI67" i="7"/>
  <c r="LGK67" i="7"/>
  <c r="LGM67" i="7"/>
  <c r="LGO67" i="7"/>
  <c r="LGQ67" i="7"/>
  <c r="LGS67" i="7"/>
  <c r="LGU67" i="7"/>
  <c r="LGW67" i="7"/>
  <c r="LGY67" i="7"/>
  <c r="LHA67" i="7"/>
  <c r="LHC67" i="7"/>
  <c r="LHE67" i="7"/>
  <c r="LHG67" i="7"/>
  <c r="LHI67" i="7"/>
  <c r="LHK67" i="7"/>
  <c r="LHM67" i="7"/>
  <c r="LHO67" i="7"/>
  <c r="LHQ67" i="7"/>
  <c r="LHS67" i="7"/>
  <c r="LHU67" i="7"/>
  <c r="LHW67" i="7"/>
  <c r="LHY67" i="7"/>
  <c r="LIA67" i="7"/>
  <c r="LIC67" i="7"/>
  <c r="LIE67" i="7"/>
  <c r="LIG67" i="7"/>
  <c r="LII67" i="7"/>
  <c r="LIK67" i="7"/>
  <c r="LIM67" i="7"/>
  <c r="LIO67" i="7"/>
  <c r="LIQ67" i="7"/>
  <c r="LIS67" i="7"/>
  <c r="LIU67" i="7"/>
  <c r="LIW67" i="7"/>
  <c r="LIY67" i="7"/>
  <c r="LJA67" i="7"/>
  <c r="LJC67" i="7"/>
  <c r="LJE67" i="7"/>
  <c r="LJG67" i="7"/>
  <c r="LJI67" i="7"/>
  <c r="LJK67" i="7"/>
  <c r="LJM67" i="7"/>
  <c r="LJO67" i="7"/>
  <c r="LJQ67" i="7"/>
  <c r="LJS67" i="7"/>
  <c r="LJU67" i="7"/>
  <c r="LJW67" i="7"/>
  <c r="LJY67" i="7"/>
  <c r="LKA67" i="7"/>
  <c r="LKC67" i="7"/>
  <c r="LKE67" i="7"/>
  <c r="LKG67" i="7"/>
  <c r="LKI67" i="7"/>
  <c r="LKK67" i="7"/>
  <c r="LKM67" i="7"/>
  <c r="LKO67" i="7"/>
  <c r="LKQ67" i="7"/>
  <c r="LKS67" i="7"/>
  <c r="LKU67" i="7"/>
  <c r="LKW67" i="7"/>
  <c r="LKY67" i="7"/>
  <c r="LLA67" i="7"/>
  <c r="LLC67" i="7"/>
  <c r="LLE67" i="7"/>
  <c r="LLG67" i="7"/>
  <c r="LLI67" i="7"/>
  <c r="LLK67" i="7"/>
  <c r="LLM67" i="7"/>
  <c r="LLO67" i="7"/>
  <c r="LLQ67" i="7"/>
  <c r="LLS67" i="7"/>
  <c r="LLU67" i="7"/>
  <c r="LLW67" i="7"/>
  <c r="LLY67" i="7"/>
  <c r="LMA67" i="7"/>
  <c r="LMC67" i="7"/>
  <c r="LME67" i="7"/>
  <c r="LMG67" i="7"/>
  <c r="LMI67" i="7"/>
  <c r="LMK67" i="7"/>
  <c r="LMM67" i="7"/>
  <c r="LMO67" i="7"/>
  <c r="LMQ67" i="7"/>
  <c r="LMS67" i="7"/>
  <c r="LMU67" i="7"/>
  <c r="LMW67" i="7"/>
  <c r="LMY67" i="7"/>
  <c r="LNA67" i="7"/>
  <c r="LNC67" i="7"/>
  <c r="LNE67" i="7"/>
  <c r="LNG67" i="7"/>
  <c r="LNI67" i="7"/>
  <c r="LNK67" i="7"/>
  <c r="LNM67" i="7"/>
  <c r="LNO67" i="7"/>
  <c r="LNQ67" i="7"/>
  <c r="LNS67" i="7"/>
  <c r="LNU67" i="7"/>
  <c r="LNW67" i="7"/>
  <c r="LNY67" i="7"/>
  <c r="LOA67" i="7"/>
  <c r="LOC67" i="7"/>
  <c r="LOE67" i="7"/>
  <c r="LOG67" i="7"/>
  <c r="LOI67" i="7"/>
  <c r="LOK67" i="7"/>
  <c r="LOM67" i="7"/>
  <c r="LOO67" i="7"/>
  <c r="LOQ67" i="7"/>
  <c r="LOS67" i="7"/>
  <c r="LOU67" i="7"/>
  <c r="LOW67" i="7"/>
  <c r="LOY67" i="7"/>
  <c r="LPA67" i="7"/>
  <c r="LPC67" i="7"/>
  <c r="LPE67" i="7"/>
  <c r="LPG67" i="7"/>
  <c r="LPI67" i="7"/>
  <c r="LPK67" i="7"/>
  <c r="LPM67" i="7"/>
  <c r="LPO67" i="7"/>
  <c r="LPQ67" i="7"/>
  <c r="LPS67" i="7"/>
  <c r="LPU67" i="7"/>
  <c r="LPW67" i="7"/>
  <c r="LPY67" i="7"/>
  <c r="LQA67" i="7"/>
  <c r="LQC67" i="7"/>
  <c r="LQE67" i="7"/>
  <c r="LQG67" i="7"/>
  <c r="LQI67" i="7"/>
  <c r="LQK67" i="7"/>
  <c r="LQM67" i="7"/>
  <c r="LQO67" i="7"/>
  <c r="LQQ67" i="7"/>
  <c r="LQS67" i="7"/>
  <c r="LQU67" i="7"/>
  <c r="LQW67" i="7"/>
  <c r="LQY67" i="7"/>
  <c r="LRA67" i="7"/>
  <c r="LRC67" i="7"/>
  <c r="LRE67" i="7"/>
  <c r="LRG67" i="7"/>
  <c r="LRI67" i="7"/>
  <c r="LRK67" i="7"/>
  <c r="LRM67" i="7"/>
  <c r="LRO67" i="7"/>
  <c r="LRQ67" i="7"/>
  <c r="LRS67" i="7"/>
  <c r="LRU67" i="7"/>
  <c r="LRW67" i="7"/>
  <c r="LRY67" i="7"/>
  <c r="LSA67" i="7"/>
  <c r="LSC67" i="7"/>
  <c r="LSE67" i="7"/>
  <c r="LSG67" i="7"/>
  <c r="LSI67" i="7"/>
  <c r="LSK67" i="7"/>
  <c r="LSM67" i="7"/>
  <c r="LSO67" i="7"/>
  <c r="LSQ67" i="7"/>
  <c r="LSS67" i="7"/>
  <c r="LSU67" i="7"/>
  <c r="LSW67" i="7"/>
  <c r="LSY67" i="7"/>
  <c r="LTA67" i="7"/>
  <c r="LTC67" i="7"/>
  <c r="LTE67" i="7"/>
  <c r="LTG67" i="7"/>
  <c r="LTI67" i="7"/>
  <c r="LTK67" i="7"/>
  <c r="LTM67" i="7"/>
  <c r="LTO67" i="7"/>
  <c r="LTQ67" i="7"/>
  <c r="LTS67" i="7"/>
  <c r="LTU67" i="7"/>
  <c r="LTW67" i="7"/>
  <c r="LTY67" i="7"/>
  <c r="LUA67" i="7"/>
  <c r="LUC67" i="7"/>
  <c r="LUE67" i="7"/>
  <c r="LUG67" i="7"/>
  <c r="LUI67" i="7"/>
  <c r="LUK67" i="7"/>
  <c r="LUM67" i="7"/>
  <c r="LUO67" i="7"/>
  <c r="LUQ67" i="7"/>
  <c r="LUS67" i="7"/>
  <c r="LUU67" i="7"/>
  <c r="LUW67" i="7"/>
  <c r="LUY67" i="7"/>
  <c r="LVA67" i="7"/>
  <c r="LVC67" i="7"/>
  <c r="LVE67" i="7"/>
  <c r="LVG67" i="7"/>
  <c r="LVI67" i="7"/>
  <c r="LVK67" i="7"/>
  <c r="LVM67" i="7"/>
  <c r="LVO67" i="7"/>
  <c r="LVQ67" i="7"/>
  <c r="LVS67" i="7"/>
  <c r="LVU67" i="7"/>
  <c r="LVW67" i="7"/>
  <c r="LVY67" i="7"/>
  <c r="LWA67" i="7"/>
  <c r="LWC67" i="7"/>
  <c r="LWE67" i="7"/>
  <c r="LWG67" i="7"/>
  <c r="LWI67" i="7"/>
  <c r="LWK67" i="7"/>
  <c r="LWM67" i="7"/>
  <c r="LWO67" i="7"/>
  <c r="LWQ67" i="7"/>
  <c r="LWS67" i="7"/>
  <c r="LWU67" i="7"/>
  <c r="LWW67" i="7"/>
  <c r="LWY67" i="7"/>
  <c r="LXA67" i="7"/>
  <c r="LXC67" i="7"/>
  <c r="LXE67" i="7"/>
  <c r="LXG67" i="7"/>
  <c r="LXI67" i="7"/>
  <c r="LXK67" i="7"/>
  <c r="LXM67" i="7"/>
  <c r="LXO67" i="7"/>
  <c r="LXQ67" i="7"/>
  <c r="LXS67" i="7"/>
  <c r="LXU67" i="7"/>
  <c r="LXW67" i="7"/>
  <c r="LXY67" i="7"/>
  <c r="LYA67" i="7"/>
  <c r="LYC67" i="7"/>
  <c r="LYE67" i="7"/>
  <c r="LYG67" i="7"/>
  <c r="LYI67" i="7"/>
  <c r="LYK67" i="7"/>
  <c r="LYM67" i="7"/>
  <c r="LYO67" i="7"/>
  <c r="LYQ67" i="7"/>
  <c r="LYS67" i="7"/>
  <c r="LYU67" i="7"/>
  <c r="LYW67" i="7"/>
  <c r="LYY67" i="7"/>
  <c r="LZA67" i="7"/>
  <c r="LZC67" i="7"/>
  <c r="LZE67" i="7"/>
  <c r="LZG67" i="7"/>
  <c r="LZI67" i="7"/>
  <c r="LZK67" i="7"/>
  <c r="LZM67" i="7"/>
  <c r="LZO67" i="7"/>
  <c r="LZQ67" i="7"/>
  <c r="LZS67" i="7"/>
  <c r="LZU67" i="7"/>
  <c r="LZW67" i="7"/>
  <c r="LZY67" i="7"/>
  <c r="MAA67" i="7"/>
  <c r="MAC67" i="7"/>
  <c r="MAE67" i="7"/>
  <c r="MAG67" i="7"/>
  <c r="MAI67" i="7"/>
  <c r="MAK67" i="7"/>
  <c r="MAM67" i="7"/>
  <c r="MAO67" i="7"/>
  <c r="MAQ67" i="7"/>
  <c r="MAS67" i="7"/>
  <c r="MAU67" i="7"/>
  <c r="MAW67" i="7"/>
  <c r="MAY67" i="7"/>
  <c r="MBA67" i="7"/>
  <c r="MBC67" i="7"/>
  <c r="MBE67" i="7"/>
  <c r="MBG67" i="7"/>
  <c r="MBI67" i="7"/>
  <c r="MBK67" i="7"/>
  <c r="MBM67" i="7"/>
  <c r="MBO67" i="7"/>
  <c r="MBQ67" i="7"/>
  <c r="MBS67" i="7"/>
  <c r="MBU67" i="7"/>
  <c r="MBW67" i="7"/>
  <c r="MBY67" i="7"/>
  <c r="MCA67" i="7"/>
  <c r="MCC67" i="7"/>
  <c r="MCE67" i="7"/>
  <c r="MCG67" i="7"/>
  <c r="MCI67" i="7"/>
  <c r="MCK67" i="7"/>
  <c r="MCM67" i="7"/>
  <c r="MCO67" i="7"/>
  <c r="MCQ67" i="7"/>
  <c r="MCS67" i="7"/>
  <c r="MCU67" i="7"/>
  <c r="MCW67" i="7"/>
  <c r="MCY67" i="7"/>
  <c r="MDA67" i="7"/>
  <c r="MDC67" i="7"/>
  <c r="MDE67" i="7"/>
  <c r="MDG67" i="7"/>
  <c r="MDI67" i="7"/>
  <c r="MDK67" i="7"/>
  <c r="MDM67" i="7"/>
  <c r="MDO67" i="7"/>
  <c r="MDQ67" i="7"/>
  <c r="MDS67" i="7"/>
  <c r="MDU67" i="7"/>
  <c r="MDW67" i="7"/>
  <c r="MDY67" i="7"/>
  <c r="MEA67" i="7"/>
  <c r="MEC67" i="7"/>
  <c r="MEE67" i="7"/>
  <c r="MEG67" i="7"/>
  <c r="MEI67" i="7"/>
  <c r="MEK67" i="7"/>
  <c r="MEM67" i="7"/>
  <c r="MEO67" i="7"/>
  <c r="MEQ67" i="7"/>
  <c r="MES67" i="7"/>
  <c r="MEU67" i="7"/>
  <c r="MEW67" i="7"/>
  <c r="MEY67" i="7"/>
  <c r="MFA67" i="7"/>
  <c r="MFC67" i="7"/>
  <c r="MFE67" i="7"/>
  <c r="MFG67" i="7"/>
  <c r="MFI67" i="7"/>
  <c r="MFK67" i="7"/>
  <c r="MFM67" i="7"/>
  <c r="MFO67" i="7"/>
  <c r="MFQ67" i="7"/>
  <c r="MFS67" i="7"/>
  <c r="MFU67" i="7"/>
  <c r="MFW67" i="7"/>
  <c r="MFY67" i="7"/>
  <c r="MGA67" i="7"/>
  <c r="MGC67" i="7"/>
  <c r="MGE67" i="7"/>
  <c r="MGG67" i="7"/>
  <c r="MGI67" i="7"/>
  <c r="MGK67" i="7"/>
  <c r="MGM67" i="7"/>
  <c r="MGO67" i="7"/>
  <c r="MGQ67" i="7"/>
  <c r="MGS67" i="7"/>
  <c r="MGU67" i="7"/>
  <c r="MGW67" i="7"/>
  <c r="MGY67" i="7"/>
  <c r="MHA67" i="7"/>
  <c r="MHC67" i="7"/>
  <c r="MHE67" i="7"/>
  <c r="MHG67" i="7"/>
  <c r="MHI67" i="7"/>
  <c r="MHK67" i="7"/>
  <c r="MHM67" i="7"/>
  <c r="MHO67" i="7"/>
  <c r="MHQ67" i="7"/>
  <c r="MHS67" i="7"/>
  <c r="MHU67" i="7"/>
  <c r="MHW67" i="7"/>
  <c r="MHY67" i="7"/>
  <c r="MIA67" i="7"/>
  <c r="MIC67" i="7"/>
  <c r="MIE67" i="7"/>
  <c r="MIG67" i="7"/>
  <c r="MII67" i="7"/>
  <c r="MIK67" i="7"/>
  <c r="MIM67" i="7"/>
  <c r="MIO67" i="7"/>
  <c r="MIQ67" i="7"/>
  <c r="MIS67" i="7"/>
  <c r="MIU67" i="7"/>
  <c r="MIW67" i="7"/>
  <c r="MIY67" i="7"/>
  <c r="MJA67" i="7"/>
  <c r="MJC67" i="7"/>
  <c r="MJE67" i="7"/>
  <c r="MJG67" i="7"/>
  <c r="MJI67" i="7"/>
  <c r="MJK67" i="7"/>
  <c r="MJM67" i="7"/>
  <c r="MJO67" i="7"/>
  <c r="MJQ67" i="7"/>
  <c r="MJS67" i="7"/>
  <c r="MJU67" i="7"/>
  <c r="MJW67" i="7"/>
  <c r="MJY67" i="7"/>
  <c r="MKA67" i="7"/>
  <c r="MKC67" i="7"/>
  <c r="MKE67" i="7"/>
  <c r="MKG67" i="7"/>
  <c r="MKI67" i="7"/>
  <c r="MKK67" i="7"/>
  <c r="MKM67" i="7"/>
  <c r="MKO67" i="7"/>
  <c r="MKQ67" i="7"/>
  <c r="MKS67" i="7"/>
  <c r="MKU67" i="7"/>
  <c r="MKW67" i="7"/>
  <c r="MKY67" i="7"/>
  <c r="MLA67" i="7"/>
  <c r="MLC67" i="7"/>
  <c r="MLE67" i="7"/>
  <c r="MLG67" i="7"/>
  <c r="MLI67" i="7"/>
  <c r="MLK67" i="7"/>
  <c r="MLM67" i="7"/>
  <c r="MLO67" i="7"/>
  <c r="MLQ67" i="7"/>
  <c r="MLS67" i="7"/>
  <c r="MLU67" i="7"/>
  <c r="MLW67" i="7"/>
  <c r="MLY67" i="7"/>
  <c r="MMA67" i="7"/>
  <c r="MMC67" i="7"/>
  <c r="MME67" i="7"/>
  <c r="MMG67" i="7"/>
  <c r="MMI67" i="7"/>
  <c r="MMK67" i="7"/>
  <c r="MMM67" i="7"/>
  <c r="MMO67" i="7"/>
  <c r="MMQ67" i="7"/>
  <c r="MMS67" i="7"/>
  <c r="MMU67" i="7"/>
  <c r="MMW67" i="7"/>
  <c r="MMY67" i="7"/>
  <c r="MNA67" i="7"/>
  <c r="MNC67" i="7"/>
  <c r="MNE67" i="7"/>
  <c r="MNG67" i="7"/>
  <c r="MNI67" i="7"/>
  <c r="MNK67" i="7"/>
  <c r="MNM67" i="7"/>
  <c r="MNO67" i="7"/>
  <c r="MNQ67" i="7"/>
  <c r="MNS67" i="7"/>
  <c r="MNU67" i="7"/>
  <c r="MNW67" i="7"/>
  <c r="MNY67" i="7"/>
  <c r="MOA67" i="7"/>
  <c r="MOC67" i="7"/>
  <c r="MOE67" i="7"/>
  <c r="MOG67" i="7"/>
  <c r="MOI67" i="7"/>
  <c r="MOK67" i="7"/>
  <c r="MOM67" i="7"/>
  <c r="MOO67" i="7"/>
  <c r="MOQ67" i="7"/>
  <c r="MOS67" i="7"/>
  <c r="MOU67" i="7"/>
  <c r="MOW67" i="7"/>
  <c r="MOY67" i="7"/>
  <c r="MPA67" i="7"/>
  <c r="MPC67" i="7"/>
  <c r="MPE67" i="7"/>
  <c r="MPG67" i="7"/>
  <c r="MPI67" i="7"/>
  <c r="MPK67" i="7"/>
  <c r="MPM67" i="7"/>
  <c r="MPO67" i="7"/>
  <c r="MPQ67" i="7"/>
  <c r="MPS67" i="7"/>
  <c r="MPU67" i="7"/>
  <c r="MPW67" i="7"/>
  <c r="MPY67" i="7"/>
  <c r="MQA67" i="7"/>
  <c r="MQC67" i="7"/>
  <c r="MQE67" i="7"/>
  <c r="MQG67" i="7"/>
  <c r="MQI67" i="7"/>
  <c r="MQK67" i="7"/>
  <c r="MQM67" i="7"/>
  <c r="MQO67" i="7"/>
  <c r="MQQ67" i="7"/>
  <c r="MQS67" i="7"/>
  <c r="MQU67" i="7"/>
  <c r="MQW67" i="7"/>
  <c r="MQY67" i="7"/>
  <c r="MRA67" i="7"/>
  <c r="MRC67" i="7"/>
  <c r="MRE67" i="7"/>
  <c r="MRG67" i="7"/>
  <c r="MRI67" i="7"/>
  <c r="MRK67" i="7"/>
  <c r="MRM67" i="7"/>
  <c r="MRO67" i="7"/>
  <c r="MRQ67" i="7"/>
  <c r="MRS67" i="7"/>
  <c r="MRU67" i="7"/>
  <c r="MRW67" i="7"/>
  <c r="MRY67" i="7"/>
  <c r="MSA67" i="7"/>
  <c r="MSC67" i="7"/>
  <c r="MSE67" i="7"/>
  <c r="MSG67" i="7"/>
  <c r="MSI67" i="7"/>
  <c r="MSK67" i="7"/>
  <c r="MSM67" i="7"/>
  <c r="MSO67" i="7"/>
  <c r="MSQ67" i="7"/>
  <c r="MSS67" i="7"/>
  <c r="MSU67" i="7"/>
  <c r="MSW67" i="7"/>
  <c r="MSY67" i="7"/>
  <c r="MTA67" i="7"/>
  <c r="MTC67" i="7"/>
  <c r="MTE67" i="7"/>
  <c r="MTG67" i="7"/>
  <c r="MTI67" i="7"/>
  <c r="MTK67" i="7"/>
  <c r="MTM67" i="7"/>
  <c r="MTO67" i="7"/>
  <c r="MTQ67" i="7"/>
  <c r="MTS67" i="7"/>
  <c r="MTU67" i="7"/>
  <c r="MTW67" i="7"/>
  <c r="MTY67" i="7"/>
  <c r="MUA67" i="7"/>
  <c r="MUC67" i="7"/>
  <c r="MUE67" i="7"/>
  <c r="MUG67" i="7"/>
  <c r="MUI67" i="7"/>
  <c r="MUK67" i="7"/>
  <c r="MUM67" i="7"/>
  <c r="MUO67" i="7"/>
  <c r="MUQ67" i="7"/>
  <c r="MUS67" i="7"/>
  <c r="MUU67" i="7"/>
  <c r="MUW67" i="7"/>
  <c r="MUY67" i="7"/>
  <c r="MVA67" i="7"/>
  <c r="MVC67" i="7"/>
  <c r="MVE67" i="7"/>
  <c r="MVG67" i="7"/>
  <c r="MVI67" i="7"/>
  <c r="MVK67" i="7"/>
  <c r="MVM67" i="7"/>
  <c r="MVO67" i="7"/>
  <c r="MVQ67" i="7"/>
  <c r="MVS67" i="7"/>
  <c r="MVU67" i="7"/>
  <c r="MVW67" i="7"/>
  <c r="MVY67" i="7"/>
  <c r="MWA67" i="7"/>
  <c r="MWC67" i="7"/>
  <c r="MWE67" i="7"/>
  <c r="MWG67" i="7"/>
  <c r="MWI67" i="7"/>
  <c r="MWK67" i="7"/>
  <c r="MWM67" i="7"/>
  <c r="MWO67" i="7"/>
  <c r="MWQ67" i="7"/>
  <c r="MWS67" i="7"/>
  <c r="MWU67" i="7"/>
  <c r="MWW67" i="7"/>
  <c r="MWY67" i="7"/>
  <c r="MXA67" i="7"/>
  <c r="MXC67" i="7"/>
  <c r="MXE67" i="7"/>
  <c r="MXG67" i="7"/>
  <c r="MXI67" i="7"/>
  <c r="MXK67" i="7"/>
  <c r="MXM67" i="7"/>
  <c r="MXO67" i="7"/>
  <c r="MXQ67" i="7"/>
  <c r="MXS67" i="7"/>
  <c r="MXU67" i="7"/>
  <c r="MXW67" i="7"/>
  <c r="MXY67" i="7"/>
  <c r="MYA67" i="7"/>
  <c r="MYC67" i="7"/>
  <c r="MYE67" i="7"/>
  <c r="MYG67" i="7"/>
  <c r="MYI67" i="7"/>
  <c r="MYK67" i="7"/>
  <c r="MYM67" i="7"/>
  <c r="MYO67" i="7"/>
  <c r="MYQ67" i="7"/>
  <c r="MYS67" i="7"/>
  <c r="MYU67" i="7"/>
  <c r="MYW67" i="7"/>
  <c r="MYY67" i="7"/>
  <c r="MZA67" i="7"/>
  <c r="MZC67" i="7"/>
  <c r="MZE67" i="7"/>
  <c r="MZG67" i="7"/>
  <c r="MZI67" i="7"/>
  <c r="MZK67" i="7"/>
  <c r="MZM67" i="7"/>
  <c r="MZO67" i="7"/>
  <c r="MZQ67" i="7"/>
  <c r="MZS67" i="7"/>
  <c r="MZU67" i="7"/>
  <c r="MZW67" i="7"/>
  <c r="MZY67" i="7"/>
  <c r="NAA67" i="7"/>
  <c r="NAC67" i="7"/>
  <c r="NAE67" i="7"/>
  <c r="NAG67" i="7"/>
  <c r="NAI67" i="7"/>
  <c r="NAK67" i="7"/>
  <c r="NAM67" i="7"/>
  <c r="NAO67" i="7"/>
  <c r="NAQ67" i="7"/>
  <c r="NAS67" i="7"/>
  <c r="NAU67" i="7"/>
  <c r="NAW67" i="7"/>
  <c r="NAY67" i="7"/>
  <c r="NBA67" i="7"/>
  <c r="NBC67" i="7"/>
  <c r="NBE67" i="7"/>
  <c r="NBG67" i="7"/>
  <c r="NBI67" i="7"/>
  <c r="NBK67" i="7"/>
  <c r="NBM67" i="7"/>
  <c r="NBO67" i="7"/>
  <c r="NBQ67" i="7"/>
  <c r="NBS67" i="7"/>
  <c r="NBU67" i="7"/>
  <c r="NBW67" i="7"/>
  <c r="NBY67" i="7"/>
  <c r="NCA67" i="7"/>
  <c r="NCC67" i="7"/>
  <c r="NCE67" i="7"/>
  <c r="NCG67" i="7"/>
  <c r="NCI67" i="7"/>
  <c r="NCK67" i="7"/>
  <c r="NCM67" i="7"/>
  <c r="NCO67" i="7"/>
  <c r="NCQ67" i="7"/>
  <c r="NCS67" i="7"/>
  <c r="NCU67" i="7"/>
  <c r="NCW67" i="7"/>
  <c r="NCY67" i="7"/>
  <c r="NDA67" i="7"/>
  <c r="NDC67" i="7"/>
  <c r="NDE67" i="7"/>
  <c r="NDG67" i="7"/>
  <c r="NDI67" i="7"/>
  <c r="NDK67" i="7"/>
  <c r="NDM67" i="7"/>
  <c r="NDO67" i="7"/>
  <c r="NDQ67" i="7"/>
  <c r="NDS67" i="7"/>
  <c r="NDU67" i="7"/>
  <c r="NDW67" i="7"/>
  <c r="NDY67" i="7"/>
  <c r="NEA67" i="7"/>
  <c r="NEC67" i="7"/>
  <c r="NEE67" i="7"/>
  <c r="NEG67" i="7"/>
  <c r="NEI67" i="7"/>
  <c r="NEK67" i="7"/>
  <c r="NEM67" i="7"/>
  <c r="NEO67" i="7"/>
  <c r="NEQ67" i="7"/>
  <c r="NES67" i="7"/>
  <c r="NEU67" i="7"/>
  <c r="NEW67" i="7"/>
  <c r="NEY67" i="7"/>
  <c r="NFA67" i="7"/>
  <c r="NFC67" i="7"/>
  <c r="NFE67" i="7"/>
  <c r="NFG67" i="7"/>
  <c r="NFI67" i="7"/>
  <c r="NFK67" i="7"/>
  <c r="NFM67" i="7"/>
  <c r="NFO67" i="7"/>
  <c r="NFQ67" i="7"/>
  <c r="NFS67" i="7"/>
  <c r="NFU67" i="7"/>
  <c r="NFW67" i="7"/>
  <c r="NFY67" i="7"/>
  <c r="NGA67" i="7"/>
  <c r="NGC67" i="7"/>
  <c r="NGE67" i="7"/>
  <c r="NGG67" i="7"/>
  <c r="NGI67" i="7"/>
  <c r="NGK67" i="7"/>
  <c r="NGM67" i="7"/>
  <c r="NGO67" i="7"/>
  <c r="NGQ67" i="7"/>
  <c r="NGS67" i="7"/>
  <c r="NGU67" i="7"/>
  <c r="NGW67" i="7"/>
  <c r="NGY67" i="7"/>
  <c r="NHA67" i="7"/>
  <c r="NHC67" i="7"/>
  <c r="NHE67" i="7"/>
  <c r="NHG67" i="7"/>
  <c r="NHI67" i="7"/>
  <c r="NHK67" i="7"/>
  <c r="NHM67" i="7"/>
  <c r="NHO67" i="7"/>
  <c r="NHQ67" i="7"/>
  <c r="NHS67" i="7"/>
  <c r="NHU67" i="7"/>
  <c r="NHW67" i="7"/>
  <c r="NHY67" i="7"/>
  <c r="NIA67" i="7"/>
  <c r="NIC67" i="7"/>
  <c r="NIE67" i="7"/>
  <c r="NIG67" i="7"/>
  <c r="NII67" i="7"/>
  <c r="NIK67" i="7"/>
  <c r="NIM67" i="7"/>
  <c r="NIO67" i="7"/>
  <c r="NIQ67" i="7"/>
  <c r="NIS67" i="7"/>
  <c r="NIU67" i="7"/>
  <c r="NIW67" i="7"/>
  <c r="NIY67" i="7"/>
  <c r="NJA67" i="7"/>
  <c r="NJC67" i="7"/>
  <c r="NJE67" i="7"/>
  <c r="NJG67" i="7"/>
  <c r="NJI67" i="7"/>
  <c r="NJK67" i="7"/>
  <c r="NJM67" i="7"/>
  <c r="NJO67" i="7"/>
  <c r="NJQ67" i="7"/>
  <c r="NJS67" i="7"/>
  <c r="NJU67" i="7"/>
  <c r="NJW67" i="7"/>
  <c r="NJY67" i="7"/>
  <c r="NKA67" i="7"/>
  <c r="NKC67" i="7"/>
  <c r="NKE67" i="7"/>
  <c r="NKG67" i="7"/>
  <c r="NKI67" i="7"/>
  <c r="NKK67" i="7"/>
  <c r="NKM67" i="7"/>
  <c r="NKO67" i="7"/>
  <c r="NKQ67" i="7"/>
  <c r="NKS67" i="7"/>
  <c r="NKU67" i="7"/>
  <c r="NKW67" i="7"/>
  <c r="NKY67" i="7"/>
  <c r="NLA67" i="7"/>
  <c r="NLC67" i="7"/>
  <c r="NLE67" i="7"/>
  <c r="NLG67" i="7"/>
  <c r="NLI67" i="7"/>
  <c r="NLK67" i="7"/>
  <c r="NLM67" i="7"/>
  <c r="NLO67" i="7"/>
  <c r="NLQ67" i="7"/>
  <c r="NLS67" i="7"/>
  <c r="NLU67" i="7"/>
  <c r="NLW67" i="7"/>
  <c r="NLY67" i="7"/>
  <c r="NMA67" i="7"/>
  <c r="NMC67" i="7"/>
  <c r="NME67" i="7"/>
  <c r="NMG67" i="7"/>
  <c r="NMI67" i="7"/>
  <c r="NMK67" i="7"/>
  <c r="NMM67" i="7"/>
  <c r="NMO67" i="7"/>
  <c r="NMQ67" i="7"/>
  <c r="NMS67" i="7"/>
  <c r="NMU67" i="7"/>
  <c r="NMW67" i="7"/>
  <c r="NMY67" i="7"/>
  <c r="NNA67" i="7"/>
  <c r="NNC67" i="7"/>
  <c r="NNE67" i="7"/>
  <c r="NNG67" i="7"/>
  <c r="NNI67" i="7"/>
  <c r="NNK67" i="7"/>
  <c r="NNM67" i="7"/>
  <c r="NNO67" i="7"/>
  <c r="NNQ67" i="7"/>
  <c r="NNS67" i="7"/>
  <c r="NNU67" i="7"/>
  <c r="NNW67" i="7"/>
  <c r="NNY67" i="7"/>
  <c r="NOA67" i="7"/>
  <c r="NOC67" i="7"/>
  <c r="NOE67" i="7"/>
  <c r="NOG67" i="7"/>
  <c r="NOI67" i="7"/>
  <c r="NOK67" i="7"/>
  <c r="NOM67" i="7"/>
  <c r="NOO67" i="7"/>
  <c r="NOQ67" i="7"/>
  <c r="NOS67" i="7"/>
  <c r="NOU67" i="7"/>
  <c r="NOW67" i="7"/>
  <c r="NOY67" i="7"/>
  <c r="NPA67" i="7"/>
  <c r="NPC67" i="7"/>
  <c r="NPE67" i="7"/>
  <c r="NPG67" i="7"/>
  <c r="NPI67" i="7"/>
  <c r="NPK67" i="7"/>
  <c r="NPM67" i="7"/>
  <c r="NPO67" i="7"/>
  <c r="NPQ67" i="7"/>
  <c r="NPS67" i="7"/>
  <c r="NPU67" i="7"/>
  <c r="NPW67" i="7"/>
  <c r="NPY67" i="7"/>
  <c r="NQA67" i="7"/>
  <c r="NQC67" i="7"/>
  <c r="NQE67" i="7"/>
  <c r="NQG67" i="7"/>
  <c r="NQI67" i="7"/>
  <c r="NQK67" i="7"/>
  <c r="NQM67" i="7"/>
  <c r="NQO67" i="7"/>
  <c r="NQQ67" i="7"/>
  <c r="NQS67" i="7"/>
  <c r="NQU67" i="7"/>
  <c r="NQW67" i="7"/>
  <c r="NQY67" i="7"/>
  <c r="NRA67" i="7"/>
  <c r="NRC67" i="7"/>
  <c r="NRE67" i="7"/>
  <c r="NRG67" i="7"/>
  <c r="NRI67" i="7"/>
  <c r="NRK67" i="7"/>
  <c r="NRM67" i="7"/>
  <c r="NRO67" i="7"/>
  <c r="NRQ67" i="7"/>
  <c r="NRS67" i="7"/>
  <c r="NRU67" i="7"/>
  <c r="NRW67" i="7"/>
  <c r="NRY67" i="7"/>
  <c r="NSA67" i="7"/>
  <c r="NSC67" i="7"/>
  <c r="NSE67" i="7"/>
  <c r="NSG67" i="7"/>
  <c r="NSI67" i="7"/>
  <c r="NSK67" i="7"/>
  <c r="NSM67" i="7"/>
  <c r="NSO67" i="7"/>
  <c r="NSQ67" i="7"/>
  <c r="NSS67" i="7"/>
  <c r="NSU67" i="7"/>
  <c r="NSW67" i="7"/>
  <c r="NSY67" i="7"/>
  <c r="NTA67" i="7"/>
  <c r="NTC67" i="7"/>
  <c r="NTE67" i="7"/>
  <c r="NTG67" i="7"/>
  <c r="NTI67" i="7"/>
  <c r="NTK67" i="7"/>
  <c r="NTM67" i="7"/>
  <c r="NTO67" i="7"/>
  <c r="NTQ67" i="7"/>
  <c r="NTS67" i="7"/>
  <c r="NTU67" i="7"/>
  <c r="NTW67" i="7"/>
  <c r="NTY67" i="7"/>
  <c r="NUA67" i="7"/>
  <c r="NUC67" i="7"/>
  <c r="NUE67" i="7"/>
  <c r="NUG67" i="7"/>
  <c r="NUI67" i="7"/>
  <c r="NUK67" i="7"/>
  <c r="NUM67" i="7"/>
  <c r="NUO67" i="7"/>
  <c r="NUQ67" i="7"/>
  <c r="NUS67" i="7"/>
  <c r="NUU67" i="7"/>
  <c r="NUW67" i="7"/>
  <c r="NUY67" i="7"/>
  <c r="NVA67" i="7"/>
  <c r="NVC67" i="7"/>
  <c r="NVE67" i="7"/>
  <c r="NVG67" i="7"/>
  <c r="NVI67" i="7"/>
  <c r="NVK67" i="7"/>
  <c r="NVM67" i="7"/>
  <c r="NVO67" i="7"/>
  <c r="NVQ67" i="7"/>
  <c r="NVS67" i="7"/>
  <c r="NVU67" i="7"/>
  <c r="NVW67" i="7"/>
  <c r="NVY67" i="7"/>
  <c r="NWA67" i="7"/>
  <c r="NWC67" i="7"/>
  <c r="NWE67" i="7"/>
  <c r="NWG67" i="7"/>
  <c r="NWI67" i="7"/>
  <c r="NWK67" i="7"/>
  <c r="NWM67" i="7"/>
  <c r="NWO67" i="7"/>
  <c r="NWQ67" i="7"/>
  <c r="NWS67" i="7"/>
  <c r="NWU67" i="7"/>
  <c r="NWW67" i="7"/>
  <c r="NWY67" i="7"/>
  <c r="NXA67" i="7"/>
  <c r="NXC67" i="7"/>
  <c r="NXE67" i="7"/>
  <c r="NXG67" i="7"/>
  <c r="NXI67" i="7"/>
  <c r="NXK67" i="7"/>
  <c r="NXM67" i="7"/>
  <c r="NXO67" i="7"/>
  <c r="NXQ67" i="7"/>
  <c r="NXS67" i="7"/>
  <c r="NXU67" i="7"/>
  <c r="NXW67" i="7"/>
  <c r="NXY67" i="7"/>
  <c r="NYA67" i="7"/>
  <c r="NYC67" i="7"/>
  <c r="NYE67" i="7"/>
  <c r="NYG67" i="7"/>
  <c r="NYI67" i="7"/>
  <c r="NYK67" i="7"/>
  <c r="NYM67" i="7"/>
  <c r="NYO67" i="7"/>
  <c r="NYQ67" i="7"/>
  <c r="NYS67" i="7"/>
  <c r="NYU67" i="7"/>
  <c r="NYW67" i="7"/>
  <c r="NYY67" i="7"/>
  <c r="NZA67" i="7"/>
  <c r="NZC67" i="7"/>
  <c r="NZE67" i="7"/>
  <c r="NZG67" i="7"/>
  <c r="NZI67" i="7"/>
  <c r="NZK67" i="7"/>
  <c r="NZM67" i="7"/>
  <c r="NZO67" i="7"/>
  <c r="NZQ67" i="7"/>
  <c r="NZS67" i="7"/>
  <c r="NZU67" i="7"/>
  <c r="NZW67" i="7"/>
  <c r="NZY67" i="7"/>
  <c r="OAA67" i="7"/>
  <c r="OAC67" i="7"/>
  <c r="OAE67" i="7"/>
  <c r="OAG67" i="7"/>
  <c r="OAI67" i="7"/>
  <c r="OAK67" i="7"/>
  <c r="OAM67" i="7"/>
  <c r="OAO67" i="7"/>
  <c r="OAQ67" i="7"/>
  <c r="OAS67" i="7"/>
  <c r="OAU67" i="7"/>
  <c r="OAW67" i="7"/>
  <c r="OAY67" i="7"/>
  <c r="OBA67" i="7"/>
  <c r="OBC67" i="7"/>
  <c r="OBE67" i="7"/>
  <c r="OBG67" i="7"/>
  <c r="OBI67" i="7"/>
  <c r="OBK67" i="7"/>
  <c r="OBM67" i="7"/>
  <c r="OBO67" i="7"/>
  <c r="OBQ67" i="7"/>
  <c r="OBS67" i="7"/>
  <c r="OBU67" i="7"/>
  <c r="OBW67" i="7"/>
  <c r="OBY67" i="7"/>
  <c r="OCA67" i="7"/>
  <c r="OCC67" i="7"/>
  <c r="OCE67" i="7"/>
  <c r="OCG67" i="7"/>
  <c r="OCI67" i="7"/>
  <c r="OCK67" i="7"/>
  <c r="OCM67" i="7"/>
  <c r="OCO67" i="7"/>
  <c r="OCQ67" i="7"/>
  <c r="OCS67" i="7"/>
  <c r="OCU67" i="7"/>
  <c r="OCW67" i="7"/>
  <c r="OCY67" i="7"/>
  <c r="ODA67" i="7"/>
  <c r="ODC67" i="7"/>
  <c r="ODE67" i="7"/>
  <c r="ODG67" i="7"/>
  <c r="ODI67" i="7"/>
  <c r="ODK67" i="7"/>
  <c r="ODM67" i="7"/>
  <c r="ODO67" i="7"/>
  <c r="ODQ67" i="7"/>
  <c r="ODS67" i="7"/>
  <c r="ODU67" i="7"/>
  <c r="ODW67" i="7"/>
  <c r="ODY67" i="7"/>
  <c r="OEA67" i="7"/>
  <c r="OEC67" i="7"/>
  <c r="OEE67" i="7"/>
  <c r="OEG67" i="7"/>
  <c r="OEI67" i="7"/>
  <c r="OEK67" i="7"/>
  <c r="OEM67" i="7"/>
  <c r="OEO67" i="7"/>
  <c r="OEQ67" i="7"/>
  <c r="OES67" i="7"/>
  <c r="OEU67" i="7"/>
  <c r="OEW67" i="7"/>
  <c r="OEY67" i="7"/>
  <c r="OFA67" i="7"/>
  <c r="OFC67" i="7"/>
  <c r="OFE67" i="7"/>
  <c r="OFG67" i="7"/>
  <c r="OFI67" i="7"/>
  <c r="OFK67" i="7"/>
  <c r="OFM67" i="7"/>
  <c r="OFO67" i="7"/>
  <c r="OFQ67" i="7"/>
  <c r="OFS67" i="7"/>
  <c r="OFU67" i="7"/>
  <c r="OFW67" i="7"/>
  <c r="OFY67" i="7"/>
  <c r="OGA67" i="7"/>
  <c r="OGC67" i="7"/>
  <c r="OGE67" i="7"/>
  <c r="OGG67" i="7"/>
  <c r="OGI67" i="7"/>
  <c r="OGK67" i="7"/>
  <c r="OGM67" i="7"/>
  <c r="OGO67" i="7"/>
  <c r="OGQ67" i="7"/>
  <c r="OGS67" i="7"/>
  <c r="OGU67" i="7"/>
  <c r="OGW67" i="7"/>
  <c r="OGY67" i="7"/>
  <c r="OHA67" i="7"/>
  <c r="OHC67" i="7"/>
  <c r="OHE67" i="7"/>
  <c r="OHG67" i="7"/>
  <c r="OHI67" i="7"/>
  <c r="OHK67" i="7"/>
  <c r="OHM67" i="7"/>
  <c r="OHO67" i="7"/>
  <c r="OHQ67" i="7"/>
  <c r="OHS67" i="7"/>
  <c r="OHU67" i="7"/>
  <c r="OHW67" i="7"/>
  <c r="OHY67" i="7"/>
  <c r="OIA67" i="7"/>
  <c r="OIC67" i="7"/>
  <c r="OIE67" i="7"/>
  <c r="OIG67" i="7"/>
  <c r="OII67" i="7"/>
  <c r="OIK67" i="7"/>
  <c r="OIM67" i="7"/>
  <c r="OIO67" i="7"/>
  <c r="OIQ67" i="7"/>
  <c r="OIS67" i="7"/>
  <c r="OIU67" i="7"/>
  <c r="OIW67" i="7"/>
  <c r="OIY67" i="7"/>
  <c r="OJA67" i="7"/>
  <c r="OJC67" i="7"/>
  <c r="OJE67" i="7"/>
  <c r="OJG67" i="7"/>
  <c r="OJI67" i="7"/>
  <c r="OJK67" i="7"/>
  <c r="OJM67" i="7"/>
  <c r="OJO67" i="7"/>
  <c r="OJQ67" i="7"/>
  <c r="OJS67" i="7"/>
  <c r="OJU67" i="7"/>
  <c r="OJW67" i="7"/>
  <c r="OJY67" i="7"/>
  <c r="OKA67" i="7"/>
  <c r="OKC67" i="7"/>
  <c r="OKE67" i="7"/>
  <c r="OKG67" i="7"/>
  <c r="OKI67" i="7"/>
  <c r="OKK67" i="7"/>
  <c r="OKM67" i="7"/>
  <c r="OKO67" i="7"/>
  <c r="OKQ67" i="7"/>
  <c r="OKS67" i="7"/>
  <c r="OKU67" i="7"/>
  <c r="OKW67" i="7"/>
  <c r="OKY67" i="7"/>
  <c r="OLA67" i="7"/>
  <c r="OLC67" i="7"/>
  <c r="OLE67" i="7"/>
  <c r="OLG67" i="7"/>
  <c r="OLI67" i="7"/>
  <c r="OLK67" i="7"/>
  <c r="OLM67" i="7"/>
  <c r="OLO67" i="7"/>
  <c r="OLQ67" i="7"/>
  <c r="OLS67" i="7"/>
  <c r="OLU67" i="7"/>
  <c r="OLW67" i="7"/>
  <c r="OLY67" i="7"/>
  <c r="OMA67" i="7"/>
  <c r="OMC67" i="7"/>
  <c r="OME67" i="7"/>
  <c r="OMG67" i="7"/>
  <c r="OMI67" i="7"/>
  <c r="OMK67" i="7"/>
  <c r="OMM67" i="7"/>
  <c r="OMO67" i="7"/>
  <c r="OMQ67" i="7"/>
  <c r="OMS67" i="7"/>
  <c r="OMU67" i="7"/>
  <c r="OMW67" i="7"/>
  <c r="OMY67" i="7"/>
  <c r="ONA67" i="7"/>
  <c r="ONC67" i="7"/>
  <c r="ONE67" i="7"/>
  <c r="ONG67" i="7"/>
  <c r="ONI67" i="7"/>
  <c r="ONK67" i="7"/>
  <c r="ONM67" i="7"/>
  <c r="ONO67" i="7"/>
  <c r="ONQ67" i="7"/>
  <c r="ONS67" i="7"/>
  <c r="ONU67" i="7"/>
  <c r="ONW67" i="7"/>
  <c r="ONY67" i="7"/>
  <c r="OOA67" i="7"/>
  <c r="OOC67" i="7"/>
  <c r="OOE67" i="7"/>
  <c r="OOG67" i="7"/>
  <c r="OOI67" i="7"/>
  <c r="OOK67" i="7"/>
  <c r="OOM67" i="7"/>
  <c r="OOO67" i="7"/>
  <c r="OOQ67" i="7"/>
  <c r="OOS67" i="7"/>
  <c r="OOU67" i="7"/>
  <c r="OOW67" i="7"/>
  <c r="OOY67" i="7"/>
  <c r="OPA67" i="7"/>
  <c r="OPC67" i="7"/>
  <c r="OPE67" i="7"/>
  <c r="OPG67" i="7"/>
  <c r="OPI67" i="7"/>
  <c r="OPK67" i="7"/>
  <c r="OPM67" i="7"/>
  <c r="OPO67" i="7"/>
  <c r="OPQ67" i="7"/>
  <c r="OPS67" i="7"/>
  <c r="OPU67" i="7"/>
  <c r="OPW67" i="7"/>
  <c r="OPY67" i="7"/>
  <c r="OQA67" i="7"/>
  <c r="OQC67" i="7"/>
  <c r="OQE67" i="7"/>
  <c r="OQG67" i="7"/>
  <c r="OQI67" i="7"/>
  <c r="OQK67" i="7"/>
  <c r="OQM67" i="7"/>
  <c r="OQO67" i="7"/>
  <c r="OQQ67" i="7"/>
  <c r="OQS67" i="7"/>
  <c r="OQU67" i="7"/>
  <c r="OQW67" i="7"/>
  <c r="OQY67" i="7"/>
  <c r="ORA67" i="7"/>
  <c r="ORC67" i="7"/>
  <c r="ORE67" i="7"/>
  <c r="ORG67" i="7"/>
  <c r="ORI67" i="7"/>
  <c r="ORK67" i="7"/>
  <c r="ORM67" i="7"/>
  <c r="ORO67" i="7"/>
  <c r="ORQ67" i="7"/>
  <c r="ORS67" i="7"/>
  <c r="ORU67" i="7"/>
  <c r="ORW67" i="7"/>
  <c r="ORY67" i="7"/>
  <c r="OSA67" i="7"/>
  <c r="OSC67" i="7"/>
  <c r="OSE67" i="7"/>
  <c r="OSG67" i="7"/>
  <c r="OSI67" i="7"/>
  <c r="OSK67" i="7"/>
  <c r="OSM67" i="7"/>
  <c r="OSO67" i="7"/>
  <c r="OSQ67" i="7"/>
  <c r="OSS67" i="7"/>
  <c r="OSU67" i="7"/>
  <c r="OSW67" i="7"/>
  <c r="OSY67" i="7"/>
  <c r="OTA67" i="7"/>
  <c r="OTC67" i="7"/>
  <c r="OTE67" i="7"/>
  <c r="OTG67" i="7"/>
  <c r="OTI67" i="7"/>
  <c r="OTK67" i="7"/>
  <c r="OTM67" i="7"/>
  <c r="OTO67" i="7"/>
  <c r="OTQ67" i="7"/>
  <c r="OTS67" i="7"/>
  <c r="OTU67" i="7"/>
  <c r="OTW67" i="7"/>
  <c r="OTY67" i="7"/>
  <c r="OUA67" i="7"/>
  <c r="OUC67" i="7"/>
  <c r="OUE67" i="7"/>
  <c r="OUG67" i="7"/>
  <c r="OUI67" i="7"/>
  <c r="OUK67" i="7"/>
  <c r="OUM67" i="7"/>
  <c r="OUO67" i="7"/>
  <c r="OUQ67" i="7"/>
  <c r="OUS67" i="7"/>
  <c r="OUU67" i="7"/>
  <c r="OUW67" i="7"/>
  <c r="OUY67" i="7"/>
  <c r="OVA67" i="7"/>
  <c r="OVC67" i="7"/>
  <c r="OVE67" i="7"/>
  <c r="OVG67" i="7"/>
  <c r="OVI67" i="7"/>
  <c r="OVK67" i="7"/>
  <c r="OVM67" i="7"/>
  <c r="OVO67" i="7"/>
  <c r="OVQ67" i="7"/>
  <c r="OVS67" i="7"/>
  <c r="OVU67" i="7"/>
  <c r="OVW67" i="7"/>
  <c r="OVY67" i="7"/>
  <c r="OWA67" i="7"/>
  <c r="OWC67" i="7"/>
  <c r="OWE67" i="7"/>
  <c r="OWG67" i="7"/>
  <c r="OWI67" i="7"/>
  <c r="OWK67" i="7"/>
  <c r="OWM67" i="7"/>
  <c r="OWO67" i="7"/>
  <c r="OWQ67" i="7"/>
  <c r="OWS67" i="7"/>
  <c r="OWU67" i="7"/>
  <c r="OWW67" i="7"/>
  <c r="OWY67" i="7"/>
  <c r="OXA67" i="7"/>
  <c r="OXC67" i="7"/>
  <c r="OXE67" i="7"/>
  <c r="OXG67" i="7"/>
  <c r="OXI67" i="7"/>
  <c r="OXK67" i="7"/>
  <c r="OXM67" i="7"/>
  <c r="OXO67" i="7"/>
  <c r="OXQ67" i="7"/>
  <c r="OXS67" i="7"/>
  <c r="OXU67" i="7"/>
  <c r="OXW67" i="7"/>
  <c r="OXY67" i="7"/>
  <c r="OYA67" i="7"/>
  <c r="OYC67" i="7"/>
  <c r="OYE67" i="7"/>
  <c r="OYG67" i="7"/>
  <c r="OYI67" i="7"/>
  <c r="OYK67" i="7"/>
  <c r="OYM67" i="7"/>
  <c r="OYO67" i="7"/>
  <c r="OYQ67" i="7"/>
  <c r="OYS67" i="7"/>
  <c r="OYU67" i="7"/>
  <c r="OYW67" i="7"/>
  <c r="OYY67" i="7"/>
  <c r="OZA67" i="7"/>
  <c r="OZC67" i="7"/>
  <c r="OZE67" i="7"/>
  <c r="OZG67" i="7"/>
  <c r="OZI67" i="7"/>
  <c r="OZK67" i="7"/>
  <c r="OZM67" i="7"/>
  <c r="OZO67" i="7"/>
  <c r="OZQ67" i="7"/>
  <c r="OZS67" i="7"/>
  <c r="OZU67" i="7"/>
  <c r="OZW67" i="7"/>
  <c r="OZY67" i="7"/>
  <c r="PAA67" i="7"/>
  <c r="PAC67" i="7"/>
  <c r="PAE67" i="7"/>
  <c r="PAG67" i="7"/>
  <c r="PAI67" i="7"/>
  <c r="PAK67" i="7"/>
  <c r="PAM67" i="7"/>
  <c r="PAO67" i="7"/>
  <c r="PAQ67" i="7"/>
  <c r="PAS67" i="7"/>
  <c r="PAU67" i="7"/>
  <c r="PAW67" i="7"/>
  <c r="PAY67" i="7"/>
  <c r="PBA67" i="7"/>
  <c r="PBC67" i="7"/>
  <c r="PBE67" i="7"/>
  <c r="PBG67" i="7"/>
  <c r="PBI67" i="7"/>
  <c r="PBK67" i="7"/>
  <c r="PBM67" i="7"/>
  <c r="PBO67" i="7"/>
  <c r="PBQ67" i="7"/>
  <c r="PBS67" i="7"/>
  <c r="PBU67" i="7"/>
  <c r="PBW67" i="7"/>
  <c r="PBY67" i="7"/>
  <c r="PCA67" i="7"/>
  <c r="PCC67" i="7"/>
  <c r="PCE67" i="7"/>
  <c r="PCG67" i="7"/>
  <c r="PCI67" i="7"/>
  <c r="PCK67" i="7"/>
  <c r="PCM67" i="7"/>
  <c r="PCO67" i="7"/>
  <c r="PCQ67" i="7"/>
  <c r="PCS67" i="7"/>
  <c r="PCU67" i="7"/>
  <c r="PCW67" i="7"/>
  <c r="PCY67" i="7"/>
  <c r="PDA67" i="7"/>
  <c r="PDC67" i="7"/>
  <c r="PDE67" i="7"/>
  <c r="PDG67" i="7"/>
  <c r="PDI67" i="7"/>
  <c r="PDK67" i="7"/>
  <c r="PDM67" i="7"/>
  <c r="PDO67" i="7"/>
  <c r="PDQ67" i="7"/>
  <c r="PDS67" i="7"/>
  <c r="PDU67" i="7"/>
  <c r="PDW67" i="7"/>
  <c r="PDY67" i="7"/>
  <c r="PEA67" i="7"/>
  <c r="PEC67" i="7"/>
  <c r="PEE67" i="7"/>
  <c r="PEG67" i="7"/>
  <c r="PEI67" i="7"/>
  <c r="PEK67" i="7"/>
  <c r="PEM67" i="7"/>
  <c r="PEO67" i="7"/>
  <c r="PEQ67" i="7"/>
  <c r="PES67" i="7"/>
  <c r="PEU67" i="7"/>
  <c r="PEW67" i="7"/>
  <c r="PEY67" i="7"/>
  <c r="PFA67" i="7"/>
  <c r="PFC67" i="7"/>
  <c r="PFE67" i="7"/>
  <c r="PFG67" i="7"/>
  <c r="PFI67" i="7"/>
  <c r="PFK67" i="7"/>
  <c r="PFM67" i="7"/>
  <c r="PFO67" i="7"/>
  <c r="PFQ67" i="7"/>
  <c r="PFS67" i="7"/>
  <c r="PFU67" i="7"/>
  <c r="PFW67" i="7"/>
  <c r="PFY67" i="7"/>
  <c r="PGA67" i="7"/>
  <c r="PGC67" i="7"/>
  <c r="PGE67" i="7"/>
  <c r="PGG67" i="7"/>
  <c r="PGI67" i="7"/>
  <c r="PGK67" i="7"/>
  <c r="PGM67" i="7"/>
  <c r="PGO67" i="7"/>
  <c r="PGQ67" i="7"/>
  <c r="PGS67" i="7"/>
  <c r="PGU67" i="7"/>
  <c r="PGW67" i="7"/>
  <c r="PGY67" i="7"/>
  <c r="PHA67" i="7"/>
  <c r="PHC67" i="7"/>
  <c r="PHE67" i="7"/>
  <c r="PHG67" i="7"/>
  <c r="PHI67" i="7"/>
  <c r="PHK67" i="7"/>
  <c r="PHM67" i="7"/>
  <c r="PHO67" i="7"/>
  <c r="PHQ67" i="7"/>
  <c r="PHS67" i="7"/>
  <c r="PHU67" i="7"/>
  <c r="PHW67" i="7"/>
  <c r="PHY67" i="7"/>
  <c r="PIA67" i="7"/>
  <c r="PIC67" i="7"/>
  <c r="PIE67" i="7"/>
  <c r="PIG67" i="7"/>
  <c r="PII67" i="7"/>
  <c r="PIK67" i="7"/>
  <c r="PIM67" i="7"/>
  <c r="PIO67" i="7"/>
  <c r="PIQ67" i="7"/>
  <c r="PIS67" i="7"/>
  <c r="PIU67" i="7"/>
  <c r="PIW67" i="7"/>
  <c r="PIY67" i="7"/>
  <c r="PJA67" i="7"/>
  <c r="PJC67" i="7"/>
  <c r="PJE67" i="7"/>
  <c r="PJG67" i="7"/>
  <c r="PJI67" i="7"/>
  <c r="PJK67" i="7"/>
  <c r="PJM67" i="7"/>
  <c r="PJO67" i="7"/>
  <c r="PJQ67" i="7"/>
  <c r="PJS67" i="7"/>
  <c r="PJU67" i="7"/>
  <c r="PJW67" i="7"/>
  <c r="PJY67" i="7"/>
  <c r="PKA67" i="7"/>
  <c r="PKC67" i="7"/>
  <c r="PKE67" i="7"/>
  <c r="PKG67" i="7"/>
  <c r="PKI67" i="7"/>
  <c r="PKK67" i="7"/>
  <c r="PKM67" i="7"/>
  <c r="PKO67" i="7"/>
  <c r="PKQ67" i="7"/>
  <c r="PKS67" i="7"/>
  <c r="PKU67" i="7"/>
  <c r="PKW67" i="7"/>
  <c r="PKY67" i="7"/>
  <c r="PLA67" i="7"/>
  <c r="PLC67" i="7"/>
  <c r="PLE67" i="7"/>
  <c r="PLG67" i="7"/>
  <c r="PLI67" i="7"/>
  <c r="PLK67" i="7"/>
  <c r="PLM67" i="7"/>
  <c r="PLO67" i="7"/>
  <c r="PLQ67" i="7"/>
  <c r="PLS67" i="7"/>
  <c r="PLU67" i="7"/>
  <c r="PLW67" i="7"/>
  <c r="PLY67" i="7"/>
  <c r="PMA67" i="7"/>
  <c r="PMC67" i="7"/>
  <c r="PME67" i="7"/>
  <c r="PMG67" i="7"/>
  <c r="PMI67" i="7"/>
  <c r="PMK67" i="7"/>
  <c r="PMM67" i="7"/>
  <c r="PMO67" i="7"/>
  <c r="PMQ67" i="7"/>
  <c r="PMS67" i="7"/>
  <c r="PMU67" i="7"/>
  <c r="PMW67" i="7"/>
  <c r="PMY67" i="7"/>
  <c r="PNA67" i="7"/>
  <c r="PNC67" i="7"/>
  <c r="PNE67" i="7"/>
  <c r="PNG67" i="7"/>
  <c r="PNI67" i="7"/>
  <c r="PNK67" i="7"/>
  <c r="PNM67" i="7"/>
  <c r="PNO67" i="7"/>
  <c r="PNQ67" i="7"/>
  <c r="PNS67" i="7"/>
  <c r="PNU67" i="7"/>
  <c r="PNW67" i="7"/>
  <c r="PNY67" i="7"/>
  <c r="POA67" i="7"/>
  <c r="POC67" i="7"/>
  <c r="POE67" i="7"/>
  <c r="POG67" i="7"/>
  <c r="POI67" i="7"/>
  <c r="POK67" i="7"/>
  <c r="POM67" i="7"/>
  <c r="POO67" i="7"/>
  <c r="POQ67" i="7"/>
  <c r="POS67" i="7"/>
  <c r="POU67" i="7"/>
  <c r="POW67" i="7"/>
  <c r="POY67" i="7"/>
  <c r="PPA67" i="7"/>
  <c r="PPC67" i="7"/>
  <c r="PPE67" i="7"/>
  <c r="PPG67" i="7"/>
  <c r="PPI67" i="7"/>
  <c r="PPK67" i="7"/>
  <c r="PPM67" i="7"/>
  <c r="PPO67" i="7"/>
  <c r="PPQ67" i="7"/>
  <c r="PPS67" i="7"/>
  <c r="PPU67" i="7"/>
  <c r="PPW67" i="7"/>
  <c r="PPY67" i="7"/>
  <c r="PQA67" i="7"/>
  <c r="PQC67" i="7"/>
  <c r="PQE67" i="7"/>
  <c r="PQG67" i="7"/>
  <c r="PQI67" i="7"/>
  <c r="PQK67" i="7"/>
  <c r="PQM67" i="7"/>
  <c r="PQO67" i="7"/>
  <c r="PQQ67" i="7"/>
  <c r="PQS67" i="7"/>
  <c r="PQU67" i="7"/>
  <c r="PQW67" i="7"/>
  <c r="PQY67" i="7"/>
  <c r="PRA67" i="7"/>
  <c r="PRC67" i="7"/>
  <c r="PRE67" i="7"/>
  <c r="PRG67" i="7"/>
  <c r="PRI67" i="7"/>
  <c r="PRK67" i="7"/>
  <c r="PRM67" i="7"/>
  <c r="PRO67" i="7"/>
  <c r="PRQ67" i="7"/>
  <c r="PRS67" i="7"/>
  <c r="PRU67" i="7"/>
  <c r="PRW67" i="7"/>
  <c r="PRY67" i="7"/>
  <c r="PSA67" i="7"/>
  <c r="PSC67" i="7"/>
  <c r="PSE67" i="7"/>
  <c r="PSG67" i="7"/>
  <c r="PSI67" i="7"/>
  <c r="PSK67" i="7"/>
  <c r="PSM67" i="7"/>
  <c r="PSO67" i="7"/>
  <c r="PSQ67" i="7"/>
  <c r="PSS67" i="7"/>
  <c r="PSU67" i="7"/>
  <c r="PSW67" i="7"/>
  <c r="PSY67" i="7"/>
  <c r="PTA67" i="7"/>
  <c r="PTC67" i="7"/>
  <c r="PTE67" i="7"/>
  <c r="PTG67" i="7"/>
  <c r="PTI67" i="7"/>
  <c r="PTK67" i="7"/>
  <c r="PTM67" i="7"/>
  <c r="PTO67" i="7"/>
  <c r="PTQ67" i="7"/>
  <c r="PTS67" i="7"/>
  <c r="PTU67" i="7"/>
  <c r="PTW67" i="7"/>
  <c r="PTY67" i="7"/>
  <c r="PUA67" i="7"/>
  <c r="PUC67" i="7"/>
  <c r="PUE67" i="7"/>
  <c r="PUG67" i="7"/>
  <c r="PUI67" i="7"/>
  <c r="PUK67" i="7"/>
  <c r="PUM67" i="7"/>
  <c r="PUO67" i="7"/>
  <c r="PUQ67" i="7"/>
  <c r="PUS67" i="7"/>
  <c r="PUU67" i="7"/>
  <c r="PUW67" i="7"/>
  <c r="PUY67" i="7"/>
  <c r="PVA67" i="7"/>
  <c r="PVC67" i="7"/>
  <c r="PVE67" i="7"/>
  <c r="PVG67" i="7"/>
  <c r="PVI67" i="7"/>
  <c r="PVK67" i="7"/>
  <c r="PVM67" i="7"/>
  <c r="PVO67" i="7"/>
  <c r="PVQ67" i="7"/>
  <c r="PVS67" i="7"/>
  <c r="PVU67" i="7"/>
  <c r="PVW67" i="7"/>
  <c r="PVY67" i="7"/>
  <c r="PWA67" i="7"/>
  <c r="PWC67" i="7"/>
  <c r="PWE67" i="7"/>
  <c r="PWG67" i="7"/>
  <c r="PWI67" i="7"/>
  <c r="PWK67" i="7"/>
  <c r="PWM67" i="7"/>
  <c r="PWO67" i="7"/>
  <c r="PWQ67" i="7"/>
  <c r="PWS67" i="7"/>
  <c r="PWU67" i="7"/>
  <c r="PWW67" i="7"/>
  <c r="PWY67" i="7"/>
  <c r="PXA67" i="7"/>
  <c r="PXC67" i="7"/>
  <c r="PXE67" i="7"/>
  <c r="PXG67" i="7"/>
  <c r="PXI67" i="7"/>
  <c r="PXK67" i="7"/>
  <c r="PXM67" i="7"/>
  <c r="PXO67" i="7"/>
  <c r="PXQ67" i="7"/>
  <c r="PXS67" i="7"/>
  <c r="PXU67" i="7"/>
  <c r="PXW67" i="7"/>
  <c r="PXY67" i="7"/>
  <c r="PYA67" i="7"/>
  <c r="PYC67" i="7"/>
  <c r="PYE67" i="7"/>
  <c r="PYG67" i="7"/>
  <c r="PYI67" i="7"/>
  <c r="PYK67" i="7"/>
  <c r="PYM67" i="7"/>
  <c r="PYO67" i="7"/>
  <c r="PYQ67" i="7"/>
  <c r="PYS67" i="7"/>
  <c r="PYU67" i="7"/>
  <c r="PYW67" i="7"/>
  <c r="PYY67" i="7"/>
  <c r="PZA67" i="7"/>
  <c r="PZC67" i="7"/>
  <c r="PZE67" i="7"/>
  <c r="PZG67" i="7"/>
  <c r="PZI67" i="7"/>
  <c r="PZK67" i="7"/>
  <c r="PZM67" i="7"/>
  <c r="PZO67" i="7"/>
  <c r="PZQ67" i="7"/>
  <c r="PZS67" i="7"/>
  <c r="PZU67" i="7"/>
  <c r="PZW67" i="7"/>
  <c r="PZY67" i="7"/>
  <c r="QAA67" i="7"/>
  <c r="QAC67" i="7"/>
  <c r="QAE67" i="7"/>
  <c r="QAG67" i="7"/>
  <c r="QAI67" i="7"/>
  <c r="QAK67" i="7"/>
  <c r="QAM67" i="7"/>
  <c r="QAO67" i="7"/>
  <c r="QAQ67" i="7"/>
  <c r="QAS67" i="7"/>
  <c r="QAU67" i="7"/>
  <c r="QAW67" i="7"/>
  <c r="QAY67" i="7"/>
  <c r="QBA67" i="7"/>
  <c r="QBC67" i="7"/>
  <c r="QBE67" i="7"/>
  <c r="QBG67" i="7"/>
  <c r="QBI67" i="7"/>
  <c r="QBK67" i="7"/>
  <c r="QBM67" i="7"/>
  <c r="QBO67" i="7"/>
  <c r="QBQ67" i="7"/>
  <c r="QBS67" i="7"/>
  <c r="QBU67" i="7"/>
  <c r="QBW67" i="7"/>
  <c r="QBY67" i="7"/>
  <c r="QCA67" i="7"/>
  <c r="QCC67" i="7"/>
  <c r="QCE67" i="7"/>
  <c r="QCG67" i="7"/>
  <c r="QCI67" i="7"/>
  <c r="QCK67" i="7"/>
  <c r="QCM67" i="7"/>
  <c r="QCO67" i="7"/>
  <c r="QCQ67" i="7"/>
  <c r="QCS67" i="7"/>
  <c r="QCU67" i="7"/>
  <c r="QCW67" i="7"/>
  <c r="QCY67" i="7"/>
  <c r="QDA67" i="7"/>
  <c r="QDC67" i="7"/>
  <c r="QDE67" i="7"/>
  <c r="QDG67" i="7"/>
  <c r="QDI67" i="7"/>
  <c r="QDK67" i="7"/>
  <c r="QDM67" i="7"/>
  <c r="QDO67" i="7"/>
  <c r="QDQ67" i="7"/>
  <c r="QDS67" i="7"/>
  <c r="QDU67" i="7"/>
  <c r="QDW67" i="7"/>
  <c r="QDY67" i="7"/>
  <c r="QEA67" i="7"/>
  <c r="QEC67" i="7"/>
  <c r="QEE67" i="7"/>
  <c r="QEG67" i="7"/>
  <c r="QEI67" i="7"/>
  <c r="QEK67" i="7"/>
  <c r="QEM67" i="7"/>
  <c r="QEO67" i="7"/>
  <c r="QEQ67" i="7"/>
  <c r="QES67" i="7"/>
  <c r="QEU67" i="7"/>
  <c r="QEW67" i="7"/>
  <c r="QEY67" i="7"/>
  <c r="QFA67" i="7"/>
  <c r="QFC67" i="7"/>
  <c r="QFE67" i="7"/>
  <c r="QFG67" i="7"/>
  <c r="QFI67" i="7"/>
  <c r="QFK67" i="7"/>
  <c r="QFM67" i="7"/>
  <c r="QFO67" i="7"/>
  <c r="QFQ67" i="7"/>
  <c r="QFS67" i="7"/>
  <c r="QFU67" i="7"/>
  <c r="QFW67" i="7"/>
  <c r="QFY67" i="7"/>
  <c r="QGA67" i="7"/>
  <c r="QGC67" i="7"/>
  <c r="QGE67" i="7"/>
  <c r="QGG67" i="7"/>
  <c r="QGI67" i="7"/>
  <c r="QGK67" i="7"/>
  <c r="QGM67" i="7"/>
  <c r="QGO67" i="7"/>
  <c r="QGQ67" i="7"/>
  <c r="QGS67" i="7"/>
  <c r="QGU67" i="7"/>
  <c r="QGW67" i="7"/>
  <c r="QGY67" i="7"/>
  <c r="QHA67" i="7"/>
  <c r="QHC67" i="7"/>
  <c r="QHE67" i="7"/>
  <c r="QHG67" i="7"/>
  <c r="QHI67" i="7"/>
  <c r="QHK67" i="7"/>
  <c r="QHM67" i="7"/>
  <c r="QHO67" i="7"/>
  <c r="QHQ67" i="7"/>
  <c r="QHS67" i="7"/>
  <c r="QHU67" i="7"/>
  <c r="QHW67" i="7"/>
  <c r="QHY67" i="7"/>
  <c r="QIA67" i="7"/>
  <c r="QIC67" i="7"/>
  <c r="QIE67" i="7"/>
  <c r="QIG67" i="7"/>
  <c r="QII67" i="7"/>
  <c r="QIK67" i="7"/>
  <c r="QIM67" i="7"/>
  <c r="QIO67" i="7"/>
  <c r="QIQ67" i="7"/>
  <c r="QIS67" i="7"/>
  <c r="QIU67" i="7"/>
  <c r="QIW67" i="7"/>
  <c r="QIY67" i="7"/>
  <c r="QJA67" i="7"/>
  <c r="QJC67" i="7"/>
  <c r="QJE67" i="7"/>
  <c r="QJG67" i="7"/>
  <c r="QJI67" i="7"/>
  <c r="QJK67" i="7"/>
  <c r="QJM67" i="7"/>
  <c r="QJO67" i="7"/>
  <c r="QJQ67" i="7"/>
  <c r="QJS67" i="7"/>
  <c r="QJU67" i="7"/>
  <c r="QJW67" i="7"/>
  <c r="QJY67" i="7"/>
  <c r="QKA67" i="7"/>
  <c r="QKC67" i="7"/>
  <c r="QKE67" i="7"/>
  <c r="QKG67" i="7"/>
  <c r="QKI67" i="7"/>
  <c r="QKK67" i="7"/>
  <c r="QKM67" i="7"/>
  <c r="QKO67" i="7"/>
  <c r="QKQ67" i="7"/>
  <c r="QKS67" i="7"/>
  <c r="QKU67" i="7"/>
  <c r="QKW67" i="7"/>
  <c r="QKY67" i="7"/>
  <c r="QLA67" i="7"/>
  <c r="QLC67" i="7"/>
  <c r="QLE67" i="7"/>
  <c r="QLG67" i="7"/>
  <c r="QLI67" i="7"/>
  <c r="QLK67" i="7"/>
  <c r="QLM67" i="7"/>
  <c r="QLO67" i="7"/>
  <c r="QLQ67" i="7"/>
  <c r="QLS67" i="7"/>
  <c r="QLU67" i="7"/>
  <c r="QLW67" i="7"/>
  <c r="QLY67" i="7"/>
  <c r="QMA67" i="7"/>
  <c r="QMC67" i="7"/>
  <c r="QME67" i="7"/>
  <c r="QMG67" i="7"/>
  <c r="QMI67" i="7"/>
  <c r="QMK67" i="7"/>
  <c r="QMM67" i="7"/>
  <c r="QMO67" i="7"/>
  <c r="QMQ67" i="7"/>
  <c r="QMS67" i="7"/>
  <c r="QMU67" i="7"/>
  <c r="QMW67" i="7"/>
  <c r="QMY67" i="7"/>
  <c r="QNA67" i="7"/>
  <c r="QNC67" i="7"/>
  <c r="QNE67" i="7"/>
  <c r="QNG67" i="7"/>
  <c r="QNI67" i="7"/>
  <c r="QNK67" i="7"/>
  <c r="QNM67" i="7"/>
  <c r="QNO67" i="7"/>
  <c r="QNQ67" i="7"/>
  <c r="QNS67" i="7"/>
  <c r="QNU67" i="7"/>
  <c r="QNW67" i="7"/>
  <c r="QNY67" i="7"/>
  <c r="QOA67" i="7"/>
  <c r="QOC67" i="7"/>
  <c r="QOE67" i="7"/>
  <c r="QOG67" i="7"/>
  <c r="QOI67" i="7"/>
  <c r="QOK67" i="7"/>
  <c r="QOM67" i="7"/>
  <c r="QOO67" i="7"/>
  <c r="QOQ67" i="7"/>
  <c r="QOS67" i="7"/>
  <c r="QOU67" i="7"/>
  <c r="QOW67" i="7"/>
  <c r="QOY67" i="7"/>
  <c r="QPA67" i="7"/>
  <c r="QPC67" i="7"/>
  <c r="QPE67" i="7"/>
  <c r="QPG67" i="7"/>
  <c r="QPI67" i="7"/>
  <c r="QPK67" i="7"/>
  <c r="QPM67" i="7"/>
  <c r="QPO67" i="7"/>
  <c r="QPQ67" i="7"/>
  <c r="QPS67" i="7"/>
  <c r="QPU67" i="7"/>
  <c r="QPW67" i="7"/>
  <c r="QPY67" i="7"/>
  <c r="QQA67" i="7"/>
  <c r="QQC67" i="7"/>
  <c r="QQE67" i="7"/>
  <c r="QQG67" i="7"/>
  <c r="QQI67" i="7"/>
  <c r="QQK67" i="7"/>
  <c r="QQM67" i="7"/>
  <c r="QQO67" i="7"/>
  <c r="QQQ67" i="7"/>
  <c r="QQS67" i="7"/>
  <c r="QQU67" i="7"/>
  <c r="QQW67" i="7"/>
  <c r="QQY67" i="7"/>
  <c r="QRA67" i="7"/>
  <c r="QRC67" i="7"/>
  <c r="QRE67" i="7"/>
  <c r="QRG67" i="7"/>
  <c r="QRI67" i="7"/>
  <c r="QRK67" i="7"/>
  <c r="QRM67" i="7"/>
  <c r="QRO67" i="7"/>
  <c r="QRQ67" i="7"/>
  <c r="QRS67" i="7"/>
  <c r="QRU67" i="7"/>
  <c r="QRW67" i="7"/>
  <c r="QRY67" i="7"/>
  <c r="QSA67" i="7"/>
  <c r="QSC67" i="7"/>
  <c r="QSE67" i="7"/>
  <c r="QSG67" i="7"/>
  <c r="QSI67" i="7"/>
  <c r="QSK67" i="7"/>
  <c r="QSM67" i="7"/>
  <c r="QSO67" i="7"/>
  <c r="QSQ67" i="7"/>
  <c r="QSS67" i="7"/>
  <c r="QSU67" i="7"/>
  <c r="QSW67" i="7"/>
  <c r="QSY67" i="7"/>
  <c r="QTA67" i="7"/>
  <c r="QTC67" i="7"/>
  <c r="QTE67" i="7"/>
  <c r="QTG67" i="7"/>
  <c r="QTI67" i="7"/>
  <c r="QTK67" i="7"/>
  <c r="QTM67" i="7"/>
  <c r="QTO67" i="7"/>
  <c r="QTQ67" i="7"/>
  <c r="QTS67" i="7"/>
  <c r="QTU67" i="7"/>
  <c r="QTW67" i="7"/>
  <c r="QTY67" i="7"/>
  <c r="QUA67" i="7"/>
  <c r="QUC67" i="7"/>
  <c r="QUE67" i="7"/>
  <c r="QUG67" i="7"/>
  <c r="QUI67" i="7"/>
  <c r="QUK67" i="7"/>
  <c r="QUM67" i="7"/>
  <c r="QUO67" i="7"/>
  <c r="QUQ67" i="7"/>
  <c r="QUS67" i="7"/>
  <c r="QUU67" i="7"/>
  <c r="QUW67" i="7"/>
  <c r="QUY67" i="7"/>
  <c r="QVA67" i="7"/>
  <c r="QVC67" i="7"/>
  <c r="QVE67" i="7"/>
  <c r="QVG67" i="7"/>
  <c r="QVI67" i="7"/>
  <c r="QVK67" i="7"/>
  <c r="QVM67" i="7"/>
  <c r="QVO67" i="7"/>
  <c r="QVQ67" i="7"/>
  <c r="QVS67" i="7"/>
  <c r="QVU67" i="7"/>
  <c r="QVW67" i="7"/>
  <c r="QVY67" i="7"/>
  <c r="QWA67" i="7"/>
  <c r="QWC67" i="7"/>
  <c r="QWE67" i="7"/>
  <c r="QWG67" i="7"/>
  <c r="QWI67" i="7"/>
  <c r="QWK67" i="7"/>
  <c r="QWM67" i="7"/>
  <c r="QWO67" i="7"/>
  <c r="QWQ67" i="7"/>
  <c r="QWS67" i="7"/>
  <c r="QWU67" i="7"/>
  <c r="QWW67" i="7"/>
  <c r="QWY67" i="7"/>
  <c r="QXA67" i="7"/>
  <c r="QXC67" i="7"/>
  <c r="QXE67" i="7"/>
  <c r="QXG67" i="7"/>
  <c r="QXI67" i="7"/>
  <c r="QXK67" i="7"/>
  <c r="QXM67" i="7"/>
  <c r="QXO67" i="7"/>
  <c r="QXQ67" i="7"/>
  <c r="QXS67" i="7"/>
  <c r="QXU67" i="7"/>
  <c r="QXW67" i="7"/>
  <c r="QXY67" i="7"/>
  <c r="QYA67" i="7"/>
  <c r="QYC67" i="7"/>
  <c r="QYE67" i="7"/>
  <c r="QYG67" i="7"/>
  <c r="QYI67" i="7"/>
  <c r="QYK67" i="7"/>
  <c r="QYM67" i="7"/>
  <c r="QYO67" i="7"/>
  <c r="QYQ67" i="7"/>
  <c r="QYS67" i="7"/>
  <c r="QYU67" i="7"/>
  <c r="QYW67" i="7"/>
  <c r="QYY67" i="7"/>
  <c r="QZA67" i="7"/>
  <c r="QZC67" i="7"/>
  <c r="QZE67" i="7"/>
  <c r="QZG67" i="7"/>
  <c r="QZI67" i="7"/>
  <c r="QZK67" i="7"/>
  <c r="QZM67" i="7"/>
  <c r="QZO67" i="7"/>
  <c r="QZQ67" i="7"/>
  <c r="QZS67" i="7"/>
  <c r="QZU67" i="7"/>
  <c r="QZW67" i="7"/>
  <c r="QZY67" i="7"/>
  <c r="RAA67" i="7"/>
  <c r="RAC67" i="7"/>
  <c r="RAE67" i="7"/>
  <c r="RAG67" i="7"/>
  <c r="RAI67" i="7"/>
  <c r="RAK67" i="7"/>
  <c r="RAM67" i="7"/>
  <c r="RAO67" i="7"/>
  <c r="RAQ67" i="7"/>
  <c r="RAS67" i="7"/>
  <c r="RAU67" i="7"/>
  <c r="RAW67" i="7"/>
  <c r="RAY67" i="7"/>
  <c r="RBA67" i="7"/>
  <c r="RBC67" i="7"/>
  <c r="RBE67" i="7"/>
  <c r="RBG67" i="7"/>
  <c r="RBI67" i="7"/>
  <c r="RBK67" i="7"/>
  <c r="RBM67" i="7"/>
  <c r="RBO67" i="7"/>
  <c r="RBQ67" i="7"/>
  <c r="RBS67" i="7"/>
  <c r="RBU67" i="7"/>
  <c r="RBW67" i="7"/>
  <c r="RBY67" i="7"/>
  <c r="RCA67" i="7"/>
  <c r="RCC67" i="7"/>
  <c r="RCE67" i="7"/>
  <c r="RCG67" i="7"/>
  <c r="RCI67" i="7"/>
  <c r="RCK67" i="7"/>
  <c r="RCM67" i="7"/>
  <c r="RCO67" i="7"/>
  <c r="RCQ67" i="7"/>
  <c r="RCS67" i="7"/>
  <c r="RCU67" i="7"/>
  <c r="RCW67" i="7"/>
  <c r="RCY67" i="7"/>
  <c r="RDA67" i="7"/>
  <c r="RDC67" i="7"/>
  <c r="RDE67" i="7"/>
  <c r="RDG67" i="7"/>
  <c r="RDI67" i="7"/>
  <c r="RDK67" i="7"/>
  <c r="RDM67" i="7"/>
  <c r="RDO67" i="7"/>
  <c r="RDQ67" i="7"/>
  <c r="RDS67" i="7"/>
  <c r="RDU67" i="7"/>
  <c r="RDW67" i="7"/>
  <c r="RDY67" i="7"/>
  <c r="REA67" i="7"/>
  <c r="REC67" i="7"/>
  <c r="REE67" i="7"/>
  <c r="REG67" i="7"/>
  <c r="REI67" i="7"/>
  <c r="REK67" i="7"/>
  <c r="REM67" i="7"/>
  <c r="REO67" i="7"/>
  <c r="REQ67" i="7"/>
  <c r="RES67" i="7"/>
  <c r="REU67" i="7"/>
  <c r="REW67" i="7"/>
  <c r="REY67" i="7"/>
  <c r="RFA67" i="7"/>
  <c r="RFC67" i="7"/>
  <c r="RFE67" i="7"/>
  <c r="RFG67" i="7"/>
  <c r="RFI67" i="7"/>
  <c r="RFK67" i="7"/>
  <c r="RFM67" i="7"/>
  <c r="RFO67" i="7"/>
  <c r="RFQ67" i="7"/>
  <c r="RFS67" i="7"/>
  <c r="RFU67" i="7"/>
  <c r="RFW67" i="7"/>
  <c r="RFY67" i="7"/>
  <c r="RGA67" i="7"/>
  <c r="RGC67" i="7"/>
  <c r="RGE67" i="7"/>
  <c r="RGG67" i="7"/>
  <c r="RGI67" i="7"/>
  <c r="RGK67" i="7"/>
  <c r="RGM67" i="7"/>
  <c r="RGO67" i="7"/>
  <c r="RGQ67" i="7"/>
  <c r="RGS67" i="7"/>
  <c r="RGU67" i="7"/>
  <c r="RGW67" i="7"/>
  <c r="RGY67" i="7"/>
  <c r="RHA67" i="7"/>
  <c r="RHC67" i="7"/>
  <c r="RHE67" i="7"/>
  <c r="RHG67" i="7"/>
  <c r="RHI67" i="7"/>
  <c r="RHK67" i="7"/>
  <c r="RHM67" i="7"/>
  <c r="RHO67" i="7"/>
  <c r="RHQ67" i="7"/>
  <c r="RHS67" i="7"/>
  <c r="RHU67" i="7"/>
  <c r="RHW67" i="7"/>
  <c r="RHY67" i="7"/>
  <c r="RIA67" i="7"/>
  <c r="RIC67" i="7"/>
  <c r="RIE67" i="7"/>
  <c r="RIG67" i="7"/>
  <c r="RII67" i="7"/>
  <c r="RIK67" i="7"/>
  <c r="RIM67" i="7"/>
  <c r="RIO67" i="7"/>
  <c r="RIQ67" i="7"/>
  <c r="RIS67" i="7"/>
  <c r="RIU67" i="7"/>
  <c r="RIW67" i="7"/>
  <c r="RIY67" i="7"/>
  <c r="RJA67" i="7"/>
  <c r="RJC67" i="7"/>
  <c r="RJE67" i="7"/>
  <c r="RJG67" i="7"/>
  <c r="RJI67" i="7"/>
  <c r="RJK67" i="7"/>
  <c r="RJM67" i="7"/>
  <c r="RJO67" i="7"/>
  <c r="RJQ67" i="7"/>
  <c r="RJS67" i="7"/>
  <c r="RJU67" i="7"/>
  <c r="RJW67" i="7"/>
  <c r="RJY67" i="7"/>
  <c r="RKA67" i="7"/>
  <c r="RKC67" i="7"/>
  <c r="RKE67" i="7"/>
  <c r="RKG67" i="7"/>
  <c r="RKI67" i="7"/>
  <c r="RKK67" i="7"/>
  <c r="RKM67" i="7"/>
  <c r="RKO67" i="7"/>
  <c r="RKQ67" i="7"/>
  <c r="RKS67" i="7"/>
  <c r="RKU67" i="7"/>
  <c r="RKW67" i="7"/>
  <c r="RKY67" i="7"/>
  <c r="RLA67" i="7"/>
  <c r="RLC67" i="7"/>
  <c r="RLE67" i="7"/>
  <c r="RLG67" i="7"/>
  <c r="RLI67" i="7"/>
  <c r="RLK67" i="7"/>
  <c r="RLM67" i="7"/>
  <c r="RLO67" i="7"/>
  <c r="RLQ67" i="7"/>
  <c r="RLS67" i="7"/>
  <c r="RLU67" i="7"/>
  <c r="RLW67" i="7"/>
  <c r="RLY67" i="7"/>
  <c r="RMA67" i="7"/>
  <c r="RMC67" i="7"/>
  <c r="RME67" i="7"/>
  <c r="RMG67" i="7"/>
  <c r="RMI67" i="7"/>
  <c r="RMK67" i="7"/>
  <c r="RMM67" i="7"/>
  <c r="RMO67" i="7"/>
  <c r="RMQ67" i="7"/>
  <c r="RMS67" i="7"/>
  <c r="RMU67" i="7"/>
  <c r="RMW67" i="7"/>
  <c r="RMY67" i="7"/>
  <c r="RNA67" i="7"/>
  <c r="RNC67" i="7"/>
  <c r="RNE67" i="7"/>
  <c r="RNG67" i="7"/>
  <c r="RNI67" i="7"/>
  <c r="RNK67" i="7"/>
  <c r="RNM67" i="7"/>
  <c r="RNO67" i="7"/>
  <c r="RNQ67" i="7"/>
  <c r="RNS67" i="7"/>
  <c r="RNU67" i="7"/>
  <c r="RNW67" i="7"/>
  <c r="RNY67" i="7"/>
  <c r="ROA67" i="7"/>
  <c r="ROC67" i="7"/>
  <c r="ROE67" i="7"/>
  <c r="ROG67" i="7"/>
  <c r="ROI67" i="7"/>
  <c r="ROK67" i="7"/>
  <c r="ROM67" i="7"/>
  <c r="ROO67" i="7"/>
  <c r="ROQ67" i="7"/>
  <c r="ROS67" i="7"/>
  <c r="ROU67" i="7"/>
  <c r="ROW67" i="7"/>
  <c r="ROY67" i="7"/>
  <c r="RPA67" i="7"/>
  <c r="RPC67" i="7"/>
  <c r="RPE67" i="7"/>
  <c r="RPG67" i="7"/>
  <c r="RPI67" i="7"/>
  <c r="RPK67" i="7"/>
  <c r="RPM67" i="7"/>
  <c r="RPO67" i="7"/>
  <c r="RPQ67" i="7"/>
  <c r="RPS67" i="7"/>
  <c r="RPU67" i="7"/>
  <c r="RPW67" i="7"/>
  <c r="RPY67" i="7"/>
  <c r="RQA67" i="7"/>
  <c r="RQC67" i="7"/>
  <c r="RQE67" i="7"/>
  <c r="RQG67" i="7"/>
  <c r="RQI67" i="7"/>
  <c r="RQK67" i="7"/>
  <c r="RQM67" i="7"/>
  <c r="RQO67" i="7"/>
  <c r="RQQ67" i="7"/>
  <c r="RQS67" i="7"/>
  <c r="RQU67" i="7"/>
  <c r="RQW67" i="7"/>
  <c r="RQY67" i="7"/>
  <c r="RRA67" i="7"/>
  <c r="RRC67" i="7"/>
  <c r="RRE67" i="7"/>
  <c r="RRG67" i="7"/>
  <c r="RRI67" i="7"/>
  <c r="RRK67" i="7"/>
  <c r="RRM67" i="7"/>
  <c r="RRO67" i="7"/>
  <c r="RRQ67" i="7"/>
  <c r="RRS67" i="7"/>
  <c r="RRU67" i="7"/>
  <c r="RRW67" i="7"/>
  <c r="RRY67" i="7"/>
  <c r="RSA67" i="7"/>
  <c r="RSC67" i="7"/>
  <c r="RSE67" i="7"/>
  <c r="RSG67" i="7"/>
  <c r="RSI67" i="7"/>
  <c r="RSK67" i="7"/>
  <c r="RSM67" i="7"/>
  <c r="RSO67" i="7"/>
  <c r="RSQ67" i="7"/>
  <c r="RSS67" i="7"/>
  <c r="RSU67" i="7"/>
  <c r="RSW67" i="7"/>
  <c r="RSY67" i="7"/>
  <c r="RTA67" i="7"/>
  <c r="RTC67" i="7"/>
  <c r="RTE67" i="7"/>
  <c r="RTG67" i="7"/>
  <c r="RTI67" i="7"/>
  <c r="RTK67" i="7"/>
  <c r="RTM67" i="7"/>
  <c r="RTO67" i="7"/>
  <c r="RTQ67" i="7"/>
  <c r="RTS67" i="7"/>
  <c r="RTU67" i="7"/>
  <c r="RTW67" i="7"/>
  <c r="RTY67" i="7"/>
  <c r="RUA67" i="7"/>
  <c r="RUC67" i="7"/>
  <c r="RUE67" i="7"/>
  <c r="RUG67" i="7"/>
  <c r="RUI67" i="7"/>
  <c r="RUK67" i="7"/>
  <c r="RUM67" i="7"/>
  <c r="RUO67" i="7"/>
  <c r="RUQ67" i="7"/>
  <c r="RUS67" i="7"/>
  <c r="RUU67" i="7"/>
  <c r="RUW67" i="7"/>
  <c r="RUY67" i="7"/>
  <c r="RVA67" i="7"/>
  <c r="RVC67" i="7"/>
  <c r="RVE67" i="7"/>
  <c r="RVG67" i="7"/>
  <c r="RVI67" i="7"/>
  <c r="RVK67" i="7"/>
  <c r="RVM67" i="7"/>
  <c r="RVO67" i="7"/>
  <c r="RVQ67" i="7"/>
  <c r="RVS67" i="7"/>
  <c r="RVU67" i="7"/>
  <c r="RVW67" i="7"/>
  <c r="RVY67" i="7"/>
  <c r="RWA67" i="7"/>
  <c r="RWC67" i="7"/>
  <c r="RWE67" i="7"/>
  <c r="RWG67" i="7"/>
  <c r="RWI67" i="7"/>
  <c r="RWK67" i="7"/>
  <c r="RWM67" i="7"/>
  <c r="RWO67" i="7"/>
  <c r="RWQ67" i="7"/>
  <c r="RWS67" i="7"/>
  <c r="RWU67" i="7"/>
  <c r="RWW67" i="7"/>
  <c r="RWY67" i="7"/>
  <c r="RXA67" i="7"/>
  <c r="RXC67" i="7"/>
  <c r="RXE67" i="7"/>
  <c r="RXG67" i="7"/>
  <c r="RXI67" i="7"/>
  <c r="RXK67" i="7"/>
  <c r="RXM67" i="7"/>
  <c r="RXO67" i="7"/>
  <c r="RXQ67" i="7"/>
  <c r="RXS67" i="7"/>
  <c r="RXU67" i="7"/>
  <c r="RXW67" i="7"/>
  <c r="RXY67" i="7"/>
  <c r="RYA67" i="7"/>
  <c r="RYC67" i="7"/>
  <c r="RYE67" i="7"/>
  <c r="RYG67" i="7"/>
  <c r="RYI67" i="7"/>
  <c r="RYK67" i="7"/>
  <c r="RYM67" i="7"/>
  <c r="RYO67" i="7"/>
  <c r="RYQ67" i="7"/>
  <c r="RYS67" i="7"/>
  <c r="RYU67" i="7"/>
  <c r="RYW67" i="7"/>
  <c r="RYY67" i="7"/>
  <c r="RZA67" i="7"/>
  <c r="RZC67" i="7"/>
  <c r="RZE67" i="7"/>
  <c r="RZG67" i="7"/>
  <c r="RZI67" i="7"/>
  <c r="RZK67" i="7"/>
  <c r="RZM67" i="7"/>
  <c r="RZO67" i="7"/>
  <c r="RZQ67" i="7"/>
  <c r="RZS67" i="7"/>
  <c r="RZU67" i="7"/>
  <c r="RZW67" i="7"/>
  <c r="RZY67" i="7"/>
  <c r="SAA67" i="7"/>
  <c r="SAC67" i="7"/>
  <c r="SAE67" i="7"/>
  <c r="SAG67" i="7"/>
  <c r="SAI67" i="7"/>
  <c r="SAK67" i="7"/>
  <c r="SAM67" i="7"/>
  <c r="SAO67" i="7"/>
  <c r="SAQ67" i="7"/>
  <c r="SAS67" i="7"/>
  <c r="SAU67" i="7"/>
  <c r="SAW67" i="7"/>
  <c r="SAY67" i="7"/>
  <c r="SBA67" i="7"/>
  <c r="SBC67" i="7"/>
  <c r="SBE67" i="7"/>
  <c r="SBG67" i="7"/>
  <c r="SBI67" i="7"/>
  <c r="SBK67" i="7"/>
  <c r="SBM67" i="7"/>
  <c r="SBO67" i="7"/>
  <c r="SBQ67" i="7"/>
  <c r="SBS67" i="7"/>
  <c r="SBU67" i="7"/>
  <c r="SBW67" i="7"/>
  <c r="SBY67" i="7"/>
  <c r="SCA67" i="7"/>
  <c r="SCC67" i="7"/>
  <c r="SCE67" i="7"/>
  <c r="SCG67" i="7"/>
  <c r="SCI67" i="7"/>
  <c r="SCK67" i="7"/>
  <c r="SCM67" i="7"/>
  <c r="SCO67" i="7"/>
  <c r="SCQ67" i="7"/>
  <c r="SCS67" i="7"/>
  <c r="SCU67" i="7"/>
  <c r="SCW67" i="7"/>
  <c r="SCY67" i="7"/>
  <c r="SDA67" i="7"/>
  <c r="SDC67" i="7"/>
  <c r="SDE67" i="7"/>
  <c r="SDG67" i="7"/>
  <c r="SDI67" i="7"/>
  <c r="SDK67" i="7"/>
  <c r="SDM67" i="7"/>
  <c r="SDO67" i="7"/>
  <c r="SDQ67" i="7"/>
  <c r="SDS67" i="7"/>
  <c r="SDU67" i="7"/>
  <c r="SDW67" i="7"/>
  <c r="SDY67" i="7"/>
  <c r="SEA67" i="7"/>
  <c r="SEC67" i="7"/>
  <c r="SEE67" i="7"/>
  <c r="SEG67" i="7"/>
  <c r="SEI67" i="7"/>
  <c r="SEK67" i="7"/>
  <c r="SEM67" i="7"/>
  <c r="SEO67" i="7"/>
  <c r="SEQ67" i="7"/>
  <c r="SES67" i="7"/>
  <c r="SEU67" i="7"/>
  <c r="SEW67" i="7"/>
  <c r="SEY67" i="7"/>
  <c r="SFA67" i="7"/>
  <c r="SFC67" i="7"/>
  <c r="SFE67" i="7"/>
  <c r="SFG67" i="7"/>
  <c r="SFI67" i="7"/>
  <c r="SFK67" i="7"/>
  <c r="SFM67" i="7"/>
  <c r="SFO67" i="7"/>
  <c r="SFQ67" i="7"/>
  <c r="SFS67" i="7"/>
  <c r="SFU67" i="7"/>
  <c r="SFW67" i="7"/>
  <c r="SFY67" i="7"/>
  <c r="SGA67" i="7"/>
  <c r="SGC67" i="7"/>
  <c r="SGE67" i="7"/>
  <c r="SGG67" i="7"/>
  <c r="SGI67" i="7"/>
  <c r="SGK67" i="7"/>
  <c r="SGM67" i="7"/>
  <c r="SGO67" i="7"/>
  <c r="SGQ67" i="7"/>
  <c r="SGS67" i="7"/>
  <c r="SGU67" i="7"/>
  <c r="SGW67" i="7"/>
  <c r="SGY67" i="7"/>
  <c r="SHA67" i="7"/>
  <c r="SHC67" i="7"/>
  <c r="SHE67" i="7"/>
  <c r="SHG67" i="7"/>
  <c r="SHI67" i="7"/>
  <c r="SHK67" i="7"/>
  <c r="SHM67" i="7"/>
  <c r="SHO67" i="7"/>
  <c r="SHQ67" i="7"/>
  <c r="SHS67" i="7"/>
  <c r="SHU67" i="7"/>
  <c r="SHW67" i="7"/>
  <c r="SHY67" i="7"/>
  <c r="SIA67" i="7"/>
  <c r="SIC67" i="7"/>
  <c r="SIE67" i="7"/>
  <c r="SIG67" i="7"/>
  <c r="SII67" i="7"/>
  <c r="SIK67" i="7"/>
  <c r="SIM67" i="7"/>
  <c r="SIO67" i="7"/>
  <c r="SIQ67" i="7"/>
  <c r="SIS67" i="7"/>
  <c r="SIU67" i="7"/>
  <c r="SIW67" i="7"/>
  <c r="SIY67" i="7"/>
  <c r="SJA67" i="7"/>
  <c r="SJC67" i="7"/>
  <c r="SJE67" i="7"/>
  <c r="SJG67" i="7"/>
  <c r="SJI67" i="7"/>
  <c r="SJK67" i="7"/>
  <c r="SJM67" i="7"/>
  <c r="SJO67" i="7"/>
  <c r="SJQ67" i="7"/>
  <c r="SJS67" i="7"/>
  <c r="SJU67" i="7"/>
  <c r="SJW67" i="7"/>
  <c r="SJY67" i="7"/>
  <c r="SKA67" i="7"/>
  <c r="SKC67" i="7"/>
  <c r="SKE67" i="7"/>
  <c r="SKG67" i="7"/>
  <c r="SKI67" i="7"/>
  <c r="SKK67" i="7"/>
  <c r="SKM67" i="7"/>
  <c r="SKO67" i="7"/>
  <c r="SKQ67" i="7"/>
  <c r="SKS67" i="7"/>
  <c r="SKU67" i="7"/>
  <c r="SKW67" i="7"/>
  <c r="SKY67" i="7"/>
  <c r="SLA67" i="7"/>
  <c r="SLC67" i="7"/>
  <c r="SLE67" i="7"/>
  <c r="SLG67" i="7"/>
  <c r="SLI67" i="7"/>
  <c r="SLK67" i="7"/>
  <c r="SLM67" i="7"/>
  <c r="SLO67" i="7"/>
  <c r="SLQ67" i="7"/>
  <c r="SLS67" i="7"/>
  <c r="SLU67" i="7"/>
  <c r="SLW67" i="7"/>
  <c r="SLY67" i="7"/>
  <c r="SMA67" i="7"/>
  <c r="SMC67" i="7"/>
  <c r="SME67" i="7"/>
  <c r="SMG67" i="7"/>
  <c r="SMI67" i="7"/>
  <c r="SMK67" i="7"/>
  <c r="SMM67" i="7"/>
  <c r="SMO67" i="7"/>
  <c r="SMQ67" i="7"/>
  <c r="SMS67" i="7"/>
  <c r="SMU67" i="7"/>
  <c r="SMW67" i="7"/>
  <c r="SMY67" i="7"/>
  <c r="SNA67" i="7"/>
  <c r="SNC67" i="7"/>
  <c r="SNE67" i="7"/>
  <c r="SNG67" i="7"/>
  <c r="SNI67" i="7"/>
  <c r="SNK67" i="7"/>
  <c r="SNM67" i="7"/>
  <c r="SNO67" i="7"/>
  <c r="SNQ67" i="7"/>
  <c r="SNS67" i="7"/>
  <c r="SNU67" i="7"/>
  <c r="SNW67" i="7"/>
  <c r="SNY67" i="7"/>
  <c r="SOA67" i="7"/>
  <c r="SOC67" i="7"/>
  <c r="SOE67" i="7"/>
  <c r="SOG67" i="7"/>
  <c r="SOI67" i="7"/>
  <c r="SOK67" i="7"/>
  <c r="SOM67" i="7"/>
  <c r="SOO67" i="7"/>
  <c r="SOQ67" i="7"/>
  <c r="SOS67" i="7"/>
  <c r="SOU67" i="7"/>
  <c r="SOW67" i="7"/>
  <c r="SOY67" i="7"/>
  <c r="SPA67" i="7"/>
  <c r="SPC67" i="7"/>
  <c r="SPE67" i="7"/>
  <c r="SPG67" i="7"/>
  <c r="SPI67" i="7"/>
  <c r="SPK67" i="7"/>
  <c r="SPM67" i="7"/>
  <c r="SPO67" i="7"/>
  <c r="SPQ67" i="7"/>
  <c r="SPS67" i="7"/>
  <c r="SPU67" i="7"/>
  <c r="SPW67" i="7"/>
  <c r="SPY67" i="7"/>
  <c r="SQA67" i="7"/>
  <c r="SQC67" i="7"/>
  <c r="SQE67" i="7"/>
  <c r="SQG67" i="7"/>
  <c r="SQI67" i="7"/>
  <c r="SQK67" i="7"/>
  <c r="SQM67" i="7"/>
  <c r="SQO67" i="7"/>
  <c r="SQQ67" i="7"/>
  <c r="SQS67" i="7"/>
  <c r="SQU67" i="7"/>
  <c r="SQW67" i="7"/>
  <c r="SQY67" i="7"/>
  <c r="SRA67" i="7"/>
  <c r="SRC67" i="7"/>
  <c r="SRE67" i="7"/>
  <c r="SRG67" i="7"/>
  <c r="SRI67" i="7"/>
  <c r="SRK67" i="7"/>
  <c r="SRM67" i="7"/>
  <c r="SRO67" i="7"/>
  <c r="SRQ67" i="7"/>
  <c r="SRS67" i="7"/>
  <c r="SRU67" i="7"/>
  <c r="SRW67" i="7"/>
  <c r="SRY67" i="7"/>
  <c r="SSA67" i="7"/>
  <c r="SSC67" i="7"/>
  <c r="SSE67" i="7"/>
  <c r="SSG67" i="7"/>
  <c r="SSI67" i="7"/>
  <c r="SSK67" i="7"/>
  <c r="SSM67" i="7"/>
  <c r="SSO67" i="7"/>
  <c r="SSQ67" i="7"/>
  <c r="SSS67" i="7"/>
  <c r="SSU67" i="7"/>
  <c r="SSW67" i="7"/>
  <c r="SSY67" i="7"/>
  <c r="STA67" i="7"/>
  <c r="STC67" i="7"/>
  <c r="STE67" i="7"/>
  <c r="STG67" i="7"/>
  <c r="STI67" i="7"/>
  <c r="STK67" i="7"/>
  <c r="STM67" i="7"/>
  <c r="STO67" i="7"/>
  <c r="STQ67" i="7"/>
  <c r="STS67" i="7"/>
  <c r="STU67" i="7"/>
  <c r="STW67" i="7"/>
  <c r="STY67" i="7"/>
  <c r="SUA67" i="7"/>
  <c r="SUC67" i="7"/>
  <c r="SUE67" i="7"/>
  <c r="SUG67" i="7"/>
  <c r="SUI67" i="7"/>
  <c r="SUK67" i="7"/>
  <c r="SUM67" i="7"/>
  <c r="SUO67" i="7"/>
  <c r="SUQ67" i="7"/>
  <c r="SUS67" i="7"/>
  <c r="SUU67" i="7"/>
  <c r="SUW67" i="7"/>
  <c r="SUY67" i="7"/>
  <c r="SVA67" i="7"/>
  <c r="SVC67" i="7"/>
  <c r="SVE67" i="7"/>
  <c r="SVG67" i="7"/>
  <c r="SVI67" i="7"/>
  <c r="SVK67" i="7"/>
  <c r="SVM67" i="7"/>
  <c r="SVO67" i="7"/>
  <c r="SVQ67" i="7"/>
  <c r="SVS67" i="7"/>
  <c r="SVU67" i="7"/>
  <c r="SVW67" i="7"/>
  <c r="SVY67" i="7"/>
  <c r="SWA67" i="7"/>
  <c r="SWC67" i="7"/>
  <c r="SWE67" i="7"/>
  <c r="SWG67" i="7"/>
  <c r="SWI67" i="7"/>
  <c r="SWK67" i="7"/>
  <c r="SWM67" i="7"/>
  <c r="SWO67" i="7"/>
  <c r="SWQ67" i="7"/>
  <c r="SWS67" i="7"/>
  <c r="SWU67" i="7"/>
  <c r="SWW67" i="7"/>
  <c r="SWY67" i="7"/>
  <c r="SXA67" i="7"/>
  <c r="SXC67" i="7"/>
  <c r="SXE67" i="7"/>
  <c r="SXG67" i="7"/>
  <c r="SXI67" i="7"/>
  <c r="SXK67" i="7"/>
  <c r="SXM67" i="7"/>
  <c r="SXO67" i="7"/>
  <c r="SXQ67" i="7"/>
  <c r="SXS67" i="7"/>
  <c r="SXU67" i="7"/>
  <c r="SXW67" i="7"/>
  <c r="SXY67" i="7"/>
  <c r="SYA67" i="7"/>
  <c r="SYC67" i="7"/>
  <c r="SYE67" i="7"/>
  <c r="SYG67" i="7"/>
  <c r="SYI67" i="7"/>
  <c r="SYK67" i="7"/>
  <c r="SYM67" i="7"/>
  <c r="SYO67" i="7"/>
  <c r="SYQ67" i="7"/>
  <c r="SYS67" i="7"/>
  <c r="SYU67" i="7"/>
  <c r="SYW67" i="7"/>
  <c r="SYY67" i="7"/>
  <c r="SZA67" i="7"/>
  <c r="SZC67" i="7"/>
  <c r="SZE67" i="7"/>
  <c r="SZG67" i="7"/>
  <c r="SZI67" i="7"/>
  <c r="SZK67" i="7"/>
  <c r="SZM67" i="7"/>
  <c r="SZO67" i="7"/>
  <c r="SZQ67" i="7"/>
  <c r="SZS67" i="7"/>
  <c r="SZU67" i="7"/>
  <c r="SZW67" i="7"/>
  <c r="SZY67" i="7"/>
  <c r="TAA67" i="7"/>
  <c r="TAC67" i="7"/>
  <c r="TAE67" i="7"/>
  <c r="TAG67" i="7"/>
  <c r="TAI67" i="7"/>
  <c r="TAK67" i="7"/>
  <c r="TAM67" i="7"/>
  <c r="TAO67" i="7"/>
  <c r="TAQ67" i="7"/>
  <c r="TAS67" i="7"/>
  <c r="TAU67" i="7"/>
  <c r="TAW67" i="7"/>
  <c r="TAY67" i="7"/>
  <c r="TBA67" i="7"/>
  <c r="TBC67" i="7"/>
  <c r="TBE67" i="7"/>
  <c r="TBG67" i="7"/>
  <c r="TBI67" i="7"/>
  <c r="TBK67" i="7"/>
  <c r="TBM67" i="7"/>
  <c r="TBO67" i="7"/>
  <c r="TBQ67" i="7"/>
  <c r="TBS67" i="7"/>
  <c r="TBU67" i="7"/>
  <c r="TBW67" i="7"/>
  <c r="TBY67" i="7"/>
  <c r="TCA67" i="7"/>
  <c r="TCC67" i="7"/>
  <c r="TCE67" i="7"/>
  <c r="TCG67" i="7"/>
  <c r="TCI67" i="7"/>
  <c r="TCK67" i="7"/>
  <c r="TCM67" i="7"/>
  <c r="TCO67" i="7"/>
  <c r="TCQ67" i="7"/>
  <c r="TCS67" i="7"/>
  <c r="TCU67" i="7"/>
  <c r="TCW67" i="7"/>
  <c r="TCY67" i="7"/>
  <c r="TDA67" i="7"/>
  <c r="TDC67" i="7"/>
  <c r="TDE67" i="7"/>
  <c r="TDG67" i="7"/>
  <c r="TDI67" i="7"/>
  <c r="TDK67" i="7"/>
  <c r="TDM67" i="7"/>
  <c r="TDO67" i="7"/>
  <c r="TDQ67" i="7"/>
  <c r="TDS67" i="7"/>
  <c r="TDU67" i="7"/>
  <c r="TDW67" i="7"/>
  <c r="TDY67" i="7"/>
  <c r="TEA67" i="7"/>
  <c r="TEC67" i="7"/>
  <c r="TEE67" i="7"/>
  <c r="TEG67" i="7"/>
  <c r="TEI67" i="7"/>
  <c r="TEK67" i="7"/>
  <c r="TEM67" i="7"/>
  <c r="TEO67" i="7"/>
  <c r="TEQ67" i="7"/>
  <c r="TES67" i="7"/>
  <c r="TEU67" i="7"/>
  <c r="TEW67" i="7"/>
  <c r="TEY67" i="7"/>
  <c r="TFA67" i="7"/>
  <c r="TFC67" i="7"/>
  <c r="TFE67" i="7"/>
  <c r="TFG67" i="7"/>
  <c r="TFI67" i="7"/>
  <c r="TFK67" i="7"/>
  <c r="TFM67" i="7"/>
  <c r="TFO67" i="7"/>
  <c r="TFQ67" i="7"/>
  <c r="TFS67" i="7"/>
  <c r="TFU67" i="7"/>
  <c r="TFW67" i="7"/>
  <c r="TFY67" i="7"/>
  <c r="TGA67" i="7"/>
  <c r="TGC67" i="7"/>
  <c r="TGE67" i="7"/>
  <c r="TGG67" i="7"/>
  <c r="TGI67" i="7"/>
  <c r="TGK67" i="7"/>
  <c r="TGM67" i="7"/>
  <c r="TGO67" i="7"/>
  <c r="TGQ67" i="7"/>
  <c r="TGS67" i="7"/>
  <c r="TGU67" i="7"/>
  <c r="TGW67" i="7"/>
  <c r="TGY67" i="7"/>
  <c r="THA67" i="7"/>
  <c r="THC67" i="7"/>
  <c r="THE67" i="7"/>
  <c r="THG67" i="7"/>
  <c r="THI67" i="7"/>
  <c r="THK67" i="7"/>
  <c r="THM67" i="7"/>
  <c r="THO67" i="7"/>
  <c r="THQ67" i="7"/>
  <c r="THS67" i="7"/>
  <c r="THU67" i="7"/>
  <c r="THW67" i="7"/>
  <c r="THY67" i="7"/>
  <c r="TIA67" i="7"/>
  <c r="TIC67" i="7"/>
  <c r="TIE67" i="7"/>
  <c r="TIG67" i="7"/>
  <c r="TII67" i="7"/>
  <c r="TIK67" i="7"/>
  <c r="TIM67" i="7"/>
  <c r="TIO67" i="7"/>
  <c r="TIQ67" i="7"/>
  <c r="TIS67" i="7"/>
  <c r="TIU67" i="7"/>
  <c r="TIW67" i="7"/>
  <c r="TIY67" i="7"/>
  <c r="TJA67" i="7"/>
  <c r="TJC67" i="7"/>
  <c r="TJE67" i="7"/>
  <c r="TJG67" i="7"/>
  <c r="TJI67" i="7"/>
  <c r="TJK67" i="7"/>
  <c r="TJM67" i="7"/>
  <c r="TJO67" i="7"/>
  <c r="TJQ67" i="7"/>
  <c r="TJS67" i="7"/>
  <c r="TJU67" i="7"/>
  <c r="TJW67" i="7"/>
  <c r="TJY67" i="7"/>
  <c r="TKA67" i="7"/>
  <c r="TKC67" i="7"/>
  <c r="TKE67" i="7"/>
  <c r="TKG67" i="7"/>
  <c r="TKI67" i="7"/>
  <c r="TKK67" i="7"/>
  <c r="TKM67" i="7"/>
  <c r="TKO67" i="7"/>
  <c r="TKQ67" i="7"/>
  <c r="TKS67" i="7"/>
  <c r="TKU67" i="7"/>
  <c r="TKW67" i="7"/>
  <c r="TKY67" i="7"/>
  <c r="TLA67" i="7"/>
  <c r="TLC67" i="7"/>
  <c r="TLE67" i="7"/>
  <c r="TLG67" i="7"/>
  <c r="TLI67" i="7"/>
  <c r="TLK67" i="7"/>
  <c r="TLM67" i="7"/>
  <c r="TLO67" i="7"/>
  <c r="TLQ67" i="7"/>
  <c r="TLS67" i="7"/>
  <c r="TLU67" i="7"/>
  <c r="TLW67" i="7"/>
  <c r="TLY67" i="7"/>
  <c r="TMA67" i="7"/>
  <c r="TMC67" i="7"/>
  <c r="TME67" i="7"/>
  <c r="TMG67" i="7"/>
  <c r="TMI67" i="7"/>
  <c r="TMK67" i="7"/>
  <c r="TMM67" i="7"/>
  <c r="TMO67" i="7"/>
  <c r="TMQ67" i="7"/>
  <c r="TMS67" i="7"/>
  <c r="TMU67" i="7"/>
  <c r="TMW67" i="7"/>
  <c r="TMY67" i="7"/>
  <c r="TNA67" i="7"/>
  <c r="TNC67" i="7"/>
  <c r="TNE67" i="7"/>
  <c r="TNG67" i="7"/>
  <c r="TNI67" i="7"/>
  <c r="TNK67" i="7"/>
  <c r="TNM67" i="7"/>
  <c r="TNO67" i="7"/>
  <c r="TNQ67" i="7"/>
  <c r="TNS67" i="7"/>
  <c r="TNU67" i="7"/>
  <c r="TNW67" i="7"/>
  <c r="TNY67" i="7"/>
  <c r="TOA67" i="7"/>
  <c r="TOC67" i="7"/>
  <c r="TOE67" i="7"/>
  <c r="TOG67" i="7"/>
  <c r="TOI67" i="7"/>
  <c r="TOK67" i="7"/>
  <c r="TOM67" i="7"/>
  <c r="TOO67" i="7"/>
  <c r="TOQ67" i="7"/>
  <c r="TOS67" i="7"/>
  <c r="TOU67" i="7"/>
  <c r="TOW67" i="7"/>
  <c r="TOY67" i="7"/>
  <c r="TPA67" i="7"/>
  <c r="TPC67" i="7"/>
  <c r="TPE67" i="7"/>
  <c r="TPG67" i="7"/>
  <c r="TPI67" i="7"/>
  <c r="TPK67" i="7"/>
  <c r="TPM67" i="7"/>
  <c r="TPO67" i="7"/>
  <c r="TPQ67" i="7"/>
  <c r="TPS67" i="7"/>
  <c r="TPU67" i="7"/>
  <c r="TPW67" i="7"/>
  <c r="TPY67" i="7"/>
  <c r="TQA67" i="7"/>
  <c r="TQC67" i="7"/>
  <c r="TQE67" i="7"/>
  <c r="TQG67" i="7"/>
  <c r="TQI67" i="7"/>
  <c r="TQK67" i="7"/>
  <c r="TQM67" i="7"/>
  <c r="TQO67" i="7"/>
  <c r="TQQ67" i="7"/>
  <c r="TQS67" i="7"/>
  <c r="TQU67" i="7"/>
  <c r="TQW67" i="7"/>
  <c r="TQY67" i="7"/>
  <c r="TRA67" i="7"/>
  <c r="TRC67" i="7"/>
  <c r="TRE67" i="7"/>
  <c r="TRG67" i="7"/>
  <c r="TRI67" i="7"/>
  <c r="TRK67" i="7"/>
  <c r="TRM67" i="7"/>
  <c r="TRO67" i="7"/>
  <c r="TRQ67" i="7"/>
  <c r="TRS67" i="7"/>
  <c r="TRU67" i="7"/>
  <c r="TRW67" i="7"/>
  <c r="TRY67" i="7"/>
  <c r="TSA67" i="7"/>
  <c r="TSC67" i="7"/>
  <c r="TSE67" i="7"/>
  <c r="TSG67" i="7"/>
  <c r="TSI67" i="7"/>
  <c r="TSK67" i="7"/>
  <c r="TSM67" i="7"/>
  <c r="TSO67" i="7"/>
  <c r="TSQ67" i="7"/>
  <c r="TSS67" i="7"/>
  <c r="TSU67" i="7"/>
  <c r="TSW67" i="7"/>
  <c r="TSY67" i="7"/>
  <c r="TTA67" i="7"/>
  <c r="TTC67" i="7"/>
  <c r="TTE67" i="7"/>
  <c r="TTG67" i="7"/>
  <c r="TTI67" i="7"/>
  <c r="TTK67" i="7"/>
  <c r="TTM67" i="7"/>
  <c r="TTO67" i="7"/>
  <c r="TTQ67" i="7"/>
  <c r="TTS67" i="7"/>
  <c r="TTU67" i="7"/>
  <c r="TTW67" i="7"/>
  <c r="TTY67" i="7"/>
  <c r="TUA67" i="7"/>
  <c r="TUC67" i="7"/>
  <c r="TUE67" i="7"/>
  <c r="TUG67" i="7"/>
  <c r="TUI67" i="7"/>
  <c r="TUK67" i="7"/>
  <c r="TUM67" i="7"/>
  <c r="TUO67" i="7"/>
  <c r="TUQ67" i="7"/>
  <c r="TUS67" i="7"/>
  <c r="TUU67" i="7"/>
  <c r="TUW67" i="7"/>
  <c r="TUY67" i="7"/>
  <c r="TVA67" i="7"/>
  <c r="TVC67" i="7"/>
  <c r="TVE67" i="7"/>
  <c r="TVG67" i="7"/>
  <c r="TVI67" i="7"/>
  <c r="TVK67" i="7"/>
  <c r="TVM67" i="7"/>
  <c r="TVO67" i="7"/>
  <c r="TVQ67" i="7"/>
  <c r="TVS67" i="7"/>
  <c r="TVU67" i="7"/>
  <c r="TVW67" i="7"/>
  <c r="TVY67" i="7"/>
  <c r="TWA67" i="7"/>
  <c r="TWC67" i="7"/>
  <c r="TWE67" i="7"/>
  <c r="TWG67" i="7"/>
  <c r="TWI67" i="7"/>
  <c r="TWK67" i="7"/>
  <c r="TWM67" i="7"/>
  <c r="TWO67" i="7"/>
  <c r="TWQ67" i="7"/>
  <c r="TWS67" i="7"/>
  <c r="TWU67" i="7"/>
  <c r="TWW67" i="7"/>
  <c r="TWY67" i="7"/>
  <c r="TXA67" i="7"/>
  <c r="TXC67" i="7"/>
  <c r="TXE67" i="7"/>
  <c r="TXG67" i="7"/>
  <c r="TXI67" i="7"/>
  <c r="TXK67" i="7"/>
  <c r="TXM67" i="7"/>
  <c r="TXO67" i="7"/>
  <c r="TXQ67" i="7"/>
  <c r="TXS67" i="7"/>
  <c r="TXU67" i="7"/>
  <c r="TXW67" i="7"/>
  <c r="TXY67" i="7"/>
  <c r="TYA67" i="7"/>
  <c r="TYC67" i="7"/>
  <c r="TYE67" i="7"/>
  <c r="TYG67" i="7"/>
  <c r="TYI67" i="7"/>
  <c r="TYK67" i="7"/>
  <c r="TYM67" i="7"/>
  <c r="TYO67" i="7"/>
  <c r="TYQ67" i="7"/>
  <c r="TYS67" i="7"/>
  <c r="TYU67" i="7"/>
  <c r="TYW67" i="7"/>
  <c r="TYY67" i="7"/>
  <c r="TZA67" i="7"/>
  <c r="TZC67" i="7"/>
  <c r="TZE67" i="7"/>
  <c r="TZG67" i="7"/>
  <c r="TZI67" i="7"/>
  <c r="TZK67" i="7"/>
  <c r="TZM67" i="7"/>
  <c r="TZO67" i="7"/>
  <c r="TZQ67" i="7"/>
  <c r="TZS67" i="7"/>
  <c r="TZU67" i="7"/>
  <c r="TZW67" i="7"/>
  <c r="TZY67" i="7"/>
  <c r="UAA67" i="7"/>
  <c r="UAC67" i="7"/>
  <c r="UAE67" i="7"/>
  <c r="UAG67" i="7"/>
  <c r="UAI67" i="7"/>
  <c r="UAK67" i="7"/>
  <c r="UAM67" i="7"/>
  <c r="UAO67" i="7"/>
  <c r="UAQ67" i="7"/>
  <c r="UAS67" i="7"/>
  <c r="UAU67" i="7"/>
  <c r="UAW67" i="7"/>
  <c r="UAY67" i="7"/>
  <c r="UBA67" i="7"/>
  <c r="UBC67" i="7"/>
  <c r="UBE67" i="7"/>
  <c r="UBG67" i="7"/>
  <c r="UBI67" i="7"/>
  <c r="UBK67" i="7"/>
  <c r="UBM67" i="7"/>
  <c r="UBO67" i="7"/>
  <c r="UBQ67" i="7"/>
  <c r="UBS67" i="7"/>
  <c r="UBU67" i="7"/>
  <c r="UBW67" i="7"/>
  <c r="UBY67" i="7"/>
  <c r="UCA67" i="7"/>
  <c r="UCC67" i="7"/>
  <c r="UCE67" i="7"/>
  <c r="UCG67" i="7"/>
  <c r="UCI67" i="7"/>
  <c r="UCK67" i="7"/>
  <c r="UCM67" i="7"/>
  <c r="UCO67" i="7"/>
  <c r="UCQ67" i="7"/>
  <c r="UCS67" i="7"/>
  <c r="UCU67" i="7"/>
  <c r="UCW67" i="7"/>
  <c r="UCY67" i="7"/>
  <c r="UDA67" i="7"/>
  <c r="UDC67" i="7"/>
  <c r="UDE67" i="7"/>
  <c r="UDG67" i="7"/>
  <c r="UDI67" i="7"/>
  <c r="UDK67" i="7"/>
  <c r="UDM67" i="7"/>
  <c r="UDO67" i="7"/>
  <c r="UDQ67" i="7"/>
  <c r="UDS67" i="7"/>
  <c r="UDU67" i="7"/>
  <c r="UDW67" i="7"/>
  <c r="UDY67" i="7"/>
  <c r="UEA67" i="7"/>
  <c r="UEC67" i="7"/>
  <c r="UEE67" i="7"/>
  <c r="UEG67" i="7"/>
  <c r="UEI67" i="7"/>
  <c r="UEK67" i="7"/>
  <c r="UEM67" i="7"/>
  <c r="UEO67" i="7"/>
  <c r="UEQ67" i="7"/>
  <c r="UES67" i="7"/>
  <c r="UEU67" i="7"/>
  <c r="UEW67" i="7"/>
  <c r="UEY67" i="7"/>
  <c r="UFA67" i="7"/>
  <c r="UFC67" i="7"/>
  <c r="UFE67" i="7"/>
  <c r="UFG67" i="7"/>
  <c r="UFI67" i="7"/>
  <c r="UFK67" i="7"/>
  <c r="UFM67" i="7"/>
  <c r="UFO67" i="7"/>
  <c r="UFQ67" i="7"/>
  <c r="UFS67" i="7"/>
  <c r="UFU67" i="7"/>
  <c r="UFW67" i="7"/>
  <c r="UFY67" i="7"/>
  <c r="UGA67" i="7"/>
  <c r="UGC67" i="7"/>
  <c r="UGE67" i="7"/>
  <c r="UGG67" i="7"/>
  <c r="UGI67" i="7"/>
  <c r="UGK67" i="7"/>
  <c r="UGM67" i="7"/>
  <c r="UGO67" i="7"/>
  <c r="UGQ67" i="7"/>
  <c r="UGS67" i="7"/>
  <c r="UGU67" i="7"/>
  <c r="UGW67" i="7"/>
  <c r="UGY67" i="7"/>
  <c r="UHA67" i="7"/>
  <c r="UHC67" i="7"/>
  <c r="UHE67" i="7"/>
  <c r="UHG67" i="7"/>
  <c r="UHI67" i="7"/>
  <c r="UHK67" i="7"/>
  <c r="UHM67" i="7"/>
  <c r="UHO67" i="7"/>
  <c r="UHQ67" i="7"/>
  <c r="UHS67" i="7"/>
  <c r="UHU67" i="7"/>
  <c r="UHW67" i="7"/>
  <c r="UHY67" i="7"/>
  <c r="UIA67" i="7"/>
  <c r="UIC67" i="7"/>
  <c r="UIE67" i="7"/>
  <c r="UIG67" i="7"/>
  <c r="UII67" i="7"/>
  <c r="UIK67" i="7"/>
  <c r="UIM67" i="7"/>
  <c r="UIO67" i="7"/>
  <c r="UIQ67" i="7"/>
  <c r="UIS67" i="7"/>
  <c r="UIU67" i="7"/>
  <c r="UIW67" i="7"/>
  <c r="UIY67" i="7"/>
  <c r="UJA67" i="7"/>
  <c r="UJC67" i="7"/>
  <c r="UJE67" i="7"/>
  <c r="UJG67" i="7"/>
  <c r="UJI67" i="7"/>
  <c r="UJK67" i="7"/>
  <c r="UJM67" i="7"/>
  <c r="UJO67" i="7"/>
  <c r="UJQ67" i="7"/>
  <c r="UJS67" i="7"/>
  <c r="UJU67" i="7"/>
  <c r="UJW67" i="7"/>
  <c r="UJY67" i="7"/>
  <c r="UKA67" i="7"/>
  <c r="UKC67" i="7"/>
  <c r="UKE67" i="7"/>
  <c r="UKG67" i="7"/>
  <c r="UKI67" i="7"/>
  <c r="UKK67" i="7"/>
  <c r="UKM67" i="7"/>
  <c r="UKO67" i="7"/>
  <c r="UKQ67" i="7"/>
  <c r="UKS67" i="7"/>
  <c r="UKU67" i="7"/>
  <c r="UKW67" i="7"/>
  <c r="UKY67" i="7"/>
  <c r="ULA67" i="7"/>
  <c r="ULC67" i="7"/>
  <c r="ULE67" i="7"/>
  <c r="ULG67" i="7"/>
  <c r="ULI67" i="7"/>
  <c r="ULK67" i="7"/>
  <c r="ULM67" i="7"/>
  <c r="ULO67" i="7"/>
  <c r="ULQ67" i="7"/>
  <c r="ULS67" i="7"/>
  <c r="ULU67" i="7"/>
  <c r="ULW67" i="7"/>
  <c r="ULY67" i="7"/>
  <c r="UMA67" i="7"/>
  <c r="UMC67" i="7"/>
  <c r="UME67" i="7"/>
  <c r="UMG67" i="7"/>
  <c r="UMI67" i="7"/>
  <c r="UMK67" i="7"/>
  <c r="UMM67" i="7"/>
  <c r="UMO67" i="7"/>
  <c r="UMQ67" i="7"/>
  <c r="UMS67" i="7"/>
  <c r="UMU67" i="7"/>
  <c r="UMW67" i="7"/>
  <c r="UMY67" i="7"/>
  <c r="UNA67" i="7"/>
  <c r="UNC67" i="7"/>
  <c r="UNE67" i="7"/>
  <c r="UNG67" i="7"/>
  <c r="UNI67" i="7"/>
  <c r="UNK67" i="7"/>
  <c r="UNM67" i="7"/>
  <c r="UNO67" i="7"/>
  <c r="UNQ67" i="7"/>
  <c r="UNS67" i="7"/>
  <c r="UNU67" i="7"/>
  <c r="UNW67" i="7"/>
  <c r="UNY67" i="7"/>
  <c r="UOA67" i="7"/>
  <c r="UOC67" i="7"/>
  <c r="UOE67" i="7"/>
  <c r="UOG67" i="7"/>
  <c r="UOI67" i="7"/>
  <c r="UOK67" i="7"/>
  <c r="UOM67" i="7"/>
  <c r="UOO67" i="7"/>
  <c r="UOQ67" i="7"/>
  <c r="UOS67" i="7"/>
  <c r="UOU67" i="7"/>
  <c r="UOW67" i="7"/>
  <c r="UOY67" i="7"/>
  <c r="UPA67" i="7"/>
  <c r="UPC67" i="7"/>
  <c r="UPE67" i="7"/>
  <c r="UPG67" i="7"/>
  <c r="UPI67" i="7"/>
  <c r="UPK67" i="7"/>
  <c r="UPM67" i="7"/>
  <c r="UPO67" i="7"/>
  <c r="UPQ67" i="7"/>
  <c r="UPS67" i="7"/>
  <c r="UPU67" i="7"/>
  <c r="UPW67" i="7"/>
  <c r="UPY67" i="7"/>
  <c r="UQA67" i="7"/>
  <c r="UQC67" i="7"/>
  <c r="UQE67" i="7"/>
  <c r="UQG67" i="7"/>
  <c r="UQI67" i="7"/>
  <c r="UQK67" i="7"/>
  <c r="UQM67" i="7"/>
  <c r="UQO67" i="7"/>
  <c r="UQQ67" i="7"/>
  <c r="UQS67" i="7"/>
  <c r="UQU67" i="7"/>
  <c r="UQW67" i="7"/>
  <c r="UQY67" i="7"/>
  <c r="URA67" i="7"/>
  <c r="URC67" i="7"/>
  <c r="URE67" i="7"/>
  <c r="URG67" i="7"/>
  <c r="URI67" i="7"/>
  <c r="URK67" i="7"/>
  <c r="URM67" i="7"/>
  <c r="URO67" i="7"/>
  <c r="URQ67" i="7"/>
  <c r="URS67" i="7"/>
  <c r="URU67" i="7"/>
  <c r="URW67" i="7"/>
  <c r="URY67" i="7"/>
  <c r="USA67" i="7"/>
  <c r="USC67" i="7"/>
  <c r="USE67" i="7"/>
  <c r="USG67" i="7"/>
  <c r="USI67" i="7"/>
  <c r="USK67" i="7"/>
  <c r="USM67" i="7"/>
  <c r="USO67" i="7"/>
  <c r="USQ67" i="7"/>
  <c r="USS67" i="7"/>
  <c r="USU67" i="7"/>
  <c r="USW67" i="7"/>
  <c r="USY67" i="7"/>
  <c r="UTA67" i="7"/>
  <c r="UTC67" i="7"/>
  <c r="UTE67" i="7"/>
  <c r="UTG67" i="7"/>
  <c r="UTI67" i="7"/>
  <c r="UTK67" i="7"/>
  <c r="UTM67" i="7"/>
  <c r="UTO67" i="7"/>
  <c r="UTQ67" i="7"/>
  <c r="UTS67" i="7"/>
  <c r="UTU67" i="7"/>
  <c r="UTW67" i="7"/>
  <c r="UTY67" i="7"/>
  <c r="UUA67" i="7"/>
  <c r="UUC67" i="7"/>
  <c r="UUE67" i="7"/>
  <c r="UUG67" i="7"/>
  <c r="UUI67" i="7"/>
  <c r="UUK67" i="7"/>
  <c r="UUM67" i="7"/>
  <c r="UUO67" i="7"/>
  <c r="UUQ67" i="7"/>
  <c r="UUS67" i="7"/>
  <c r="UUU67" i="7"/>
  <c r="UUW67" i="7"/>
  <c r="UUY67" i="7"/>
  <c r="UVA67" i="7"/>
  <c r="UVC67" i="7"/>
  <c r="UVE67" i="7"/>
  <c r="UVG67" i="7"/>
  <c r="UVI67" i="7"/>
  <c r="UVK67" i="7"/>
  <c r="UVM67" i="7"/>
  <c r="UVO67" i="7"/>
  <c r="UVQ67" i="7"/>
  <c r="UVS67" i="7"/>
  <c r="UVU67" i="7"/>
  <c r="UVW67" i="7"/>
  <c r="UVY67" i="7"/>
  <c r="UWA67" i="7"/>
  <c r="UWC67" i="7"/>
  <c r="UWE67" i="7"/>
  <c r="UWG67" i="7"/>
  <c r="UWI67" i="7"/>
  <c r="UWK67" i="7"/>
  <c r="UWM67" i="7"/>
  <c r="UWO67" i="7"/>
  <c r="UWQ67" i="7"/>
  <c r="UWS67" i="7"/>
  <c r="UWU67" i="7"/>
  <c r="UWW67" i="7"/>
  <c r="UWY67" i="7"/>
  <c r="UXA67" i="7"/>
  <c r="UXC67" i="7"/>
  <c r="UXE67" i="7"/>
  <c r="UXG67" i="7"/>
  <c r="UXI67" i="7"/>
  <c r="UXK67" i="7"/>
  <c r="UXM67" i="7"/>
  <c r="UXO67" i="7"/>
  <c r="UXQ67" i="7"/>
  <c r="UXS67" i="7"/>
  <c r="UXU67" i="7"/>
  <c r="UXW67" i="7"/>
  <c r="UXY67" i="7"/>
  <c r="UYA67" i="7"/>
  <c r="UYC67" i="7"/>
  <c r="UYE67" i="7"/>
  <c r="UYG67" i="7"/>
  <c r="UYI67" i="7"/>
  <c r="UYK67" i="7"/>
  <c r="UYM67" i="7"/>
  <c r="UYO67" i="7"/>
  <c r="UYQ67" i="7"/>
  <c r="UYS67" i="7"/>
  <c r="UYU67" i="7"/>
  <c r="UYW67" i="7"/>
  <c r="UYY67" i="7"/>
  <c r="UZA67" i="7"/>
  <c r="UZC67" i="7"/>
  <c r="UZE67" i="7"/>
  <c r="UZG67" i="7"/>
  <c r="UZI67" i="7"/>
  <c r="UZK67" i="7"/>
  <c r="UZM67" i="7"/>
  <c r="UZO67" i="7"/>
  <c r="UZQ67" i="7"/>
  <c r="UZS67" i="7"/>
  <c r="UZU67" i="7"/>
  <c r="UZW67" i="7"/>
  <c r="UZY67" i="7"/>
  <c r="VAA67" i="7"/>
  <c r="VAC67" i="7"/>
  <c r="VAE67" i="7"/>
  <c r="VAG67" i="7"/>
  <c r="VAI67" i="7"/>
  <c r="VAK67" i="7"/>
  <c r="VAM67" i="7"/>
  <c r="VAO67" i="7"/>
  <c r="VAQ67" i="7"/>
  <c r="VAS67" i="7"/>
  <c r="VAU67" i="7"/>
  <c r="VAW67" i="7"/>
  <c r="VAY67" i="7"/>
  <c r="VBA67" i="7"/>
  <c r="VBC67" i="7"/>
  <c r="VBE67" i="7"/>
  <c r="VBG67" i="7"/>
  <c r="VBI67" i="7"/>
  <c r="VBK67" i="7"/>
  <c r="VBM67" i="7"/>
  <c r="VBO67" i="7"/>
  <c r="VBQ67" i="7"/>
  <c r="VBS67" i="7"/>
  <c r="VBU67" i="7"/>
  <c r="VBW67" i="7"/>
  <c r="VBY67" i="7"/>
  <c r="VCA67" i="7"/>
  <c r="VCC67" i="7"/>
  <c r="VCE67" i="7"/>
  <c r="VCG67" i="7"/>
  <c r="VCI67" i="7"/>
  <c r="VCK67" i="7"/>
  <c r="VCM67" i="7"/>
  <c r="VCO67" i="7"/>
  <c r="VCQ67" i="7"/>
  <c r="VCS67" i="7"/>
  <c r="VCU67" i="7"/>
  <c r="VCW67" i="7"/>
  <c r="VCY67" i="7"/>
  <c r="VDA67" i="7"/>
  <c r="VDC67" i="7"/>
  <c r="VDE67" i="7"/>
  <c r="VDG67" i="7"/>
  <c r="VDI67" i="7"/>
  <c r="VDK67" i="7"/>
  <c r="VDM67" i="7"/>
  <c r="VDO67" i="7"/>
  <c r="VDQ67" i="7"/>
  <c r="VDS67" i="7"/>
  <c r="VDU67" i="7"/>
  <c r="VDW67" i="7"/>
  <c r="VDY67" i="7"/>
  <c r="VEA67" i="7"/>
  <c r="VEC67" i="7"/>
  <c r="VEE67" i="7"/>
  <c r="VEG67" i="7"/>
  <c r="VEI67" i="7"/>
  <c r="VEK67" i="7"/>
  <c r="VEM67" i="7"/>
  <c r="VEO67" i="7"/>
  <c r="VEQ67" i="7"/>
  <c r="VES67" i="7"/>
  <c r="VEU67" i="7"/>
  <c r="VEW67" i="7"/>
  <c r="VEY67" i="7"/>
  <c r="VFA67" i="7"/>
  <c r="VFC67" i="7"/>
  <c r="VFE67" i="7"/>
  <c r="VFG67" i="7"/>
  <c r="VFI67" i="7"/>
  <c r="VFK67" i="7"/>
  <c r="VFM67" i="7"/>
  <c r="VFO67" i="7"/>
  <c r="VFQ67" i="7"/>
  <c r="VFS67" i="7"/>
  <c r="VFU67" i="7"/>
  <c r="VFW67" i="7"/>
  <c r="VFY67" i="7"/>
  <c r="VGA67" i="7"/>
  <c r="VGC67" i="7"/>
  <c r="VGE67" i="7"/>
  <c r="VGG67" i="7"/>
  <c r="VGI67" i="7"/>
  <c r="VGK67" i="7"/>
  <c r="VGM67" i="7"/>
  <c r="VGO67" i="7"/>
  <c r="VGQ67" i="7"/>
  <c r="VGS67" i="7"/>
  <c r="VGU67" i="7"/>
  <c r="VGW67" i="7"/>
  <c r="VGY67" i="7"/>
  <c r="VHA67" i="7"/>
  <c r="VHC67" i="7"/>
  <c r="VHE67" i="7"/>
  <c r="VHG67" i="7"/>
  <c r="VHI67" i="7"/>
  <c r="VHK67" i="7"/>
  <c r="VHM67" i="7"/>
  <c r="VHO67" i="7"/>
  <c r="VHQ67" i="7"/>
  <c r="VHS67" i="7"/>
  <c r="VHU67" i="7"/>
  <c r="VHW67" i="7"/>
  <c r="VHY67" i="7"/>
  <c r="VIA67" i="7"/>
  <c r="VIC67" i="7"/>
  <c r="VIE67" i="7"/>
  <c r="VIG67" i="7"/>
  <c r="VII67" i="7"/>
  <c r="VIK67" i="7"/>
  <c r="VIM67" i="7"/>
  <c r="VIO67" i="7"/>
  <c r="VIQ67" i="7"/>
  <c r="VIS67" i="7"/>
  <c r="VIU67" i="7"/>
  <c r="VIW67" i="7"/>
  <c r="VIY67" i="7"/>
  <c r="VJA67" i="7"/>
  <c r="VJC67" i="7"/>
  <c r="VJE67" i="7"/>
  <c r="VJG67" i="7"/>
  <c r="VJI67" i="7"/>
  <c r="VJK67" i="7"/>
  <c r="VJM67" i="7"/>
  <c r="VJO67" i="7"/>
  <c r="VJQ67" i="7"/>
  <c r="VJS67" i="7"/>
  <c r="VJU67" i="7"/>
  <c r="VJW67" i="7"/>
  <c r="VJY67" i="7"/>
  <c r="VKA67" i="7"/>
  <c r="VKC67" i="7"/>
  <c r="VKE67" i="7"/>
  <c r="VKG67" i="7"/>
  <c r="VKI67" i="7"/>
  <c r="VKK67" i="7"/>
  <c r="VKM67" i="7"/>
  <c r="VKO67" i="7"/>
  <c r="VKQ67" i="7"/>
  <c r="VKS67" i="7"/>
  <c r="VKU67" i="7"/>
  <c r="VKW67" i="7"/>
  <c r="VKY67" i="7"/>
  <c r="VLA67" i="7"/>
  <c r="VLC67" i="7"/>
  <c r="VLE67" i="7"/>
  <c r="VLG67" i="7"/>
  <c r="VLI67" i="7"/>
  <c r="VLK67" i="7"/>
  <c r="VLM67" i="7"/>
  <c r="VLO67" i="7"/>
  <c r="VLQ67" i="7"/>
  <c r="VLS67" i="7"/>
  <c r="VLU67" i="7"/>
  <c r="VLW67" i="7"/>
  <c r="VLY67" i="7"/>
  <c r="VMA67" i="7"/>
  <c r="VMC67" i="7"/>
  <c r="VME67" i="7"/>
  <c r="VMG67" i="7"/>
  <c r="VMI67" i="7"/>
  <c r="VMK67" i="7"/>
  <c r="VMM67" i="7"/>
  <c r="VMO67" i="7"/>
  <c r="VMQ67" i="7"/>
  <c r="VMS67" i="7"/>
  <c r="VMU67" i="7"/>
  <c r="VMW67" i="7"/>
  <c r="VMY67" i="7"/>
  <c r="VNA67" i="7"/>
  <c r="VNC67" i="7"/>
  <c r="VNE67" i="7"/>
  <c r="VNG67" i="7"/>
  <c r="VNI67" i="7"/>
  <c r="VNK67" i="7"/>
  <c r="VNM67" i="7"/>
  <c r="VNO67" i="7"/>
  <c r="VNQ67" i="7"/>
  <c r="VNS67" i="7"/>
  <c r="VNU67" i="7"/>
  <c r="VNW67" i="7"/>
  <c r="VNY67" i="7"/>
  <c r="VOA67" i="7"/>
  <c r="VOC67" i="7"/>
  <c r="VOE67" i="7"/>
  <c r="VOG67" i="7"/>
  <c r="VOI67" i="7"/>
  <c r="VOK67" i="7"/>
  <c r="VOM67" i="7"/>
  <c r="VOO67" i="7"/>
  <c r="VOQ67" i="7"/>
  <c r="VOS67" i="7"/>
  <c r="VOU67" i="7"/>
  <c r="VOW67" i="7"/>
  <c r="VOY67" i="7"/>
  <c r="VPA67" i="7"/>
  <c r="VPC67" i="7"/>
  <c r="VPE67" i="7"/>
  <c r="VPG67" i="7"/>
  <c r="VPI67" i="7"/>
  <c r="VPK67" i="7"/>
  <c r="VPM67" i="7"/>
  <c r="VPO67" i="7"/>
  <c r="VPQ67" i="7"/>
  <c r="VPS67" i="7"/>
  <c r="VPU67" i="7"/>
  <c r="VPW67" i="7"/>
  <c r="VPY67" i="7"/>
  <c r="VQA67" i="7"/>
  <c r="VQC67" i="7"/>
  <c r="VQE67" i="7"/>
  <c r="VQG67" i="7"/>
  <c r="VQI67" i="7"/>
  <c r="VQK67" i="7"/>
  <c r="VQM67" i="7"/>
  <c r="VQO67" i="7"/>
  <c r="VQQ67" i="7"/>
  <c r="VQS67" i="7"/>
  <c r="VQU67" i="7"/>
  <c r="VQW67" i="7"/>
  <c r="VQY67" i="7"/>
  <c r="VRA67" i="7"/>
  <c r="VRC67" i="7"/>
  <c r="VRE67" i="7"/>
  <c r="VRG67" i="7"/>
  <c r="VRI67" i="7"/>
  <c r="VRK67" i="7"/>
  <c r="VRM67" i="7"/>
  <c r="VRO67" i="7"/>
  <c r="VRQ67" i="7"/>
  <c r="VRS67" i="7"/>
  <c r="VRU67" i="7"/>
  <c r="VRW67" i="7"/>
  <c r="VRY67" i="7"/>
  <c r="VSA67" i="7"/>
  <c r="VSC67" i="7"/>
  <c r="VSE67" i="7"/>
  <c r="VSG67" i="7"/>
  <c r="VSI67" i="7"/>
  <c r="VSK67" i="7"/>
  <c r="VSM67" i="7"/>
  <c r="VSO67" i="7"/>
  <c r="VSQ67" i="7"/>
  <c r="VSS67" i="7"/>
  <c r="VSU67" i="7"/>
  <c r="VSW67" i="7"/>
  <c r="VSY67" i="7"/>
  <c r="VTA67" i="7"/>
  <c r="VTC67" i="7"/>
  <c r="VTE67" i="7"/>
  <c r="VTG67" i="7"/>
  <c r="VTI67" i="7"/>
  <c r="VTK67" i="7"/>
  <c r="VTM67" i="7"/>
  <c r="VTO67" i="7"/>
  <c r="VTQ67" i="7"/>
  <c r="VTS67" i="7"/>
  <c r="VTU67" i="7"/>
  <c r="VTW67" i="7"/>
  <c r="VTY67" i="7"/>
  <c r="VUA67" i="7"/>
  <c r="VUC67" i="7"/>
  <c r="VUE67" i="7"/>
  <c r="VUG67" i="7"/>
  <c r="VUI67" i="7"/>
  <c r="VUK67" i="7"/>
  <c r="VUM67" i="7"/>
  <c r="VUO67" i="7"/>
  <c r="VUQ67" i="7"/>
  <c r="VUS67" i="7"/>
  <c r="VUU67" i="7"/>
  <c r="VUW67" i="7"/>
  <c r="VUY67" i="7"/>
  <c r="VVA67" i="7"/>
  <c r="VVC67" i="7"/>
  <c r="VVE67" i="7"/>
  <c r="VVG67" i="7"/>
  <c r="VVI67" i="7"/>
  <c r="VVK67" i="7"/>
  <c r="VVM67" i="7"/>
  <c r="VVO67" i="7"/>
  <c r="VVQ67" i="7"/>
  <c r="VVS67" i="7"/>
  <c r="VVU67" i="7"/>
  <c r="VVW67" i="7"/>
  <c r="VVY67" i="7"/>
  <c r="VWA67" i="7"/>
  <c r="VWC67" i="7"/>
  <c r="VWE67" i="7"/>
  <c r="VWG67" i="7"/>
  <c r="VWI67" i="7"/>
  <c r="VWK67" i="7"/>
  <c r="VWM67" i="7"/>
  <c r="VWO67" i="7"/>
  <c r="VWQ67" i="7"/>
  <c r="VWS67" i="7"/>
  <c r="VWU67" i="7"/>
  <c r="VWW67" i="7"/>
  <c r="VWY67" i="7"/>
  <c r="VXA67" i="7"/>
  <c r="VXC67" i="7"/>
  <c r="VXE67" i="7"/>
  <c r="VXG67" i="7"/>
  <c r="VXI67" i="7"/>
  <c r="VXK67" i="7"/>
  <c r="VXM67" i="7"/>
  <c r="VXO67" i="7"/>
  <c r="VXQ67" i="7"/>
  <c r="VXS67" i="7"/>
  <c r="VXU67" i="7"/>
  <c r="VXW67" i="7"/>
  <c r="VXY67" i="7"/>
  <c r="VYA67" i="7"/>
  <c r="VYC67" i="7"/>
  <c r="VYE67" i="7"/>
  <c r="VYG67" i="7"/>
  <c r="VYI67" i="7"/>
  <c r="VYK67" i="7"/>
  <c r="VYM67" i="7"/>
  <c r="VYO67" i="7"/>
  <c r="VYQ67" i="7"/>
  <c r="VYS67" i="7"/>
  <c r="VYU67" i="7"/>
  <c r="VYW67" i="7"/>
  <c r="VYY67" i="7"/>
  <c r="VZA67" i="7"/>
  <c r="VZC67" i="7"/>
  <c r="VZE67" i="7"/>
  <c r="VZG67" i="7"/>
  <c r="VZI67" i="7"/>
  <c r="VZK67" i="7"/>
  <c r="VZM67" i="7"/>
  <c r="VZO67" i="7"/>
  <c r="VZQ67" i="7"/>
  <c r="VZS67" i="7"/>
  <c r="VZU67" i="7"/>
  <c r="VZW67" i="7"/>
  <c r="VZY67" i="7"/>
  <c r="WAA67" i="7"/>
  <c r="WAC67" i="7"/>
  <c r="WAE67" i="7"/>
  <c r="WAG67" i="7"/>
  <c r="WAI67" i="7"/>
  <c r="WAK67" i="7"/>
  <c r="WAM67" i="7"/>
  <c r="WAO67" i="7"/>
  <c r="WAQ67" i="7"/>
  <c r="WAS67" i="7"/>
  <c r="WAU67" i="7"/>
  <c r="WAW67" i="7"/>
  <c r="WAY67" i="7"/>
  <c r="WBA67" i="7"/>
  <c r="WBC67" i="7"/>
  <c r="WBE67" i="7"/>
  <c r="WBG67" i="7"/>
  <c r="WBI67" i="7"/>
  <c r="WBK67" i="7"/>
  <c r="WBM67" i="7"/>
  <c r="WBO67" i="7"/>
  <c r="WBQ67" i="7"/>
  <c r="WBS67" i="7"/>
  <c r="WBU67" i="7"/>
  <c r="WBW67" i="7"/>
  <c r="WBY67" i="7"/>
  <c r="WCA67" i="7"/>
  <c r="WCC67" i="7"/>
  <c r="WCE67" i="7"/>
  <c r="WCG67" i="7"/>
  <c r="WCI67" i="7"/>
  <c r="WCK67" i="7"/>
  <c r="WCM67" i="7"/>
  <c r="WCO67" i="7"/>
  <c r="WCQ67" i="7"/>
  <c r="WCS67" i="7"/>
  <c r="WCU67" i="7"/>
  <c r="WCW67" i="7"/>
  <c r="WCY67" i="7"/>
  <c r="WDA67" i="7"/>
  <c r="WDC67" i="7"/>
  <c r="WDE67" i="7"/>
  <c r="WDG67" i="7"/>
  <c r="WDI67" i="7"/>
  <c r="WDK67" i="7"/>
  <c r="WDM67" i="7"/>
  <c r="WDO67" i="7"/>
  <c r="WDQ67" i="7"/>
  <c r="WDS67" i="7"/>
  <c r="WDU67" i="7"/>
  <c r="WDW67" i="7"/>
  <c r="WDY67" i="7"/>
  <c r="WEA67" i="7"/>
  <c r="WEC67" i="7"/>
  <c r="WEE67" i="7"/>
  <c r="WEG67" i="7"/>
  <c r="WEI67" i="7"/>
  <c r="WEK67" i="7"/>
  <c r="WEM67" i="7"/>
  <c r="WEO67" i="7"/>
  <c r="WEQ67" i="7"/>
  <c r="WES67" i="7"/>
  <c r="WEU67" i="7"/>
  <c r="WEW67" i="7"/>
  <c r="WEY67" i="7"/>
  <c r="WFA67" i="7"/>
  <c r="WFC67" i="7"/>
  <c r="WFE67" i="7"/>
  <c r="WFG67" i="7"/>
  <c r="WFI67" i="7"/>
  <c r="WFK67" i="7"/>
  <c r="WFM67" i="7"/>
  <c r="WFO67" i="7"/>
  <c r="WFQ67" i="7"/>
  <c r="WFS67" i="7"/>
  <c r="WFU67" i="7"/>
  <c r="WFW67" i="7"/>
  <c r="WFY67" i="7"/>
  <c r="WGA67" i="7"/>
  <c r="WGC67" i="7"/>
  <c r="WGE67" i="7"/>
  <c r="WGG67" i="7"/>
  <c r="WGI67" i="7"/>
  <c r="WGK67" i="7"/>
  <c r="WGM67" i="7"/>
  <c r="WGO67" i="7"/>
  <c r="WGQ67" i="7"/>
  <c r="WGS67" i="7"/>
  <c r="WGU67" i="7"/>
  <c r="WGW67" i="7"/>
  <c r="WGY67" i="7"/>
  <c r="WHA67" i="7"/>
  <c r="WHC67" i="7"/>
  <c r="WHE67" i="7"/>
  <c r="WHG67" i="7"/>
  <c r="WHI67" i="7"/>
  <c r="WHK67" i="7"/>
  <c r="WHM67" i="7"/>
  <c r="WHO67" i="7"/>
  <c r="WHQ67" i="7"/>
  <c r="WHS67" i="7"/>
  <c r="WHU67" i="7"/>
  <c r="WHW67" i="7"/>
  <c r="WHY67" i="7"/>
  <c r="WIA67" i="7"/>
  <c r="WIC67" i="7"/>
  <c r="WIE67" i="7"/>
  <c r="WIG67" i="7"/>
  <c r="WII67" i="7"/>
  <c r="WIK67" i="7"/>
  <c r="WIM67" i="7"/>
  <c r="WIO67" i="7"/>
  <c r="WIQ67" i="7"/>
  <c r="WIS67" i="7"/>
  <c r="WIU67" i="7"/>
  <c r="WIW67" i="7"/>
  <c r="WIY67" i="7"/>
  <c r="WJA67" i="7"/>
  <c r="WJC67" i="7"/>
  <c r="WJE67" i="7"/>
  <c r="WJG67" i="7"/>
  <c r="WJI67" i="7"/>
  <c r="WJK67" i="7"/>
  <c r="WJM67" i="7"/>
  <c r="WJO67" i="7"/>
  <c r="WJQ67" i="7"/>
  <c r="WJS67" i="7"/>
  <c r="WJU67" i="7"/>
  <c r="WJW67" i="7"/>
  <c r="WJY67" i="7"/>
  <c r="WKA67" i="7"/>
  <c r="WKC67" i="7"/>
  <c r="WKE67" i="7"/>
  <c r="WKG67" i="7"/>
  <c r="WKI67" i="7"/>
  <c r="WKK67" i="7"/>
  <c r="WKM67" i="7"/>
  <c r="WKO67" i="7"/>
  <c r="WKQ67" i="7"/>
  <c r="WKS67" i="7"/>
  <c r="WKU67" i="7"/>
  <c r="WKW67" i="7"/>
  <c r="WKY67" i="7"/>
  <c r="WLA67" i="7"/>
  <c r="WLC67" i="7"/>
  <c r="WLE67" i="7"/>
  <c r="WLG67" i="7"/>
  <c r="WLI67" i="7"/>
  <c r="WLK67" i="7"/>
  <c r="WLM67" i="7"/>
  <c r="WLO67" i="7"/>
  <c r="WLQ67" i="7"/>
  <c r="WLS67" i="7"/>
  <c r="WLU67" i="7"/>
  <c r="WLW67" i="7"/>
  <c r="WLY67" i="7"/>
  <c r="WMA67" i="7"/>
  <c r="WMC67" i="7"/>
  <c r="WME67" i="7"/>
  <c r="WMG67" i="7"/>
  <c r="WMI67" i="7"/>
  <c r="WMK67" i="7"/>
  <c r="WMM67" i="7"/>
  <c r="WMO67" i="7"/>
  <c r="WMQ67" i="7"/>
  <c r="WMS67" i="7"/>
  <c r="WMU67" i="7"/>
  <c r="WMW67" i="7"/>
  <c r="WMY67" i="7"/>
  <c r="WNA67" i="7"/>
  <c r="WNC67" i="7"/>
  <c r="WNE67" i="7"/>
  <c r="WNG67" i="7"/>
  <c r="WNI67" i="7"/>
  <c r="WNK67" i="7"/>
  <c r="WNM67" i="7"/>
  <c r="WNO67" i="7"/>
  <c r="WNQ67" i="7"/>
  <c r="WNS67" i="7"/>
  <c r="WNU67" i="7"/>
  <c r="WNW67" i="7"/>
  <c r="WNY67" i="7"/>
  <c r="WOA67" i="7"/>
  <c r="WOC67" i="7"/>
  <c r="WOE67" i="7"/>
  <c r="WOG67" i="7"/>
  <c r="WOI67" i="7"/>
  <c r="WOK67" i="7"/>
  <c r="WOM67" i="7"/>
  <c r="WOO67" i="7"/>
  <c r="WOQ67" i="7"/>
  <c r="WOS67" i="7"/>
  <c r="WOU67" i="7"/>
  <c r="WOW67" i="7"/>
  <c r="WOY67" i="7"/>
  <c r="WPA67" i="7"/>
  <c r="WPC67" i="7"/>
  <c r="WPE67" i="7"/>
  <c r="WPG67" i="7"/>
  <c r="WPI67" i="7"/>
  <c r="WPK67" i="7"/>
  <c r="WPM67" i="7"/>
  <c r="WPO67" i="7"/>
  <c r="WPQ67" i="7"/>
  <c r="WPS67" i="7"/>
  <c r="WPU67" i="7"/>
  <c r="WPW67" i="7"/>
  <c r="WPY67" i="7"/>
  <c r="WQA67" i="7"/>
  <c r="WQC67" i="7"/>
  <c r="WQE67" i="7"/>
  <c r="WQG67" i="7"/>
  <c r="WQI67" i="7"/>
  <c r="WQK67" i="7"/>
  <c r="WQM67" i="7"/>
  <c r="WQO67" i="7"/>
  <c r="WQQ67" i="7"/>
  <c r="WQS67" i="7"/>
  <c r="WQU67" i="7"/>
  <c r="WQW67" i="7"/>
  <c r="WQY67" i="7"/>
  <c r="WRA67" i="7"/>
  <c r="WRC67" i="7"/>
  <c r="WRE67" i="7"/>
  <c r="WRG67" i="7"/>
  <c r="WRI67" i="7"/>
  <c r="WRK67" i="7"/>
  <c r="WRM67" i="7"/>
  <c r="WRO67" i="7"/>
  <c r="WRQ67" i="7"/>
  <c r="WRS67" i="7"/>
  <c r="WRU67" i="7"/>
  <c r="WRW67" i="7"/>
  <c r="WRY67" i="7"/>
  <c r="WSA67" i="7"/>
  <c r="WSC67" i="7"/>
  <c r="WSE67" i="7"/>
  <c r="WSG67" i="7"/>
  <c r="WSI67" i="7"/>
  <c r="WSK67" i="7"/>
  <c r="WSM67" i="7"/>
  <c r="WSO67" i="7"/>
  <c r="WSQ67" i="7"/>
  <c r="WSS67" i="7"/>
  <c r="WSU67" i="7"/>
  <c r="WSW67" i="7"/>
  <c r="WSY67" i="7"/>
  <c r="WTA67" i="7"/>
  <c r="WTC67" i="7"/>
  <c r="WTE67" i="7"/>
  <c r="WTG67" i="7"/>
  <c r="WTI67" i="7"/>
  <c r="WTK67" i="7"/>
  <c r="WTM67" i="7"/>
  <c r="WTO67" i="7"/>
  <c r="WTQ67" i="7"/>
  <c r="WTS67" i="7"/>
  <c r="WTU67" i="7"/>
  <c r="WTW67" i="7"/>
  <c r="WTY67" i="7"/>
  <c r="WUA67" i="7"/>
  <c r="WUC67" i="7"/>
  <c r="WUE67" i="7"/>
  <c r="WUG67" i="7"/>
  <c r="WUI67" i="7"/>
  <c r="WUK67" i="7"/>
  <c r="WUM67" i="7"/>
  <c r="WUO67" i="7"/>
  <c r="WUQ67" i="7"/>
  <c r="WUS67" i="7"/>
  <c r="WUU67" i="7"/>
  <c r="WUW67" i="7"/>
  <c r="WUY67" i="7"/>
  <c r="WVA67" i="7"/>
  <c r="WVC67" i="7"/>
  <c r="WVE67" i="7"/>
  <c r="WVG67" i="7"/>
  <c r="WVI67" i="7"/>
  <c r="WVK67" i="7"/>
  <c r="WVM67" i="7"/>
  <c r="WVO67" i="7"/>
  <c r="WVQ67" i="7"/>
  <c r="WVS67" i="7"/>
  <c r="WVU67" i="7"/>
  <c r="WVW67" i="7"/>
  <c r="WVY67" i="7"/>
  <c r="WWA67" i="7"/>
  <c r="WWC67" i="7"/>
  <c r="WWE67" i="7"/>
  <c r="WWG67" i="7"/>
  <c r="WWI67" i="7"/>
  <c r="WWK67" i="7"/>
  <c r="WWM67" i="7"/>
  <c r="WWO67" i="7"/>
  <c r="WWQ67" i="7"/>
  <c r="WWS67" i="7"/>
  <c r="WWU67" i="7"/>
  <c r="WWW67" i="7"/>
  <c r="WWY67" i="7"/>
  <c r="WXA67" i="7"/>
  <c r="WXC67" i="7"/>
  <c r="WXE67" i="7"/>
  <c r="WXG67" i="7"/>
  <c r="WXI67" i="7"/>
  <c r="WXK67" i="7"/>
  <c r="WXM67" i="7"/>
  <c r="WXO67" i="7"/>
  <c r="WXQ67" i="7"/>
  <c r="WXS67" i="7"/>
  <c r="WXU67" i="7"/>
  <c r="WXW67" i="7"/>
  <c r="WXY67" i="7"/>
  <c r="WYA67" i="7"/>
  <c r="WYC67" i="7"/>
  <c r="WYE67" i="7"/>
  <c r="WYG67" i="7"/>
  <c r="WYI67" i="7"/>
  <c r="WYK67" i="7"/>
  <c r="WYM67" i="7"/>
  <c r="WYO67" i="7"/>
  <c r="WYQ67" i="7"/>
  <c r="WYS67" i="7"/>
  <c r="WYU67" i="7"/>
  <c r="WYW67" i="7"/>
  <c r="WYY67" i="7"/>
  <c r="WZA67" i="7"/>
  <c r="WZC67" i="7"/>
  <c r="WZE67" i="7"/>
  <c r="WZG67" i="7"/>
  <c r="WZI67" i="7"/>
  <c r="WZK67" i="7"/>
  <c r="WZM67" i="7"/>
  <c r="WZO67" i="7"/>
  <c r="WZQ67" i="7"/>
  <c r="WZS67" i="7"/>
  <c r="WZU67" i="7"/>
  <c r="WZW67" i="7"/>
  <c r="WZY67" i="7"/>
  <c r="XAA67" i="7"/>
  <c r="XAC67" i="7"/>
  <c r="XAE67" i="7"/>
  <c r="XAG67" i="7"/>
  <c r="XAI67" i="7"/>
  <c r="XAK67" i="7"/>
  <c r="XAM67" i="7"/>
  <c r="XAO67" i="7"/>
  <c r="XAQ67" i="7"/>
  <c r="XAS67" i="7"/>
  <c r="XAU67" i="7"/>
  <c r="XAW67" i="7"/>
  <c r="XAY67" i="7"/>
  <c r="XBA67" i="7"/>
  <c r="XBC67" i="7"/>
  <c r="XBE67" i="7"/>
  <c r="XBG67" i="7"/>
  <c r="XBI67" i="7"/>
  <c r="XBK67" i="7"/>
  <c r="XBM67" i="7"/>
  <c r="XBO67" i="7"/>
  <c r="XBQ67" i="7"/>
  <c r="XBS67" i="7"/>
  <c r="XBU67" i="7"/>
  <c r="XBW67" i="7"/>
  <c r="XBY67" i="7"/>
  <c r="XCA67" i="7"/>
  <c r="XCC67" i="7"/>
  <c r="XCE67" i="7"/>
  <c r="XCG67" i="7"/>
  <c r="XCI67" i="7"/>
  <c r="XCK67" i="7"/>
  <c r="XCM67" i="7"/>
  <c r="XCO67" i="7"/>
  <c r="XCQ67" i="7"/>
  <c r="XCS67" i="7"/>
  <c r="XCU67" i="7"/>
  <c r="XCW67" i="7"/>
  <c r="XCY67" i="7"/>
  <c r="XDA67" i="7"/>
  <c r="XDC67" i="7"/>
  <c r="XDE67" i="7"/>
  <c r="XDG67" i="7"/>
  <c r="XDI67" i="7"/>
  <c r="XDK67" i="7"/>
  <c r="XDM67" i="7"/>
  <c r="XDO67" i="7"/>
  <c r="XDQ67" i="7"/>
  <c r="XDS67" i="7"/>
  <c r="XDU67" i="7"/>
  <c r="XDW67" i="7"/>
  <c r="XDY67" i="7"/>
  <c r="XEA67" i="7"/>
  <c r="XEC67" i="7"/>
  <c r="XEE67" i="7"/>
  <c r="XEG67" i="7"/>
  <c r="XEI67" i="7"/>
  <c r="XEK67" i="7"/>
  <c r="XEM67" i="7"/>
  <c r="XEO67" i="7"/>
  <c r="XEQ67" i="7"/>
  <c r="XES67" i="7"/>
  <c r="XEU67" i="7"/>
  <c r="XEW67" i="7"/>
  <c r="XEY67" i="7"/>
  <c r="XFA67" i="7"/>
  <c r="XFC67" i="7"/>
  <c r="E58" i="7"/>
  <c r="AC890" i="3"/>
  <c r="AB50" i="15"/>
  <c r="M958" i="3"/>
  <c r="H664" i="3"/>
  <c r="AO640" i="3"/>
  <c r="AM561" i="3"/>
  <c r="AG442" i="3"/>
  <c r="AG443" i="3" s="1"/>
  <c r="AA948" i="3"/>
  <c r="C49" i="4" l="1"/>
  <c r="F5" i="8" l="1"/>
  <c r="F4" i="8"/>
  <c r="E32" i="7"/>
  <c r="G32" i="7" s="1"/>
  <c r="I32" i="7" s="1"/>
  <c r="K32" i="7" s="1"/>
  <c r="M32" i="7" s="1"/>
  <c r="O32" i="7" s="1"/>
  <c r="Q32" i="7" s="1"/>
  <c r="S32" i="7" s="1"/>
  <c r="U32" i="7" s="1"/>
  <c r="W32" i="7" s="1"/>
  <c r="Y32" i="7" s="1"/>
  <c r="AA32" i="7" s="1"/>
  <c r="AC32" i="7" s="1"/>
  <c r="AE32" i="7" s="1"/>
  <c r="AG32" i="7" s="1"/>
  <c r="W847" i="3"/>
  <c r="E15" i="7" s="1"/>
  <c r="W862" i="3"/>
  <c r="E18" i="7" s="1"/>
  <c r="G18" i="7" s="1"/>
  <c r="I18" i="7" s="1"/>
  <c r="K18" i="7" s="1"/>
  <c r="M18" i="7" s="1"/>
  <c r="O18" i="7" s="1"/>
  <c r="Q18" i="7" s="1"/>
  <c r="S18" i="7" s="1"/>
  <c r="U18" i="7" s="1"/>
  <c r="W18" i="7" s="1"/>
  <c r="Y18" i="7" s="1"/>
  <c r="AA18" i="7" s="1"/>
  <c r="AC18" i="7" s="1"/>
  <c r="AE18" i="7" s="1"/>
  <c r="AG18" i="7" s="1"/>
  <c r="W872" i="3"/>
  <c r="E20" i="7" s="1"/>
  <c r="G20" i="7" s="1"/>
  <c r="I20" i="7" s="1"/>
  <c r="K20" i="7" s="1"/>
  <c r="M20" i="7" s="1"/>
  <c r="O20" i="7" s="1"/>
  <c r="Q20" i="7" s="1"/>
  <c r="S20" i="7" s="1"/>
  <c r="U20" i="7" s="1"/>
  <c r="W20" i="7" s="1"/>
  <c r="Y20" i="7" s="1"/>
  <c r="AA20" i="7" s="1"/>
  <c r="AC20" i="7" s="1"/>
  <c r="AE20" i="7" s="1"/>
  <c r="AG20" i="7" s="1"/>
  <c r="W879" i="3"/>
  <c r="E30" i="7"/>
  <c r="G30" i="7" s="1"/>
  <c r="I30" i="7" s="1"/>
  <c r="K30" i="7" s="1"/>
  <c r="M30" i="7" s="1"/>
  <c r="O30" i="7" s="1"/>
  <c r="Q30" i="7" s="1"/>
  <c r="S30" i="7" s="1"/>
  <c r="U30" i="7" s="1"/>
  <c r="W30" i="7" s="1"/>
  <c r="Y30" i="7" s="1"/>
  <c r="AA30" i="7" s="1"/>
  <c r="AC30" i="7" s="1"/>
  <c r="AE30" i="7" s="1"/>
  <c r="AG30" i="7" s="1"/>
  <c r="D96" i="4"/>
  <c r="B49" i="4"/>
  <c r="E49" i="4" s="1"/>
  <c r="AA590" i="3"/>
  <c r="H598" i="3"/>
  <c r="G597" i="3"/>
  <c r="E30" i="13"/>
  <c r="E32" i="13"/>
  <c r="T225" i="20"/>
  <c r="T224" i="20"/>
  <c r="I225" i="20"/>
  <c r="I226" i="20"/>
  <c r="I227" i="20"/>
  <c r="I228" i="20"/>
  <c r="I229" i="20"/>
  <c r="I230" i="20"/>
  <c r="I231" i="20"/>
  <c r="I232" i="20"/>
  <c r="I233" i="20"/>
  <c r="I224" i="20"/>
  <c r="N225" i="20"/>
  <c r="N226" i="20"/>
  <c r="N227" i="20"/>
  <c r="N228" i="20"/>
  <c r="N229" i="20"/>
  <c r="N230" i="20"/>
  <c r="N231" i="20"/>
  <c r="N232" i="20"/>
  <c r="N233" i="20"/>
  <c r="N224" i="20"/>
  <c r="M961" i="3"/>
  <c r="I949" i="3"/>
  <c r="AA582" i="3"/>
  <c r="Z581" i="3"/>
  <c r="Z580" i="3"/>
  <c r="Z579" i="3"/>
  <c r="Z578" i="3"/>
  <c r="C70" i="4"/>
  <c r="B70" i="13" s="1"/>
  <c r="B54" i="11"/>
  <c r="C31" i="11"/>
  <c r="F30" i="4"/>
  <c r="F38" i="4" s="1"/>
  <c r="AO639" i="3"/>
  <c r="AO641" i="3" s="1"/>
  <c r="AA918" i="3"/>
  <c r="W855" i="3"/>
  <c r="E17" i="7" s="1"/>
  <c r="G17" i="7" s="1"/>
  <c r="I17" i="7" s="1"/>
  <c r="K17" i="7" s="1"/>
  <c r="M17" i="7" s="1"/>
  <c r="O17" i="7" s="1"/>
  <c r="Q17" i="7" s="1"/>
  <c r="S17" i="7" s="1"/>
  <c r="U17" i="7" s="1"/>
  <c r="W17" i="7" s="1"/>
  <c r="Y17" i="7" s="1"/>
  <c r="AA17" i="7" s="1"/>
  <c r="AC17" i="7" s="1"/>
  <c r="AE17" i="7" s="1"/>
  <c r="AG17" i="7" s="1"/>
  <c r="Q627" i="3"/>
  <c r="Q390" i="3"/>
  <c r="BE103" i="3"/>
  <c r="AC216" i="23"/>
  <c r="Y216" i="23"/>
  <c r="U216" i="23"/>
  <c r="BQ102" i="23"/>
  <c r="BQ101" i="23"/>
  <c r="N11" i="23"/>
  <c r="BE18" i="3" s="1"/>
  <c r="L44" i="21"/>
  <c r="M44" i="21"/>
  <c r="R44" i="21" s="1" a="1"/>
  <c r="R44" i="21" s="1"/>
  <c r="N44" i="21"/>
  <c r="L45" i="21"/>
  <c r="M45" i="21"/>
  <c r="O45" i="21" s="1"/>
  <c r="N45" i="21"/>
  <c r="L46" i="21"/>
  <c r="M46" i="21"/>
  <c r="P46" i="21" s="1" a="1"/>
  <c r="P46" i="21" s="1"/>
  <c r="N46" i="21"/>
  <c r="L47" i="21"/>
  <c r="M47" i="21"/>
  <c r="U47" i="21" s="1"/>
  <c r="N47" i="21"/>
  <c r="L48" i="21"/>
  <c r="M48" i="21"/>
  <c r="O48" i="21" s="1"/>
  <c r="N48" i="21"/>
  <c r="L49" i="21"/>
  <c r="M49" i="21"/>
  <c r="O49" i="21" s="1"/>
  <c r="N49" i="21"/>
  <c r="L50" i="21"/>
  <c r="M50" i="21"/>
  <c r="R50" i="21" s="1" a="1"/>
  <c r="R50" i="21" s="1"/>
  <c r="N50" i="21"/>
  <c r="L51" i="21"/>
  <c r="M51" i="21"/>
  <c r="R51" i="21" s="1" a="1"/>
  <c r="R51" i="21" s="1"/>
  <c r="N51" i="21"/>
  <c r="L52" i="21"/>
  <c r="M52" i="21"/>
  <c r="O52" i="21" s="1"/>
  <c r="N52" i="21"/>
  <c r="L53" i="21"/>
  <c r="M53" i="21"/>
  <c r="U53" i="21" s="1"/>
  <c r="N53" i="21"/>
  <c r="L54" i="21"/>
  <c r="M54" i="21"/>
  <c r="O54" i="21" s="1"/>
  <c r="N54" i="21"/>
  <c r="I9" i="21"/>
  <c r="G144" i="21" s="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AD67" i="15" a="1"/>
  <c r="AD67" i="15" s="1"/>
  <c r="Y67" i="15" a="1"/>
  <c r="Y67" i="15" s="1"/>
  <c r="BE63" i="3"/>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c r="BQ98" i="23"/>
  <c r="BR97" i="23"/>
  <c r="BQ97" i="23"/>
  <c r="BR96" i="23"/>
  <c r="BQ96" i="23"/>
  <c r="AN28" i="23"/>
  <c r="AH28" i="23"/>
  <c r="AB28" i="23"/>
  <c r="V28" i="23"/>
  <c r="P28" i="23"/>
  <c r="S15" i="23"/>
  <c r="AO13" i="2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BA1052" i="3"/>
  <c r="BH247" i="3"/>
  <c r="T212" i="3"/>
  <c r="BA1042" i="3" s="1"/>
  <c r="I14" i="21"/>
  <c r="G137" i="21"/>
  <c r="G86" i="21"/>
  <c r="B82" i="21"/>
  <c r="B67" i="21"/>
  <c r="B92" i="21"/>
  <c r="B58" i="21"/>
  <c r="B49" i="21"/>
  <c r="C5" i="7"/>
  <c r="G37" i="21"/>
  <c r="P18" i="21"/>
  <c r="M23" i="21"/>
  <c r="U23" i="21" s="1"/>
  <c r="L23" i="21"/>
  <c r="AO22" i="20"/>
  <c r="AO17" i="20"/>
  <c r="AO13" i="20"/>
  <c r="AO25" i="20"/>
  <c r="AO26" i="20" s="1"/>
  <c r="AG444" i="3"/>
  <c r="AG441" i="3"/>
  <c r="BN150" i="3"/>
  <c r="C178" i="20"/>
  <c r="U374" i="20"/>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41" i="3"/>
  <c r="FO741" i="3" s="1"/>
  <c r="DE742" i="3"/>
  <c r="FO742" i="3" s="1"/>
  <c r="DE743" i="3"/>
  <c r="FO743" i="3" s="1"/>
  <c r="DE744" i="3"/>
  <c r="FO744" i="3" s="1"/>
  <c r="DE745" i="3"/>
  <c r="FO745" i="3" s="1"/>
  <c r="DE746" i="3"/>
  <c r="FO746" i="3" s="1"/>
  <c r="DE747" i="3"/>
  <c r="FO747" i="3" s="1"/>
  <c r="DE748" i="3"/>
  <c r="FO748" i="3" s="1"/>
  <c r="DE749" i="3"/>
  <c r="FO749" i="3" s="1"/>
  <c r="DE750" i="3"/>
  <c r="FO750" i="3" s="1"/>
  <c r="DE751" i="3"/>
  <c r="FO751" i="3" s="1"/>
  <c r="DE752" i="3"/>
  <c r="FO752" i="3" s="1"/>
  <c r="DJ718" i="3"/>
  <c r="FT718" i="3" s="1"/>
  <c r="DJ719" i="3"/>
  <c r="FT719" i="3" s="1"/>
  <c r="DJ720" i="3"/>
  <c r="FT720" i="3" s="1"/>
  <c r="DJ721" i="3"/>
  <c r="FT721" i="3" s="1"/>
  <c r="DJ722" i="3"/>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41" i="3"/>
  <c r="FT741" i="3" s="1"/>
  <c r="DJ742" i="3"/>
  <c r="FT742" i="3" s="1"/>
  <c r="DJ743" i="3"/>
  <c r="FT743" i="3" s="1"/>
  <c r="DJ744" i="3"/>
  <c r="FT744" i="3" s="1"/>
  <c r="DJ745" i="3"/>
  <c r="FT745" i="3" s="1"/>
  <c r="DJ746" i="3"/>
  <c r="FT746" i="3" s="1"/>
  <c r="DJ747" i="3"/>
  <c r="FT747" i="3" s="1"/>
  <c r="DJ748" i="3"/>
  <c r="FT748" i="3" s="1"/>
  <c r="DJ749" i="3"/>
  <c r="FT749" i="3" s="1"/>
  <c r="DJ750" i="3"/>
  <c r="FT750" i="3" s="1"/>
  <c r="DJ751" i="3"/>
  <c r="FT751" i="3" s="1"/>
  <c r="DJ752" i="3"/>
  <c r="FT752" i="3" s="1"/>
  <c r="DO718" i="3"/>
  <c r="FY718" i="3" s="1"/>
  <c r="DO719" i="3"/>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41" i="3"/>
  <c r="FY741" i="3" s="1"/>
  <c r="DO742" i="3"/>
  <c r="FY742" i="3" s="1"/>
  <c r="DO743" i="3"/>
  <c r="FY743" i="3" s="1"/>
  <c r="DO744" i="3"/>
  <c r="FY744" i="3" s="1"/>
  <c r="DO745" i="3"/>
  <c r="FY745" i="3" s="1"/>
  <c r="DO746" i="3"/>
  <c r="FY746" i="3" s="1"/>
  <c r="DO747" i="3"/>
  <c r="FY747" i="3" s="1"/>
  <c r="DO748" i="3"/>
  <c r="FY748" i="3" s="1"/>
  <c r="DO749" i="3"/>
  <c r="FY749" i="3" s="1"/>
  <c r="DO750" i="3"/>
  <c r="FY750" i="3" s="1"/>
  <c r="DO751" i="3"/>
  <c r="FY751" i="3" s="1"/>
  <c r="DO752" i="3"/>
  <c r="FY752" i="3" s="1"/>
  <c r="G753" i="3"/>
  <c r="E105" i="20" s="1"/>
  <c r="L100" i="21"/>
  <c r="X752" i="3"/>
  <c r="AH752" i="3"/>
  <c r="BF751" i="3"/>
  <c r="BS751" i="3"/>
  <c r="BS752" i="3"/>
  <c r="AJ1020" i="3"/>
  <c r="S26" i="4"/>
  <c r="E26" i="13" s="1"/>
  <c r="S42" i="4"/>
  <c r="E42" i="13" s="1"/>
  <c r="S54" i="4"/>
  <c r="E54" i="13" s="1"/>
  <c r="S70" i="4"/>
  <c r="E70" i="13" s="1"/>
  <c r="S81" i="4"/>
  <c r="E81" i="13" s="1"/>
  <c r="S104" i="4"/>
  <c r="T11" i="4"/>
  <c r="H11" i="13" s="1"/>
  <c r="T26" i="4"/>
  <c r="H26" i="13" s="1"/>
  <c r="T38" i="4"/>
  <c r="H38" i="13" s="1"/>
  <c r="T42" i="4"/>
  <c r="H42" i="13" s="1"/>
  <c r="T54" i="4"/>
  <c r="T70" i="4"/>
  <c r="H70" i="13" s="1"/>
  <c r="T81" i="4"/>
  <c r="H81" i="13" s="1"/>
  <c r="T96" i="4"/>
  <c r="H96" i="13" s="1"/>
  <c r="T104" i="4"/>
  <c r="H104" i="13" s="1"/>
  <c r="C8" i="4"/>
  <c r="B8" i="13" s="1"/>
  <c r="C11" i="4"/>
  <c r="B11" i="13" s="1"/>
  <c r="C26" i="4"/>
  <c r="C42" i="4"/>
  <c r="B42" i="13" s="1"/>
  <c r="C62" i="4"/>
  <c r="B62" i="13" s="1"/>
  <c r="C77" i="4"/>
  <c r="C81" i="4"/>
  <c r="B81" i="13" s="1"/>
  <c r="C104" i="4"/>
  <c r="B104" i="13" s="1"/>
  <c r="D8" i="4"/>
  <c r="D11" i="4"/>
  <c r="D26" i="4"/>
  <c r="D42" i="4"/>
  <c r="D62" i="4"/>
  <c r="D70" i="4"/>
  <c r="D77" i="4"/>
  <c r="D81" i="4"/>
  <c r="BF740" i="3"/>
  <c r="AH751" i="3"/>
  <c r="AH742" i="3"/>
  <c r="AY1027" i="3"/>
  <c r="AX689" i="20"/>
  <c r="AJ725" i="20"/>
  <c r="AF418" i="3"/>
  <c r="AP582" i="20" s="1"/>
  <c r="AO597" i="20"/>
  <c r="AP583" i="20"/>
  <c r="DG122" i="3"/>
  <c r="R986" i="3" s="1"/>
  <c r="CP718" i="3"/>
  <c r="EZ718" i="3" s="1"/>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41" i="3"/>
  <c r="EZ741" i="3" s="1"/>
  <c r="CP742" i="3"/>
  <c r="EZ742" i="3" s="1"/>
  <c r="CP743" i="3"/>
  <c r="EZ743" i="3" s="1"/>
  <c r="CP744" i="3"/>
  <c r="EZ744" i="3" s="1"/>
  <c r="CP745" i="3"/>
  <c r="EZ745" i="3" s="1"/>
  <c r="CP746" i="3"/>
  <c r="EZ746" i="3" s="1"/>
  <c r="CP747" i="3"/>
  <c r="EZ747" i="3" s="1"/>
  <c r="CP748" i="3"/>
  <c r="EZ748" i="3" s="1"/>
  <c r="CP749" i="3"/>
  <c r="EZ749" i="3" s="1"/>
  <c r="CP750" i="3"/>
  <c r="EZ750" i="3" s="1"/>
  <c r="CP751" i="3"/>
  <c r="EZ751" i="3" s="1"/>
  <c r="CP752" i="3"/>
  <c r="EZ752" i="3" s="1"/>
  <c r="CP773" i="3"/>
  <c r="CP774" i="3"/>
  <c r="CP775" i="3"/>
  <c r="CP776" i="3"/>
  <c r="CP787" i="3"/>
  <c r="DU787" i="3" s="1"/>
  <c r="CP788" i="3"/>
  <c r="DU788" i="3" s="1"/>
  <c r="CP789" i="3"/>
  <c r="DU789" i="3" s="1"/>
  <c r="CP790" i="3"/>
  <c r="DU790" i="3" s="1"/>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41" i="3"/>
  <c r="FE741" i="3" s="1"/>
  <c r="CU742" i="3"/>
  <c r="FE742" i="3" s="1"/>
  <c r="CU743" i="3"/>
  <c r="FE743" i="3" s="1"/>
  <c r="CU744" i="3"/>
  <c r="FE744" i="3" s="1"/>
  <c r="CU745" i="3"/>
  <c r="FE745" i="3" s="1"/>
  <c r="CU746" i="3"/>
  <c r="FE746" i="3" s="1"/>
  <c r="CU747" i="3"/>
  <c r="FE747" i="3" s="1"/>
  <c r="CU748" i="3"/>
  <c r="FE748" i="3" s="1"/>
  <c r="CU749" i="3"/>
  <c r="FE749" i="3" s="1"/>
  <c r="CU750" i="3"/>
  <c r="FE750" i="3" s="1"/>
  <c r="CU751" i="3"/>
  <c r="FE751"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41" i="3"/>
  <c r="FJ741" i="3" s="1"/>
  <c r="CZ742" i="3"/>
  <c r="FJ742" i="3" s="1"/>
  <c r="CZ743" i="3"/>
  <c r="FJ743" i="3" s="1"/>
  <c r="CZ744" i="3"/>
  <c r="FJ744" i="3" s="1"/>
  <c r="CZ745" i="3"/>
  <c r="FJ745" i="3" s="1"/>
  <c r="CZ746" i="3"/>
  <c r="FJ746" i="3" s="1"/>
  <c r="CZ747" i="3"/>
  <c r="FJ747" i="3" s="1"/>
  <c r="CZ748" i="3"/>
  <c r="FJ748" i="3" s="1"/>
  <c r="CZ749" i="3"/>
  <c r="FJ749" i="3" s="1"/>
  <c r="CZ750" i="3"/>
  <c r="FJ750" i="3" s="1"/>
  <c r="CZ751" i="3"/>
  <c r="FJ751"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EE794" i="3" s="1"/>
  <c r="CZ795" i="3"/>
  <c r="EE795" i="3" s="1"/>
  <c r="CZ796" i="3"/>
  <c r="EE796" i="3" s="1"/>
  <c r="DE773" i="3"/>
  <c r="DE774" i="3"/>
  <c r="DE775" i="3"/>
  <c r="DE776" i="3"/>
  <c r="DE787" i="3"/>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J773" i="3"/>
  <c r="DJ774" i="3"/>
  <c r="DJ775" i="3"/>
  <c r="DJ776" i="3"/>
  <c r="DJ787" i="3"/>
  <c r="EO787" i="3" s="1"/>
  <c r="DJ788" i="3"/>
  <c r="EO788" i="3" s="1"/>
  <c r="DJ789" i="3"/>
  <c r="EO789" i="3" s="1"/>
  <c r="DJ790" i="3"/>
  <c r="EO790" i="3" s="1"/>
  <c r="DJ791" i="3"/>
  <c r="EO791" i="3" s="1"/>
  <c r="DJ792" i="3"/>
  <c r="EO792" i="3" s="1"/>
  <c r="DJ793" i="3"/>
  <c r="EO793" i="3" s="1"/>
  <c r="DJ794" i="3"/>
  <c r="EO794" i="3" s="1"/>
  <c r="DJ795" i="3"/>
  <c r="EO795" i="3" s="1"/>
  <c r="DJ796" i="3"/>
  <c r="EO796" i="3" s="1"/>
  <c r="AJ1011" i="3"/>
  <c r="AJ1013" i="3"/>
  <c r="AJ1016" i="3"/>
  <c r="AJ1032" i="3"/>
  <c r="AJ1036" i="3" s="1"/>
  <c r="I15" i="21" s="1"/>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41" i="3"/>
  <c r="CI741" i="3" s="1"/>
  <c r="CG742" i="3"/>
  <c r="CI742" i="3" s="1"/>
  <c r="CG743" i="3"/>
  <c r="CI743" i="3" s="1"/>
  <c r="CG744" i="3"/>
  <c r="CI744" i="3" s="1"/>
  <c r="CG745" i="3"/>
  <c r="CI745" i="3" s="1"/>
  <c r="CG746" i="3"/>
  <c r="CI746" i="3" s="1"/>
  <c r="CG747" i="3"/>
  <c r="CI747" i="3" s="1"/>
  <c r="CG748" i="3"/>
  <c r="CI748" i="3" s="1"/>
  <c r="CG749" i="3"/>
  <c r="CI749" i="3" s="1"/>
  <c r="CG750" i="3"/>
  <c r="CI750" i="3" s="1"/>
  <c r="CG751" i="3"/>
  <c r="CI751" i="3" s="1"/>
  <c r="CG752" i="3"/>
  <c r="CI752" i="3" s="1"/>
  <c r="O797" i="3"/>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41" i="3"/>
  <c r="CM741" i="3" s="1"/>
  <c r="CK742" i="3"/>
  <c r="CM742" i="3" s="1"/>
  <c r="CK743" i="3"/>
  <c r="CM743" i="3" s="1"/>
  <c r="CK744" i="3"/>
  <c r="CM744" i="3" s="1"/>
  <c r="CK745" i="3"/>
  <c r="CM745" i="3" s="1"/>
  <c r="CK746" i="3"/>
  <c r="CM746" i="3" s="1"/>
  <c r="CK747" i="3"/>
  <c r="CM747" i="3" s="1"/>
  <c r="CK748" i="3"/>
  <c r="CM748" i="3" s="1"/>
  <c r="CK749" i="3"/>
  <c r="CM749" i="3" s="1"/>
  <c r="CK750" i="3"/>
  <c r="CM750" i="3" s="1"/>
  <c r="CK751" i="3"/>
  <c r="CM751" i="3" s="1"/>
  <c r="CK752" i="3"/>
  <c r="CM752" i="3" s="1"/>
  <c r="BS742" i="3"/>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D5" i="8"/>
  <c r="B5" i="8"/>
  <c r="D4" i="8"/>
  <c r="B4"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X742" i="3"/>
  <c r="X743" i="3"/>
  <c r="X744" i="3"/>
  <c r="X745" i="3"/>
  <c r="X746" i="3"/>
  <c r="X747" i="3"/>
  <c r="X748" i="3"/>
  <c r="X749" i="3"/>
  <c r="X750" i="3"/>
  <c r="X751" i="3"/>
  <c r="AJ180" i="20"/>
  <c r="T810" i="20" s="1"/>
  <c r="AJ166" i="20"/>
  <c r="T809" i="20" s="1"/>
  <c r="AP293" i="20"/>
  <c r="AP294" i="20"/>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AF1026" i="3"/>
  <c r="AF1021" i="3"/>
  <c r="E40" i="7"/>
  <c r="O40" i="7" s="1"/>
  <c r="A40" i="7"/>
  <c r="E33" i="7"/>
  <c r="G33" i="7" s="1"/>
  <c r="I33" i="7" s="1"/>
  <c r="K33" i="7" s="1"/>
  <c r="M33" i="7" s="1"/>
  <c r="O33" i="7" s="1"/>
  <c r="Q33" i="7" s="1"/>
  <c r="S33" i="7" s="1"/>
  <c r="U33" i="7" s="1"/>
  <c r="W33" i="7" s="1"/>
  <c r="Y33" i="7" s="1"/>
  <c r="AA33" i="7" s="1"/>
  <c r="AC33" i="7" s="1"/>
  <c r="AE33" i="7" s="1"/>
  <c r="AG33" i="7" s="1"/>
  <c r="E31" i="7"/>
  <c r="G31" i="7" s="1"/>
  <c r="I31" i="7" s="1"/>
  <c r="K31" i="7" s="1"/>
  <c r="M31" i="7" s="1"/>
  <c r="O31" i="7" s="1"/>
  <c r="Q31" i="7" s="1"/>
  <c r="S31" i="7" s="1"/>
  <c r="U31" i="7" s="1"/>
  <c r="W31" i="7" s="1"/>
  <c r="Y31" i="7" s="1"/>
  <c r="AA31" i="7" s="1"/>
  <c r="AC31" i="7" s="1"/>
  <c r="AE31" i="7" s="1"/>
  <c r="AG31" i="7" s="1"/>
  <c r="E29" i="7"/>
  <c r="AG29" i="7" s="1"/>
  <c r="E28" i="7"/>
  <c r="E27" i="7"/>
  <c r="G27" i="7" s="1"/>
  <c r="I27" i="7" s="1"/>
  <c r="K27" i="7" s="1"/>
  <c r="M27" i="7" s="1"/>
  <c r="O27" i="7" s="1"/>
  <c r="Q27" i="7" s="1"/>
  <c r="S27" i="7" s="1"/>
  <c r="U27" i="7" s="1"/>
  <c r="W27" i="7" s="1"/>
  <c r="Y27" i="7" s="1"/>
  <c r="AA27" i="7" s="1"/>
  <c r="AC27" i="7" s="1"/>
  <c r="AE27" i="7" s="1"/>
  <c r="AG27" i="7" s="1"/>
  <c r="E26" i="7"/>
  <c r="G26" i="7" s="1"/>
  <c r="I26" i="7" s="1"/>
  <c r="K26" i="7" s="1"/>
  <c r="M26" i="7" s="1"/>
  <c r="O26" i="7" s="1"/>
  <c r="Q26" i="7" s="1"/>
  <c r="S26" i="7" s="1"/>
  <c r="U26" i="7" s="1"/>
  <c r="W26" i="7" s="1"/>
  <c r="Y26" i="7" s="1"/>
  <c r="AA26" i="7" s="1"/>
  <c r="AC26" i="7" s="1"/>
  <c r="AE26" i="7" s="1"/>
  <c r="AG26" i="7" s="1"/>
  <c r="E16" i="7"/>
  <c r="G16" i="7" s="1"/>
  <c r="I16" i="7" s="1"/>
  <c r="K16" i="7" s="1"/>
  <c r="M16" i="7" s="1"/>
  <c r="O16" i="7" s="1"/>
  <c r="Q16" i="7" s="1"/>
  <c r="S16" i="7" s="1"/>
  <c r="U16" i="7" s="1"/>
  <c r="W16" i="7" s="1"/>
  <c r="Y16" i="7" s="1"/>
  <c r="AA16" i="7" s="1"/>
  <c r="AC16" i="7" s="1"/>
  <c r="AE16" i="7" s="1"/>
  <c r="AG16" i="7" s="1"/>
  <c r="E19" i="7"/>
  <c r="G19" i="7" s="1"/>
  <c r="I19" i="7" s="1"/>
  <c r="K19" i="7" s="1"/>
  <c r="M19" i="7" s="1"/>
  <c r="O19" i="7" s="1"/>
  <c r="Q19" i="7" s="1"/>
  <c r="S19" i="7" s="1"/>
  <c r="U19" i="7" s="1"/>
  <c r="W19" i="7" s="1"/>
  <c r="Y19" i="7" s="1"/>
  <c r="AA19" i="7" s="1"/>
  <c r="AC19" i="7" s="1"/>
  <c r="AE19" i="7" s="1"/>
  <c r="AG19" i="7" s="1"/>
  <c r="Z817" i="3"/>
  <c r="E8" i="7" s="1"/>
  <c r="AC773" i="3"/>
  <c r="AC774" i="3"/>
  <c r="AC775" i="3"/>
  <c r="AC776" i="3"/>
  <c r="AC787" i="3"/>
  <c r="AC788" i="3"/>
  <c r="AC789" i="3"/>
  <c r="AC790" i="3"/>
  <c r="AC791" i="3"/>
  <c r="AC792" i="3"/>
  <c r="AC793" i="3"/>
  <c r="AC794" i="3"/>
  <c r="AC795" i="3"/>
  <c r="AC796" i="3"/>
  <c r="T25" i="15"/>
  <c r="AI7" i="15" s="1"/>
  <c r="AD64" i="15"/>
  <c r="W700" i="3"/>
  <c r="BE69" i="3" s="1"/>
  <c r="BG226" i="3"/>
  <c r="BG227" i="3"/>
  <c r="BG228" i="3"/>
  <c r="BG229" i="3"/>
  <c r="BG230" i="3"/>
  <c r="BG232" i="3"/>
  <c r="BG233" i="3"/>
  <c r="BG234" i="3"/>
  <c r="BG236" i="3"/>
  <c r="BG237" i="3"/>
  <c r="BG238" i="3"/>
  <c r="BG239" i="3"/>
  <c r="BG240" i="3"/>
  <c r="BG241" i="3"/>
  <c r="M232" i="3"/>
  <c r="AG450" i="3"/>
  <c r="BE24" i="3" s="1"/>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P106" i="20"/>
  <c r="AJ652" i="20"/>
  <c r="AJ792" i="20"/>
  <c r="AO31" i="20"/>
  <c r="AO32" i="20" s="1"/>
  <c r="AO21" i="20"/>
  <c r="AO20" i="20"/>
  <c r="AO16" i="20"/>
  <c r="AO15" i="20"/>
  <c r="AO14" i="20"/>
  <c r="G131" i="21"/>
  <c r="G128" i="21"/>
  <c r="E130" i="21" s="1"/>
  <c r="G72" i="21"/>
  <c r="G78" i="21" s="1"/>
  <c r="G109" i="21"/>
  <c r="M20" i="21"/>
  <c r="M21" i="21"/>
  <c r="M22" i="21"/>
  <c r="T22" i="21" s="1"/>
  <c r="M24" i="21"/>
  <c r="M25" i="21"/>
  <c r="T25" i="21" s="1"/>
  <c r="M26" i="21"/>
  <c r="U26" i="21" s="1"/>
  <c r="M27" i="21"/>
  <c r="U27" i="21" s="1"/>
  <c r="M28" i="21"/>
  <c r="M29" i="21"/>
  <c r="U29" i="21" s="1"/>
  <c r="N20" i="21"/>
  <c r="N21" i="21"/>
  <c r="N22" i="21"/>
  <c r="N23" i="21"/>
  <c r="N24" i="21"/>
  <c r="N25" i="21"/>
  <c r="N26" i="21"/>
  <c r="N27" i="21"/>
  <c r="N28" i="21"/>
  <c r="N29" i="21"/>
  <c r="M30" i="21"/>
  <c r="R30" i="21" s="1" a="1"/>
  <c r="R30" i="21" s="1"/>
  <c r="M31" i="21"/>
  <c r="R31" i="21" s="1" a="1"/>
  <c r="R31" i="21" s="1"/>
  <c r="M32" i="21"/>
  <c r="S32" i="21" s="1"/>
  <c r="M33" i="21"/>
  <c r="R33" i="21" s="1" a="1"/>
  <c r="R33" i="21" s="1"/>
  <c r="M34" i="21"/>
  <c r="P34" i="21" s="1" a="1"/>
  <c r="P34" i="21" s="1"/>
  <c r="M35" i="21"/>
  <c r="R35" i="21" s="1" a="1"/>
  <c r="R35" i="21" s="1"/>
  <c r="M36" i="21"/>
  <c r="U36" i="21" s="1"/>
  <c r="M37" i="21"/>
  <c r="M38" i="21"/>
  <c r="S38" i="21" s="1"/>
  <c r="M39" i="21"/>
  <c r="O39" i="21" s="1"/>
  <c r="M40" i="21"/>
  <c r="O40" i="21" s="1"/>
  <c r="M41" i="21"/>
  <c r="U41" i="21" s="1"/>
  <c r="M42" i="21"/>
  <c r="R42" i="21" s="1" a="1"/>
  <c r="R42" i="21" s="1"/>
  <c r="M43" i="21"/>
  <c r="O43" i="21" s="1"/>
  <c r="N30" i="21"/>
  <c r="N31" i="21"/>
  <c r="N32" i="21"/>
  <c r="N33" i="21"/>
  <c r="N34" i="21"/>
  <c r="N35" i="21"/>
  <c r="N36" i="21"/>
  <c r="N37" i="21"/>
  <c r="N38" i="21"/>
  <c r="N39" i="21"/>
  <c r="N40" i="21"/>
  <c r="N41" i="21"/>
  <c r="N42" i="21"/>
  <c r="N43" i="21"/>
  <c r="L97" i="21"/>
  <c r="L98" i="21"/>
  <c r="L99" i="21"/>
  <c r="L101" i="21"/>
  <c r="L102" i="21"/>
  <c r="L103" i="21"/>
  <c r="L104" i="21"/>
  <c r="L20" i="21"/>
  <c r="L21" i="21"/>
  <c r="L22" i="21"/>
  <c r="L24" i="21"/>
  <c r="L25" i="21"/>
  <c r="L26" i="21"/>
  <c r="L27" i="21"/>
  <c r="L28" i="21"/>
  <c r="L29" i="21"/>
  <c r="L30" i="21"/>
  <c r="L31" i="21"/>
  <c r="L32" i="21"/>
  <c r="L33" i="21"/>
  <c r="L34" i="21"/>
  <c r="L35" i="21"/>
  <c r="L36" i="21"/>
  <c r="L37" i="21"/>
  <c r="L38" i="21"/>
  <c r="L39" i="21"/>
  <c r="L40" i="21"/>
  <c r="L41" i="21"/>
  <c r="L42" i="21"/>
  <c r="L43" i="21"/>
  <c r="G46" i="21"/>
  <c r="D27" i="21"/>
  <c r="D28" i="21"/>
  <c r="B6" i="8"/>
  <c r="G6" i="8" s="1"/>
  <c r="B10" i="8"/>
  <c r="G10" i="8" s="1"/>
  <c r="E88" i="21"/>
  <c r="E79" i="21"/>
  <c r="B35" i="21"/>
  <c r="B20" i="21"/>
  <c r="B7" i="8"/>
  <c r="G7" i="8" s="1"/>
  <c r="AK285" i="20"/>
  <c r="T814" i="20" s="1"/>
  <c r="AF814" i="20" s="1"/>
  <c r="BE78" i="3" s="1"/>
  <c r="B24" i="4"/>
  <c r="E24" i="4" s="1"/>
  <c r="R24" i="4" s="1"/>
  <c r="B36" i="4"/>
  <c r="E36" i="4" s="1"/>
  <c r="R36" i="4" s="1"/>
  <c r="B66" i="4"/>
  <c r="E66" i="4" s="1"/>
  <c r="R66" i="4" s="1"/>
  <c r="B67" i="4"/>
  <c r="E67" i="4" s="1"/>
  <c r="B68" i="4"/>
  <c r="E68" i="4" s="1"/>
  <c r="R68" i="4" s="1"/>
  <c r="B69" i="4"/>
  <c r="E69" i="4" s="1"/>
  <c r="R69" i="4" s="1"/>
  <c r="R67" i="4"/>
  <c r="A104" i="11"/>
  <c r="C101" i="11"/>
  <c r="C102" i="11"/>
  <c r="C103" i="11"/>
  <c r="C104" i="11"/>
  <c r="B101" i="11"/>
  <c r="B102" i="11"/>
  <c r="B103" i="11"/>
  <c r="B104" i="11"/>
  <c r="C85" i="11"/>
  <c r="C86" i="11"/>
  <c r="B86" i="11"/>
  <c r="C87" i="11"/>
  <c r="C88" i="11"/>
  <c r="C89" i="11"/>
  <c r="C90" i="11"/>
  <c r="C91" i="11"/>
  <c r="C93" i="11"/>
  <c r="C94" i="11"/>
  <c r="C95" i="11"/>
  <c r="C96" i="11"/>
  <c r="B85" i="11"/>
  <c r="B87" i="11"/>
  <c r="B88" i="11"/>
  <c r="B89" i="11"/>
  <c r="B90" i="11"/>
  <c r="B91" i="11"/>
  <c r="B93" i="11"/>
  <c r="B94" i="11"/>
  <c r="B95" i="11"/>
  <c r="B96" i="11"/>
  <c r="A70" i="11"/>
  <c r="C67" i="11"/>
  <c r="C68" i="11"/>
  <c r="C69" i="11"/>
  <c r="C70" i="11"/>
  <c r="B67" i="11"/>
  <c r="B68" i="11"/>
  <c r="B69" i="11"/>
  <c r="B70" i="11"/>
  <c r="A62" i="11"/>
  <c r="A54" i="11"/>
  <c r="A38" i="11"/>
  <c r="A26" i="11"/>
  <c r="C32" i="11"/>
  <c r="C33" i="11"/>
  <c r="C34" i="11"/>
  <c r="B34" i="11"/>
  <c r="C35" i="11"/>
  <c r="C36" i="11"/>
  <c r="B36" i="11"/>
  <c r="C37" i="11"/>
  <c r="C38" i="11"/>
  <c r="B31" i="11"/>
  <c r="D31" i="11" s="1"/>
  <c r="B32" i="11"/>
  <c r="B33" i="11"/>
  <c r="B35" i="11"/>
  <c r="B37" i="11"/>
  <c r="B38" i="11"/>
  <c r="C24" i="11"/>
  <c r="C25" i="11"/>
  <c r="B25" i="11"/>
  <c r="C26" i="11"/>
  <c r="B26"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E99" i="4"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A61" i="15"/>
  <c r="BA479" i="3"/>
  <c r="BA470" i="3"/>
  <c r="G24" i="7"/>
  <c r="I24" i="7" s="1"/>
  <c r="K24" i="7" s="1"/>
  <c r="M24" i="7" s="1"/>
  <c r="O24" i="7" s="1"/>
  <c r="Q24" i="7" s="1"/>
  <c r="S24" i="7" s="1"/>
  <c r="U24" i="7" s="1"/>
  <c r="W24" i="7" s="1"/>
  <c r="Y24" i="7" s="1"/>
  <c r="AA24" i="7" s="1"/>
  <c r="AC24" i="7" s="1"/>
  <c r="AE24" i="7" s="1"/>
  <c r="AG24" i="7" s="1"/>
  <c r="B100" i="4"/>
  <c r="E100" i="4" s="1"/>
  <c r="R100" i="4"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X727" i="3"/>
  <c r="AH727" i="3" s="1"/>
  <c r="X725" i="3"/>
  <c r="AH725" i="3" s="1"/>
  <c r="AH728" i="3"/>
  <c r="X728" i="3"/>
  <c r="AB245" i="20"/>
  <c r="AB247" i="20" s="1"/>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AO70" i="20"/>
  <c r="AO69" i="20"/>
  <c r="AO68" i="20"/>
  <c r="A3" i="15"/>
  <c r="B59" i="4"/>
  <c r="E59" i="4" s="1"/>
  <c r="R59" i="4" s="1"/>
  <c r="C80" i="11"/>
  <c r="C81" i="11"/>
  <c r="B80" i="11"/>
  <c r="B81" i="11"/>
  <c r="I96" i="13"/>
  <c r="J96" i="13"/>
  <c r="J81" i="13"/>
  <c r="I81" i="13"/>
  <c r="G81" i="13"/>
  <c r="F81" i="13"/>
  <c r="D81" i="13"/>
  <c r="C81" i="13"/>
  <c r="H80" i="13"/>
  <c r="E80" i="13"/>
  <c r="B80" i="13"/>
  <c r="F81" i="4"/>
  <c r="G81" i="4"/>
  <c r="H81" i="4"/>
  <c r="I81" i="4"/>
  <c r="J81" i="4"/>
  <c r="K81" i="4"/>
  <c r="L81" i="4"/>
  <c r="M81" i="4"/>
  <c r="N81" i="4"/>
  <c r="O81" i="4"/>
  <c r="P81" i="4"/>
  <c r="Q81" i="4"/>
  <c r="B80" i="4"/>
  <c r="E80" i="4" s="1"/>
  <c r="R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7" i="13"/>
  <c r="E86" i="13"/>
  <c r="E85" i="13"/>
  <c r="E84" i="13"/>
  <c r="E79" i="13"/>
  <c r="E65" i="13"/>
  <c r="E53" i="13"/>
  <c r="E52" i="13"/>
  <c r="E51" i="13"/>
  <c r="E50" i="13"/>
  <c r="E49" i="13"/>
  <c r="E48" i="13"/>
  <c r="E47" i="13"/>
  <c r="E46" i="13"/>
  <c r="E45" i="13"/>
  <c r="E43" i="13"/>
  <c r="E41" i="13"/>
  <c r="E40" i="13"/>
  <c r="E37" i="13"/>
  <c r="E35" i="13"/>
  <c r="E34" i="13"/>
  <c r="E33" i="13"/>
  <c r="E31" i="13"/>
  <c r="E27" i="13"/>
  <c r="E25" i="13"/>
  <c r="E23" i="13"/>
  <c r="E22" i="13"/>
  <c r="E21" i="13"/>
  <c r="E20" i="13"/>
  <c r="E19" i="13"/>
  <c r="E18" i="13"/>
  <c r="E17" i="13"/>
  <c r="E15" i="13"/>
  <c r="E14" i="13"/>
  <c r="E13" i="13"/>
  <c r="B99" i="13"/>
  <c r="B95" i="13"/>
  <c r="B94" i="13"/>
  <c r="B93" i="13"/>
  <c r="B92" i="13"/>
  <c r="B90" i="13"/>
  <c r="B89" i="13"/>
  <c r="B88" i="13"/>
  <c r="B87" i="13"/>
  <c r="B86" i="13"/>
  <c r="B85" i="13"/>
  <c r="B84" i="13"/>
  <c r="B83" i="13"/>
  <c r="B79" i="13"/>
  <c r="B76" i="13"/>
  <c r="B75" i="13"/>
  <c r="B74" i="13"/>
  <c r="B73" i="13"/>
  <c r="B72" i="13"/>
  <c r="B61" i="13"/>
  <c r="B60" i="13"/>
  <c r="B59" i="13"/>
  <c r="B58" i="13"/>
  <c r="B57" i="13"/>
  <c r="B56" i="13"/>
  <c r="B52" i="13"/>
  <c r="B51" i="13"/>
  <c r="B50" i="13"/>
  <c r="B48" i="13"/>
  <c r="B47" i="13"/>
  <c r="B46" i="13"/>
  <c r="B41" i="13"/>
  <c r="B40" i="13"/>
  <c r="B37" i="13"/>
  <c r="B35" i="13"/>
  <c r="B34" i="13"/>
  <c r="B33" i="13"/>
  <c r="B32" i="13"/>
  <c r="B31" i="13"/>
  <c r="B29" i="13"/>
  <c r="B27" i="13"/>
  <c r="B25" i="13"/>
  <c r="B23" i="13"/>
  <c r="B22" i="13"/>
  <c r="B21" i="13"/>
  <c r="B20" i="13"/>
  <c r="B19" i="13"/>
  <c r="B18" i="13"/>
  <c r="B17" i="13"/>
  <c r="B5" i="13"/>
  <c r="B6" i="13"/>
  <c r="B7" i="13"/>
  <c r="B9" i="13"/>
  <c r="B10"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B5" i="11"/>
  <c r="C5" i="11"/>
  <c r="B6" i="11"/>
  <c r="C6" i="11"/>
  <c r="B7" i="11"/>
  <c r="C7" i="11"/>
  <c r="C8" i="11"/>
  <c r="B8" i="11"/>
  <c r="B10" i="11"/>
  <c r="B11" i="11"/>
  <c r="C10" i="11"/>
  <c r="C11"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73" i="11"/>
  <c r="C73" i="11"/>
  <c r="B74" i="11"/>
  <c r="C74" i="11"/>
  <c r="B75" i="11"/>
  <c r="C75" i="11"/>
  <c r="B76" i="11"/>
  <c r="C76" i="11"/>
  <c r="B77" i="11"/>
  <c r="C77" i="11"/>
  <c r="B84" i="11"/>
  <c r="C84" i="11"/>
  <c r="B100" i="11"/>
  <c r="C100" i="11"/>
  <c r="A4" i="8"/>
  <c r="A5" i="8"/>
  <c r="A6" i="8"/>
  <c r="D6" i="8"/>
  <c r="A7" i="8"/>
  <c r="D7" i="8"/>
  <c r="I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F2" i="4"/>
  <c r="G2" i="4"/>
  <c r="H2" i="4"/>
  <c r="I2" i="4"/>
  <c r="J2" i="4"/>
  <c r="K2" i="4"/>
  <c r="L2" i="4"/>
  <c r="M2" i="4"/>
  <c r="N2" i="4"/>
  <c r="O2" i="4"/>
  <c r="P2" i="4"/>
  <c r="Q2" i="4"/>
  <c r="B4" i="4"/>
  <c r="B5" i="4"/>
  <c r="E5" i="4" s="1"/>
  <c r="R5" i="4" s="1"/>
  <c r="B6" i="4"/>
  <c r="E6" i="4" s="1"/>
  <c r="R6" i="4" s="1"/>
  <c r="B7" i="4"/>
  <c r="E7" i="4" s="1"/>
  <c r="R7" i="4" s="1"/>
  <c r="F8" i="4"/>
  <c r="G8" i="4"/>
  <c r="G11" i="4"/>
  <c r="H8" i="4"/>
  <c r="H11" i="4"/>
  <c r="I8" i="4"/>
  <c r="I11" i="4"/>
  <c r="J8" i="4"/>
  <c r="J11" i="4"/>
  <c r="J26" i="4"/>
  <c r="J38" i="4"/>
  <c r="J42" i="4"/>
  <c r="J62" i="4"/>
  <c r="J70" i="4"/>
  <c r="J77" i="4"/>
  <c r="J96" i="4"/>
  <c r="J104" i="4"/>
  <c r="K8" i="4"/>
  <c r="K11" i="4"/>
  <c r="L8" i="4"/>
  <c r="L11" i="4"/>
  <c r="M8" i="4"/>
  <c r="M11" i="4"/>
  <c r="N8" i="4"/>
  <c r="O8" i="4"/>
  <c r="O11" i="4"/>
  <c r="Q8" i="4"/>
  <c r="Q11" i="4"/>
  <c r="B9" i="4"/>
  <c r="E9" i="4" s="1"/>
  <c r="B10" i="4"/>
  <c r="E10" i="4" s="1"/>
  <c r="F11" i="4"/>
  <c r="F26" i="4"/>
  <c r="F42" i="4"/>
  <c r="F54" i="4"/>
  <c r="F62" i="4"/>
  <c r="N11" i="4"/>
  <c r="B14" i="4"/>
  <c r="E14" i="4" s="1"/>
  <c r="R14" i="4" s="1"/>
  <c r="B15" i="4"/>
  <c r="B17" i="4"/>
  <c r="E17" i="4" s="1"/>
  <c r="R17" i="4" s="1"/>
  <c r="B18" i="4"/>
  <c r="E18" i="4" s="1"/>
  <c r="R18" i="4" s="1"/>
  <c r="B19" i="4"/>
  <c r="E19" i="4" s="1"/>
  <c r="R19" i="4" s="1"/>
  <c r="B20" i="4"/>
  <c r="E20" i="4" s="1"/>
  <c r="R20" i="4" s="1"/>
  <c r="B21" i="4"/>
  <c r="E21" i="4" s="1"/>
  <c r="R21" i="4" s="1"/>
  <c r="B22" i="4"/>
  <c r="E22" i="4" s="1"/>
  <c r="R22" i="4" s="1"/>
  <c r="B23" i="4"/>
  <c r="E23" i="4" s="1"/>
  <c r="R23" i="4" s="1"/>
  <c r="B25" i="4"/>
  <c r="E25" i="4" s="1"/>
  <c r="R25" i="4" s="1"/>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E27" i="4" s="1"/>
  <c r="R27" i="4" s="1"/>
  <c r="B29" i="4"/>
  <c r="E29" i="4" s="1"/>
  <c r="R29" i="4" s="1"/>
  <c r="B31" i="4"/>
  <c r="E31" i="4" s="1"/>
  <c r="R31" i="4" s="1"/>
  <c r="B32" i="4"/>
  <c r="E32" i="4" s="1"/>
  <c r="R32" i="4" s="1"/>
  <c r="B33" i="4"/>
  <c r="E33" i="4" s="1"/>
  <c r="R33" i="4" s="1"/>
  <c r="B34" i="4"/>
  <c r="E34" i="4" s="1"/>
  <c r="R34" i="4" s="1"/>
  <c r="B35" i="4"/>
  <c r="E35" i="4" s="1"/>
  <c r="R35" i="4" s="1"/>
  <c r="G38" i="4"/>
  <c r="H38" i="4"/>
  <c r="K38" i="4"/>
  <c r="L38" i="4"/>
  <c r="O38" i="4"/>
  <c r="P38" i="4"/>
  <c r="P42" i="4"/>
  <c r="P54" i="4"/>
  <c r="P62" i="4"/>
  <c r="P70" i="4"/>
  <c r="P77" i="4"/>
  <c r="P96" i="4"/>
  <c r="P104" i="4"/>
  <c r="Q38" i="4"/>
  <c r="B40" i="4"/>
  <c r="E40" i="4" s="1"/>
  <c r="B41" i="4"/>
  <c r="E41" i="4" s="1"/>
  <c r="R41" i="4" s="1"/>
  <c r="G42" i="4"/>
  <c r="H42" i="4"/>
  <c r="K42" i="4"/>
  <c r="L42" i="4"/>
  <c r="O42" i="4"/>
  <c r="Q42" i="4"/>
  <c r="B46" i="4"/>
  <c r="E46" i="4" s="1"/>
  <c r="R46" i="4" s="1"/>
  <c r="B47" i="4"/>
  <c r="E47" i="4" s="1"/>
  <c r="R47" i="4" s="1"/>
  <c r="B48" i="4"/>
  <c r="E48" i="4" s="1"/>
  <c r="R48" i="4" s="1"/>
  <c r="B50" i="4"/>
  <c r="E50" i="4" s="1"/>
  <c r="R50" i="4" s="1"/>
  <c r="B51" i="4"/>
  <c r="E51" i="4" s="1"/>
  <c r="R51" i="4" s="1"/>
  <c r="B52" i="4"/>
  <c r="E52" i="4" s="1"/>
  <c r="R52" i="4" s="1"/>
  <c r="G54" i="4"/>
  <c r="H54" i="4"/>
  <c r="K54" i="4"/>
  <c r="L54" i="4"/>
  <c r="O54" i="4"/>
  <c r="Q54" i="4"/>
  <c r="B56" i="4"/>
  <c r="E56" i="4" s="1"/>
  <c r="R56" i="4" s="1"/>
  <c r="B57" i="4"/>
  <c r="E57" i="4" s="1"/>
  <c r="R57" i="4" s="1"/>
  <c r="B58" i="4"/>
  <c r="E58" i="4" s="1"/>
  <c r="R58" i="4" s="1"/>
  <c r="B60" i="4"/>
  <c r="E60" i="4" s="1"/>
  <c r="R60" i="4" s="1"/>
  <c r="B61" i="4"/>
  <c r="E61" i="4" s="1"/>
  <c r="R61" i="4" s="1"/>
  <c r="G62" i="4"/>
  <c r="H62" i="4"/>
  <c r="K62" i="4"/>
  <c r="L62" i="4"/>
  <c r="O62" i="4"/>
  <c r="O70" i="4"/>
  <c r="O77" i="4"/>
  <c r="O96" i="4"/>
  <c r="O104" i="4"/>
  <c r="Q62" i="4"/>
  <c r="F70" i="4"/>
  <c r="G70" i="4"/>
  <c r="H70" i="4"/>
  <c r="I70" i="4"/>
  <c r="K70" i="4"/>
  <c r="L70" i="4"/>
  <c r="Q70" i="4"/>
  <c r="B72" i="4"/>
  <c r="E72" i="4" s="1"/>
  <c r="R72" i="4" s="1"/>
  <c r="B73" i="4"/>
  <c r="E73" i="4" s="1"/>
  <c r="R73" i="4" s="1"/>
  <c r="B74" i="4"/>
  <c r="E74" i="4" s="1"/>
  <c r="R74" i="4" s="1"/>
  <c r="B75" i="4"/>
  <c r="E75" i="4" s="1"/>
  <c r="R75" i="4" s="1"/>
  <c r="B76" i="4"/>
  <c r="E76" i="4" s="1"/>
  <c r="R76" i="4" s="1"/>
  <c r="F77" i="4"/>
  <c r="G77" i="4"/>
  <c r="H77" i="4"/>
  <c r="I77" i="4"/>
  <c r="K77" i="4"/>
  <c r="L77" i="4"/>
  <c r="Q77" i="4"/>
  <c r="B79" i="4"/>
  <c r="E79" i="4" s="1"/>
  <c r="R79" i="4" s="1"/>
  <c r="B83" i="4"/>
  <c r="E83" i="4" s="1"/>
  <c r="R83" i="4" s="1"/>
  <c r="B84" i="4"/>
  <c r="E84" i="4" s="1"/>
  <c r="R84" i="4" s="1"/>
  <c r="B85" i="4"/>
  <c r="B86" i="4"/>
  <c r="E86" i="4" s="1"/>
  <c r="R86" i="4" s="1"/>
  <c r="B87" i="4"/>
  <c r="E87" i="4" s="1"/>
  <c r="R87" i="4" s="1"/>
  <c r="B88" i="4"/>
  <c r="E88" i="4" s="1"/>
  <c r="R88" i="4" s="1"/>
  <c r="B89" i="4"/>
  <c r="E89" i="4" s="1"/>
  <c r="R89" i="4" s="1"/>
  <c r="B90" i="4"/>
  <c r="E90" i="4" s="1"/>
  <c r="R90" i="4" s="1"/>
  <c r="B92" i="4"/>
  <c r="E92" i="4" s="1"/>
  <c r="R92" i="4" s="1"/>
  <c r="B93" i="4"/>
  <c r="E93" i="4" s="1"/>
  <c r="R93" i="4" s="1"/>
  <c r="B94" i="4"/>
  <c r="E94" i="4" s="1"/>
  <c r="R94" i="4" s="1"/>
  <c r="B95" i="4"/>
  <c r="E95" i="4" s="1"/>
  <c r="R95" i="4" s="1"/>
  <c r="F96" i="4"/>
  <c r="G96" i="4"/>
  <c r="H96" i="4"/>
  <c r="I96" i="4"/>
  <c r="K96" i="4"/>
  <c r="L96" i="4"/>
  <c r="Q96" i="4"/>
  <c r="B102" i="4"/>
  <c r="E102" i="4" s="1"/>
  <c r="R102" i="4" s="1"/>
  <c r="B103" i="4"/>
  <c r="E103" i="4" s="1"/>
  <c r="R103" i="4" s="1"/>
  <c r="F104" i="4"/>
  <c r="G104" i="4"/>
  <c r="H104" i="4"/>
  <c r="I104" i="4"/>
  <c r="K104" i="4"/>
  <c r="L104" i="4"/>
  <c r="Q104" i="4"/>
  <c r="E108" i="4"/>
  <c r="F108" i="4"/>
  <c r="G108" i="4"/>
  <c r="H108" i="4"/>
  <c r="I108" i="4"/>
  <c r="J108" i="4"/>
  <c r="K108" i="4"/>
  <c r="L108" i="4"/>
  <c r="M108" i="4"/>
  <c r="N108" i="4"/>
  <c r="O108" i="4"/>
  <c r="P108" i="4"/>
  <c r="Q108" i="4"/>
  <c r="B131" i="4"/>
  <c r="I184" i="3"/>
  <c r="W418" i="3"/>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X722" i="3"/>
  <c r="AH722" i="3" s="1"/>
  <c r="X723" i="3"/>
  <c r="X724" i="3"/>
  <c r="G675" i="3"/>
  <c r="Z675" i="3"/>
  <c r="G683" i="3"/>
  <c r="Z683" i="3"/>
  <c r="X718" i="3"/>
  <c r="X719" i="3"/>
  <c r="X720" i="3"/>
  <c r="X721" i="3"/>
  <c r="X730" i="3"/>
  <c r="X731" i="3"/>
  <c r="X732" i="3"/>
  <c r="X733" i="3"/>
  <c r="X734" i="3"/>
  <c r="X735" i="3"/>
  <c r="X736" i="3"/>
  <c r="X737" i="3"/>
  <c r="X738" i="3"/>
  <c r="X739" i="3"/>
  <c r="X740" i="3"/>
  <c r="X741" i="3"/>
  <c r="M832" i="3"/>
  <c r="Q832" i="3"/>
  <c r="U832" i="3"/>
  <c r="Y832" i="3"/>
  <c r="AC832" i="3"/>
  <c r="AG832" i="3"/>
  <c r="Z902" i="3"/>
  <c r="J7" i="8"/>
  <c r="C9" i="7"/>
  <c r="C7" i="7"/>
  <c r="C798" i="3"/>
  <c r="W29" i="7"/>
  <c r="D54" i="4"/>
  <c r="B37" i="4"/>
  <c r="E37" i="4" s="1"/>
  <c r="R37" i="4" s="1"/>
  <c r="U54" i="21"/>
  <c r="J54" i="4"/>
  <c r="B49" i="13"/>
  <c r="O31" i="21"/>
  <c r="D38" i="4"/>
  <c r="C38" i="4"/>
  <c r="B38" i="13" s="1"/>
  <c r="T42" i="21"/>
  <c r="T44" i="21"/>
  <c r="U22" i="21"/>
  <c r="O44" i="21"/>
  <c r="P44" i="21" a="1"/>
  <c r="P44" i="21" s="1"/>
  <c r="S44" i="21"/>
  <c r="U44" i="21"/>
  <c r="P49" i="21" a="1"/>
  <c r="P49" i="21" s="1"/>
  <c r="S52" i="21"/>
  <c r="T52" i="21"/>
  <c r="U52" i="21"/>
  <c r="R990" i="3"/>
  <c r="R989" i="3"/>
  <c r="R988" i="3"/>
  <c r="T36" i="21"/>
  <c r="U48" i="21"/>
  <c r="T48" i="21"/>
  <c r="R48" i="21" a="1"/>
  <c r="R48" i="21" s="1"/>
  <c r="R49" i="21" a="1"/>
  <c r="R49" i="21" s="1"/>
  <c r="T51" i="21"/>
  <c r="P48" i="21" a="1"/>
  <c r="P48" i="21" s="1"/>
  <c r="D104" i="4"/>
  <c r="B101" i="4"/>
  <c r="E101" i="4" s="1"/>
  <c r="R101" i="4" s="1"/>
  <c r="AB233" i="20" l="1"/>
  <c r="AB228" i="20"/>
  <c r="F12" i="4"/>
  <c r="S51" i="21"/>
  <c r="AB229" i="20"/>
  <c r="R47" i="21" a="1"/>
  <c r="R47" i="21" s="1"/>
  <c r="S47" i="21"/>
  <c r="S34" i="21"/>
  <c r="T47" i="21"/>
  <c r="O51" i="21"/>
  <c r="U39" i="21"/>
  <c r="AF1014" i="3"/>
  <c r="AC29" i="7"/>
  <c r="AH718" i="3"/>
  <c r="S50" i="21"/>
  <c r="R36" i="21" a="1"/>
  <c r="R36" i="21" s="1"/>
  <c r="C43" i="11"/>
  <c r="U50" i="21"/>
  <c r="P50" i="21" a="1"/>
  <c r="P50" i="21" s="1"/>
  <c r="S46" i="21"/>
  <c r="CP777" i="3"/>
  <c r="CT778" i="3" s="1"/>
  <c r="O34" i="21"/>
  <c r="S29" i="7"/>
  <c r="AH723" i="3"/>
  <c r="S35" i="21"/>
  <c r="T35" i="21"/>
  <c r="U35" i="21"/>
  <c r="E104" i="20"/>
  <c r="O35" i="21"/>
  <c r="E11" i="4"/>
  <c r="AD68" i="15"/>
  <c r="U31" i="21"/>
  <c r="P35" i="21" a="1"/>
  <c r="P35" i="21" s="1"/>
  <c r="AD210" i="20"/>
  <c r="E15" i="4"/>
  <c r="R15" i="4" s="1"/>
  <c r="R9" i="4"/>
  <c r="E26" i="4"/>
  <c r="AF1027" i="3"/>
  <c r="AJ1025" i="3" s="1"/>
  <c r="E85" i="4"/>
  <c r="R85" i="4" s="1"/>
  <c r="D22" i="11"/>
  <c r="BE23" i="3"/>
  <c r="E4" i="4"/>
  <c r="R4" i="4" s="1"/>
  <c r="R8" i="4" s="1"/>
  <c r="D104" i="11"/>
  <c r="D59" i="11"/>
  <c r="DO777" i="3"/>
  <c r="DS778" i="3" s="1"/>
  <c r="D8" i="11"/>
  <c r="D87" i="11"/>
  <c r="D101" i="11"/>
  <c r="T33" i="21"/>
  <c r="AB232" i="20"/>
  <c r="Q29" i="7"/>
  <c r="K29" i="7"/>
  <c r="G29" i="7"/>
  <c r="I29" i="7"/>
  <c r="Y29" i="7"/>
  <c r="U29" i="7"/>
  <c r="R34" i="21" a="1"/>
  <c r="R34" i="21" s="1"/>
  <c r="T34" i="21"/>
  <c r="C12" i="11"/>
  <c r="U34" i="21"/>
  <c r="AB226" i="20"/>
  <c r="D42" i="11"/>
  <c r="AP295" i="20"/>
  <c r="AK338" i="20" s="1"/>
  <c r="J63" i="13"/>
  <c r="K12" i="4"/>
  <c r="D38" i="11"/>
  <c r="D74" i="11"/>
  <c r="AB230" i="20"/>
  <c r="N12" i="4"/>
  <c r="R987" i="3"/>
  <c r="B42" i="4"/>
  <c r="C12" i="4"/>
  <c r="B12" i="13" s="1"/>
  <c r="B43" i="11"/>
  <c r="D11" i="11"/>
  <c r="O41" i="21"/>
  <c r="AB231" i="20"/>
  <c r="D58" i="11"/>
  <c r="P31" i="21" a="1"/>
  <c r="P31" i="21" s="1"/>
  <c r="D49" i="11"/>
  <c r="D24" i="11"/>
  <c r="D18" i="11"/>
  <c r="D88" i="11"/>
  <c r="B62" i="4"/>
  <c r="D52" i="11"/>
  <c r="D47" i="11"/>
  <c r="AY1003" i="3"/>
  <c r="I1048" i="3" s="1"/>
  <c r="CZ777" i="3"/>
  <c r="DD778" i="3" s="1"/>
  <c r="O50" i="21"/>
  <c r="AB225" i="20"/>
  <c r="D23" i="11"/>
  <c r="R39" i="21" a="1"/>
  <c r="R39" i="21" s="1"/>
  <c r="J12" i="4"/>
  <c r="AC777" i="3"/>
  <c r="EE753" i="3"/>
  <c r="S43" i="21"/>
  <c r="P54" i="21" a="1"/>
  <c r="P54" i="21" s="1"/>
  <c r="S45" i="21"/>
  <c r="T50" i="21"/>
  <c r="U40" i="21"/>
  <c r="B53" i="13"/>
  <c r="T31" i="21"/>
  <c r="Y7" i="15"/>
  <c r="C9" i="11"/>
  <c r="B30" i="13"/>
  <c r="BS753" i="3"/>
  <c r="BT745" i="3" s="1"/>
  <c r="BU745" i="3" s="1"/>
  <c r="D26" i="11"/>
  <c r="T808" i="20"/>
  <c r="AF808" i="20" s="1"/>
  <c r="BE75" i="3" s="1"/>
  <c r="AX690" i="20"/>
  <c r="AG445" i="3"/>
  <c r="AD27" i="15" s="1"/>
  <c r="B105" i="11"/>
  <c r="D85" i="11"/>
  <c r="AB224" i="20"/>
  <c r="P40" i="21" a="1"/>
  <c r="P40" i="21" s="1"/>
  <c r="S49" i="21"/>
  <c r="P51" i="21" a="1"/>
  <c r="P51" i="21" s="1"/>
  <c r="P36" i="21" a="1"/>
  <c r="P36" i="21" s="1"/>
  <c r="S33" i="21"/>
  <c r="T54" i="21"/>
  <c r="S54" i="21"/>
  <c r="T45" i="21"/>
  <c r="T23" i="21"/>
  <c r="D77" i="11"/>
  <c r="D60" i="11"/>
  <c r="D53" i="11"/>
  <c r="D51" i="11"/>
  <c r="D41" i="11"/>
  <c r="D19" i="11"/>
  <c r="C14" i="11"/>
  <c r="D7" i="11"/>
  <c r="AP375" i="20"/>
  <c r="AQ375" i="20" s="1"/>
  <c r="T43" i="21"/>
  <c r="S31" i="21"/>
  <c r="AB227" i="20"/>
  <c r="E42" i="4"/>
  <c r="DO797" i="3"/>
  <c r="O36" i="21"/>
  <c r="S40" i="21"/>
  <c r="C66" i="11"/>
  <c r="R29" i="21" a="1"/>
  <c r="R29" i="21" s="1"/>
  <c r="P45" i="21" a="1"/>
  <c r="P45" i="21" s="1"/>
  <c r="U51" i="21"/>
  <c r="U49" i="21"/>
  <c r="O33" i="21"/>
  <c r="U45" i="21"/>
  <c r="T40" i="21"/>
  <c r="P30" i="21" a="1"/>
  <c r="P30" i="21" s="1"/>
  <c r="T29" i="21"/>
  <c r="AH720" i="3"/>
  <c r="AH724" i="3"/>
  <c r="B66" i="11"/>
  <c r="B71" i="11" s="1"/>
  <c r="D70" i="11"/>
  <c r="D93" i="11"/>
  <c r="D103" i="11"/>
  <c r="R45" i="21" a="1"/>
  <c r="R45" i="21" s="1"/>
  <c r="D25" i="11"/>
  <c r="AK183" i="20"/>
  <c r="T49" i="21"/>
  <c r="U25" i="21"/>
  <c r="B30" i="4"/>
  <c r="E30" i="4" s="1"/>
  <c r="R54" i="21" a="1"/>
  <c r="R54" i="21" s="1"/>
  <c r="P39" i="21" a="1"/>
  <c r="P39" i="21" s="1"/>
  <c r="S36" i="21"/>
  <c r="D75" i="11"/>
  <c r="D16" i="11"/>
  <c r="C12" i="13"/>
  <c r="AP587" i="20"/>
  <c r="G94" i="21" s="1"/>
  <c r="Y607" i="20"/>
  <c r="BD1051" i="3" a="1"/>
  <c r="BD1051" i="3" s="1"/>
  <c r="S96" i="4"/>
  <c r="E96" i="13" s="1"/>
  <c r="E89" i="13"/>
  <c r="D73" i="11"/>
  <c r="AK535" i="20"/>
  <c r="T813" i="20" s="1"/>
  <c r="AF813" i="20" s="1"/>
  <c r="P38" i="21" a="1"/>
  <c r="P38" i="21" s="1"/>
  <c r="T27" i="21"/>
  <c r="B53" i="4"/>
  <c r="E53" i="4" s="1"/>
  <c r="R53" i="4" s="1"/>
  <c r="C78" i="11"/>
  <c r="B14" i="11"/>
  <c r="B82" i="11"/>
  <c r="D102" i="11"/>
  <c r="DE777" i="3"/>
  <c r="DI778" i="3" s="1"/>
  <c r="C757" i="3"/>
  <c r="AH726" i="3"/>
  <c r="O38" i="21"/>
  <c r="DU753" i="3"/>
  <c r="D81" i="11"/>
  <c r="E9" i="7"/>
  <c r="DJ777" i="3"/>
  <c r="DN778" i="3" s="1"/>
  <c r="CU777" i="3"/>
  <c r="CY778" i="3" s="1"/>
  <c r="R38" i="21" a="1"/>
  <c r="R38" i="21" s="1"/>
  <c r="T26" i="21"/>
  <c r="D62" i="11"/>
  <c r="D28" i="11"/>
  <c r="D21" i="11"/>
  <c r="D6" i="11"/>
  <c r="B13" i="13"/>
  <c r="C54" i="11"/>
  <c r="D54" i="11" s="1"/>
  <c r="C39" i="11"/>
  <c r="AP366" i="20"/>
  <c r="AQ366" i="20" s="1"/>
  <c r="AS362" i="20" s="1"/>
  <c r="AS358" i="20" s="1"/>
  <c r="B38" i="4"/>
  <c r="U43" i="21"/>
  <c r="I12" i="4"/>
  <c r="D10" i="11"/>
  <c r="R25" i="21" a="1"/>
  <c r="R25" i="21" s="1"/>
  <c r="U46" i="21"/>
  <c r="P32" i="21" a="1"/>
  <c r="P32" i="21" s="1"/>
  <c r="R46" i="21" a="1"/>
  <c r="R46" i="21" s="1"/>
  <c r="L63" i="4"/>
  <c r="L97" i="4" s="1"/>
  <c r="L105" i="4" s="1"/>
  <c r="P63" i="4"/>
  <c r="P97" i="4" s="1"/>
  <c r="P105" i="4" s="1"/>
  <c r="N63" i="4"/>
  <c r="N97" i="4" s="1"/>
  <c r="N105" i="4" s="1"/>
  <c r="D84" i="11"/>
  <c r="D61" i="11"/>
  <c r="B12" i="11"/>
  <c r="D5" i="11"/>
  <c r="D32" i="11"/>
  <c r="AZ1045" i="3"/>
  <c r="AZ1049" i="3" s="1"/>
  <c r="AO71" i="20"/>
  <c r="T38" i="21"/>
  <c r="U38" i="21"/>
  <c r="AH719" i="3"/>
  <c r="B13" i="4"/>
  <c r="E13" i="4" s="1"/>
  <c r="R13" i="4" s="1"/>
  <c r="L12" i="4"/>
  <c r="B9" i="11"/>
  <c r="D63" i="13"/>
  <c r="D97" i="13" s="1"/>
  <c r="D105" i="13" s="1"/>
  <c r="D33" i="11"/>
  <c r="J28" i="23"/>
  <c r="O43" i="7"/>
  <c r="T46" i="21"/>
  <c r="O58" i="7"/>
  <c r="Q53" i="7"/>
  <c r="T816" i="20"/>
  <c r="T815" i="20"/>
  <c r="AF815" i="20" s="1"/>
  <c r="BE79" i="3" s="1"/>
  <c r="O53" i="21"/>
  <c r="E43" i="7"/>
  <c r="C44" i="11"/>
  <c r="G58" i="7"/>
  <c r="B44" i="11"/>
  <c r="D76" i="11"/>
  <c r="P53" i="21" a="1"/>
  <c r="P53" i="21" s="1"/>
  <c r="Q40" i="7"/>
  <c r="Q43" i="7" s="1"/>
  <c r="R26" i="4"/>
  <c r="D12" i="13"/>
  <c r="J21" i="23"/>
  <c r="J20" i="23"/>
  <c r="Q12" i="4"/>
  <c r="D80" i="11"/>
  <c r="M58" i="7"/>
  <c r="AC40" i="7"/>
  <c r="AC43" i="7" s="1"/>
  <c r="B70" i="4"/>
  <c r="D100" i="11"/>
  <c r="B78" i="11"/>
  <c r="D50" i="11"/>
  <c r="G63" i="13"/>
  <c r="G97" i="13" s="1"/>
  <c r="G105" i="13" s="1"/>
  <c r="G107" i="13" s="1"/>
  <c r="R40" i="21" a="1"/>
  <c r="R40" i="21" s="1"/>
  <c r="B92" i="11"/>
  <c r="B97" i="11" s="1"/>
  <c r="R10" i="4"/>
  <c r="E10" i="13" s="1"/>
  <c r="R81" i="4"/>
  <c r="S41" i="21"/>
  <c r="BF753" i="3"/>
  <c r="BG738" i="3" s="1"/>
  <c r="BH738" i="3" s="1"/>
  <c r="J23" i="23"/>
  <c r="E81" i="4"/>
  <c r="T53" i="21"/>
  <c r="BE7" i="3"/>
  <c r="I58" i="7"/>
  <c r="U40" i="7"/>
  <c r="U43" i="7" s="1"/>
  <c r="D91" i="11"/>
  <c r="D89" i="11"/>
  <c r="C63" i="13"/>
  <c r="C97" i="13" s="1"/>
  <c r="C105" i="13" s="1"/>
  <c r="K58" i="7"/>
  <c r="AA40" i="7"/>
  <c r="AA43" i="7" s="1"/>
  <c r="G8" i="7"/>
  <c r="I8" i="7" s="1"/>
  <c r="I9" i="7" s="1"/>
  <c r="G40" i="7"/>
  <c r="G43" i="7" s="1"/>
  <c r="F63" i="13"/>
  <c r="F97" i="13" s="1"/>
  <c r="F105" i="13" s="1"/>
  <c r="F107" i="13" s="1"/>
  <c r="B43" i="13"/>
  <c r="D36" i="11"/>
  <c r="D90" i="11"/>
  <c r="C105" i="11"/>
  <c r="M40" i="7"/>
  <c r="M43" i="7" s="1"/>
  <c r="B43" i="4"/>
  <c r="E43" i="4" s="1"/>
  <c r="R43" i="4" s="1"/>
  <c r="FJ753" i="3"/>
  <c r="R77" i="4"/>
  <c r="B104" i="4"/>
  <c r="U33" i="21"/>
  <c r="R53" i="21" a="1"/>
  <c r="R53" i="21" s="1"/>
  <c r="P33" i="21" a="1"/>
  <c r="P33" i="21" s="1"/>
  <c r="O46" i="21"/>
  <c r="B91" i="4"/>
  <c r="E91" i="4" s="1"/>
  <c r="R91" i="4" s="1"/>
  <c r="B91" i="13"/>
  <c r="D34" i="11"/>
  <c r="AO23" i="20"/>
  <c r="AC797" i="3"/>
  <c r="S53" i="21"/>
  <c r="T41" i="21"/>
  <c r="R40" i="4"/>
  <c r="R42" i="4" s="1"/>
  <c r="S38" i="4"/>
  <c r="E38" i="13" s="1"/>
  <c r="AG40" i="7"/>
  <c r="AG43" i="7" s="1"/>
  <c r="R41" i="21" a="1"/>
  <c r="R41" i="21" s="1"/>
  <c r="S40" i="7"/>
  <c r="S43" i="7" s="1"/>
  <c r="P41" i="21" a="1"/>
  <c r="P41" i="21" s="1"/>
  <c r="I40" i="7"/>
  <c r="I43" i="7" s="1"/>
  <c r="Q63" i="4"/>
  <c r="Q97" i="4" s="1"/>
  <c r="Q105" i="4" s="1"/>
  <c r="D35" i="11"/>
  <c r="D96" i="11"/>
  <c r="C96" i="4"/>
  <c r="B96" i="13" s="1"/>
  <c r="G99" i="21"/>
  <c r="AH721" i="3"/>
  <c r="D94" i="11"/>
  <c r="AC884" i="3"/>
  <c r="BG243" i="3"/>
  <c r="BO245" i="3" s="1"/>
  <c r="T267" i="3" s="1"/>
  <c r="B81" i="4"/>
  <c r="AY1024" i="3"/>
  <c r="AF1017" i="3" s="1"/>
  <c r="G143" i="21"/>
  <c r="E77" i="4"/>
  <c r="D95" i="11"/>
  <c r="C82" i="11"/>
  <c r="E62" i="4"/>
  <c r="B63" i="11"/>
  <c r="AE40" i="7"/>
  <c r="AE43" i="7" s="1"/>
  <c r="K40" i="7"/>
  <c r="K43" i="7" s="1"/>
  <c r="Y40" i="7"/>
  <c r="Y43" i="7" s="1"/>
  <c r="W40" i="7"/>
  <c r="W43" i="7" s="1"/>
  <c r="AB48" i="15"/>
  <c r="J19" i="23"/>
  <c r="P29" i="23"/>
  <c r="O105" i="23"/>
  <c r="R93" i="23"/>
  <c r="R80" i="23"/>
  <c r="U21" i="21"/>
  <c r="O21" i="21" s="1"/>
  <c r="P21" i="21" s="1" a="1"/>
  <c r="P21" i="21" s="1"/>
  <c r="G5" i="8"/>
  <c r="I5" i="8"/>
  <c r="J5" i="8" s="1"/>
  <c r="BT732" i="3"/>
  <c r="BU732" i="3" s="1"/>
  <c r="BT718" i="3"/>
  <c r="BT733" i="3"/>
  <c r="BU733" i="3" s="1"/>
  <c r="BT748" i="3"/>
  <c r="BU748" i="3" s="1"/>
  <c r="BT740" i="3"/>
  <c r="BU740" i="3" s="1"/>
  <c r="BT727" i="3"/>
  <c r="BU727" i="3" s="1"/>
  <c r="T63" i="4"/>
  <c r="H54" i="13"/>
  <c r="G130" i="21"/>
  <c r="G132" i="21" s="1"/>
  <c r="I16" i="21" s="1"/>
  <c r="E25" i="21"/>
  <c r="F25" i="21" s="1"/>
  <c r="G25" i="21" s="1"/>
  <c r="E24" i="21"/>
  <c r="E28" i="21"/>
  <c r="E26" i="21"/>
  <c r="E27" i="21"/>
  <c r="C54" i="4"/>
  <c r="B46" i="11"/>
  <c r="B55" i="11" s="1"/>
  <c r="B45" i="4"/>
  <c r="E45" i="4" s="1"/>
  <c r="B45" i="13"/>
  <c r="C46" i="11"/>
  <c r="I4" i="8"/>
  <c r="J4" i="8" s="1"/>
  <c r="G4" i="8"/>
  <c r="U20" i="21"/>
  <c r="M12" i="4"/>
  <c r="M63" i="4"/>
  <c r="M97" i="4" s="1"/>
  <c r="M105" i="4" s="1"/>
  <c r="FT722" i="3"/>
  <c r="FT753" i="3" s="1"/>
  <c r="DJ753" i="3"/>
  <c r="ER668" i="3" s="1"/>
  <c r="Y28" i="7"/>
  <c r="K28" i="7"/>
  <c r="O28" i="7"/>
  <c r="Q28" i="7"/>
  <c r="W28" i="7"/>
  <c r="I28" i="7"/>
  <c r="G28" i="7"/>
  <c r="M28" i="7"/>
  <c r="S28" i="7"/>
  <c r="AE28" i="7"/>
  <c r="AG28" i="7"/>
  <c r="AA28" i="7"/>
  <c r="AC28" i="7"/>
  <c r="U28" i="7"/>
  <c r="DS798" i="3"/>
  <c r="CM753" i="3"/>
  <c r="X1052" i="3" s="1"/>
  <c r="AV122" i="20"/>
  <c r="AW120" i="20" s="1"/>
  <c r="B26" i="13"/>
  <c r="B26" i="4"/>
  <c r="C39" i="21"/>
  <c r="G136" i="21"/>
  <c r="I17" i="21" s="1"/>
  <c r="V29" i="23"/>
  <c r="FY719" i="3"/>
  <c r="DO753" i="3"/>
  <c r="EW639" i="3" s="1"/>
  <c r="FO753" i="3"/>
  <c r="J22" i="23"/>
  <c r="CZ797" i="3"/>
  <c r="DD798" i="3" s="1"/>
  <c r="J97" i="13"/>
  <c r="J105" i="13" s="1"/>
  <c r="J107" i="13" s="1"/>
  <c r="G12" i="4"/>
  <c r="G63" i="4"/>
  <c r="G97" i="4" s="1"/>
  <c r="G105" i="4" s="1"/>
  <c r="FE718" i="3"/>
  <c r="CU753" i="3"/>
  <c r="EC656" i="3" s="1"/>
  <c r="O12" i="4"/>
  <c r="O63" i="4"/>
  <c r="O97" i="4" s="1"/>
  <c r="O105" i="4" s="1"/>
  <c r="B8" i="4"/>
  <c r="D12" i="4"/>
  <c r="D63" i="4"/>
  <c r="D97" i="4" s="1"/>
  <c r="D105" i="4" s="1"/>
  <c r="R27" i="21" a="1"/>
  <c r="R27" i="21" s="1"/>
  <c r="R21" i="21" a="1"/>
  <c r="R21" i="21" s="1"/>
  <c r="R26" i="21" a="1"/>
  <c r="R26" i="21" s="1"/>
  <c r="R24" i="21" a="1"/>
  <c r="R24" i="21" s="1"/>
  <c r="DE753" i="3"/>
  <c r="EM658" i="3" s="1"/>
  <c r="U30" i="21"/>
  <c r="O30" i="21"/>
  <c r="T30" i="21"/>
  <c r="S30" i="21"/>
  <c r="DZ797" i="3"/>
  <c r="DU797" i="3"/>
  <c r="E21" i="7"/>
  <c r="G21" i="7" s="1"/>
  <c r="I21" i="7" s="1"/>
  <c r="K21" i="7" s="1"/>
  <c r="M21" i="7" s="1"/>
  <c r="O21" i="7" s="1"/>
  <c r="Q21" i="7" s="1"/>
  <c r="S21" i="7" s="1"/>
  <c r="U21" i="7" s="1"/>
  <c r="W21" i="7" s="1"/>
  <c r="Y21" i="7" s="1"/>
  <c r="AA21" i="7" s="1"/>
  <c r="AC21" i="7" s="1"/>
  <c r="AE21" i="7" s="1"/>
  <c r="AG21" i="7" s="1"/>
  <c r="AC883" i="3"/>
  <c r="CZ753" i="3"/>
  <c r="EH636" i="3" s="1"/>
  <c r="CP797" i="3"/>
  <c r="E8" i="4"/>
  <c r="R37" i="21" a="1"/>
  <c r="R37" i="21" s="1"/>
  <c r="P37" i="21" a="1"/>
  <c r="P37" i="21" s="1"/>
  <c r="S37" i="21"/>
  <c r="U37" i="21"/>
  <c r="O37" i="21"/>
  <c r="T37" i="21"/>
  <c r="R28" i="21" a="1"/>
  <c r="R28" i="21" s="1"/>
  <c r="U28" i="21"/>
  <c r="T28" i="21"/>
  <c r="M18" i="21"/>
  <c r="CU797" i="3"/>
  <c r="CY798" i="3" s="1"/>
  <c r="AN29" i="23"/>
  <c r="J24" i="23"/>
  <c r="D20" i="11"/>
  <c r="E29" i="13"/>
  <c r="O42" i="21"/>
  <c r="P42" i="21" a="1"/>
  <c r="P42" i="21" s="1"/>
  <c r="U42" i="21"/>
  <c r="S42" i="21"/>
  <c r="EO753" i="3"/>
  <c r="K63" i="4"/>
  <c r="K97" i="4" s="1"/>
  <c r="K105" i="4" s="1"/>
  <c r="J63" i="4"/>
  <c r="J97" i="4" s="1"/>
  <c r="J105" i="4" s="1"/>
  <c r="D30" i="11"/>
  <c r="B39" i="11"/>
  <c r="R62" i="4"/>
  <c r="EJ753" i="3"/>
  <c r="F63" i="4"/>
  <c r="F97" i="4" s="1"/>
  <c r="F105" i="4" s="1"/>
  <c r="C63" i="11"/>
  <c r="D57" i="11"/>
  <c r="G60" i="21"/>
  <c r="CP753" i="3"/>
  <c r="DX660" i="3" s="1"/>
  <c r="I63" i="4"/>
  <c r="I97" i="4" s="1"/>
  <c r="I105" i="4" s="1"/>
  <c r="EO797" i="3"/>
  <c r="DZ753" i="3"/>
  <c r="ET753" i="3"/>
  <c r="T24" i="21"/>
  <c r="U24" i="21"/>
  <c r="T7" i="15"/>
  <c r="AD7" i="15"/>
  <c r="EJ787" i="3"/>
  <c r="EJ797" i="3" s="1"/>
  <c r="DE797" i="3"/>
  <c r="DI798" i="3" s="1"/>
  <c r="EZ753" i="3"/>
  <c r="I63" i="13"/>
  <c r="I97" i="13" s="1"/>
  <c r="I105" i="13" s="1"/>
  <c r="I107" i="13" s="1"/>
  <c r="S39" i="21"/>
  <c r="T39" i="21"/>
  <c r="O32" i="21"/>
  <c r="T32" i="21"/>
  <c r="U32" i="21"/>
  <c r="DJ797" i="3"/>
  <c r="DN798" i="3" s="1"/>
  <c r="R22" i="21" a="1"/>
  <c r="R22" i="21" s="1"/>
  <c r="B77" i="13"/>
  <c r="B77" i="4"/>
  <c r="E104" i="13"/>
  <c r="BA1058" i="3"/>
  <c r="CI753" i="3"/>
  <c r="T21" i="21"/>
  <c r="AO18" i="20"/>
  <c r="AH29" i="23"/>
  <c r="AB29" i="23"/>
  <c r="R32" i="21" a="1"/>
  <c r="R32" i="21" s="1"/>
  <c r="D48" i="11"/>
  <c r="T20" i="21"/>
  <c r="R20" i="21" a="1"/>
  <c r="R20" i="21" s="1"/>
  <c r="N188" i="23"/>
  <c r="H12" i="4"/>
  <c r="H63" i="4"/>
  <c r="H97" i="4" s="1"/>
  <c r="H105" i="4" s="1"/>
  <c r="R43" i="21" a="1"/>
  <c r="R43" i="21" s="1"/>
  <c r="P43" i="21" a="1"/>
  <c r="P43" i="21" s="1"/>
  <c r="EE797" i="3"/>
  <c r="B11" i="4"/>
  <c r="C27" i="11"/>
  <c r="D86" i="11"/>
  <c r="AE29" i="7"/>
  <c r="O29" i="7"/>
  <c r="AA29" i="7"/>
  <c r="M29" i="7"/>
  <c r="R52" i="21" a="1"/>
  <c r="R52" i="21" s="1"/>
  <c r="P52" i="21" a="1"/>
  <c r="P52" i="21" s="1"/>
  <c r="B27" i="11"/>
  <c r="ET797" i="3"/>
  <c r="R23" i="21" a="1"/>
  <c r="R23" i="21" s="1"/>
  <c r="B65" i="13"/>
  <c r="B65" i="4"/>
  <c r="E65" i="4" s="1"/>
  <c r="D15" i="11"/>
  <c r="G15" i="7"/>
  <c r="P47" i="21" a="1"/>
  <c r="P47" i="21" s="1"/>
  <c r="O47" i="21"/>
  <c r="R49" i="4"/>
  <c r="C92" i="11"/>
  <c r="S48" i="21"/>
  <c r="D9" i="11" l="1"/>
  <c r="D43" i="11"/>
  <c r="BT743" i="3"/>
  <c r="BU743" i="3" s="1"/>
  <c r="BT728" i="3"/>
  <c r="BU728" i="3" s="1"/>
  <c r="BT741" i="3"/>
  <c r="BU741" i="3" s="1"/>
  <c r="BT752" i="3"/>
  <c r="BU752" i="3" s="1"/>
  <c r="R96" i="4"/>
  <c r="BT731" i="3"/>
  <c r="BU731" i="3" s="1"/>
  <c r="BT724" i="3"/>
  <c r="AJ621" i="20"/>
  <c r="BT738" i="3"/>
  <c r="BU738" i="3" s="1"/>
  <c r="D14" i="11"/>
  <c r="C13" i="11"/>
  <c r="BT736" i="3"/>
  <c r="BU736" i="3" s="1"/>
  <c r="BT746" i="3"/>
  <c r="BU746" i="3" s="1"/>
  <c r="BT744" i="3"/>
  <c r="BU744" i="3" s="1"/>
  <c r="BT742" i="3"/>
  <c r="BU742" i="3" s="1"/>
  <c r="BT747" i="3"/>
  <c r="BU747" i="3" s="1"/>
  <c r="D12" i="11"/>
  <c r="BT749" i="3"/>
  <c r="BU749" i="3" s="1"/>
  <c r="BT751" i="3"/>
  <c r="BU751" i="3" s="1"/>
  <c r="Y800" i="3"/>
  <c r="BT720" i="3"/>
  <c r="BU720" i="3" s="1"/>
  <c r="BT719" i="3"/>
  <c r="BU719" i="3" s="1"/>
  <c r="BT734" i="3"/>
  <c r="BU734" i="3" s="1"/>
  <c r="BT739" i="3"/>
  <c r="BU739" i="3" s="1"/>
  <c r="BT737" i="3"/>
  <c r="BU737" i="3" s="1"/>
  <c r="AS360" i="20"/>
  <c r="AK469" i="20" s="1"/>
  <c r="T817" i="20" s="1"/>
  <c r="AF817" i="20" s="1"/>
  <c r="BE80" i="3" s="1"/>
  <c r="BT729" i="3"/>
  <c r="BU729" i="3" s="1"/>
  <c r="BT750" i="3"/>
  <c r="BU750" i="3" s="1"/>
  <c r="BT735" i="3"/>
  <c r="BU735" i="3" s="1"/>
  <c r="BT726" i="3"/>
  <c r="BU726" i="3" s="1"/>
  <c r="BT721" i="3"/>
  <c r="BU721" i="3" s="1"/>
  <c r="K8" i="7"/>
  <c r="K9" i="7" s="1"/>
  <c r="BT725" i="3"/>
  <c r="BU725" i="3" s="1"/>
  <c r="BT723" i="3"/>
  <c r="BU723" i="3" s="1"/>
  <c r="BT730" i="3"/>
  <c r="BU730" i="3" s="1"/>
  <c r="BT722" i="3"/>
  <c r="BU722" i="3" s="1"/>
  <c r="EH647" i="3"/>
  <c r="EM647" i="3"/>
  <c r="BG739" i="3"/>
  <c r="BH739" i="3" s="1"/>
  <c r="ER659" i="3"/>
  <c r="ER644" i="3"/>
  <c r="ER662" i="3"/>
  <c r="ER637" i="3"/>
  <c r="AB234" i="20"/>
  <c r="AB250" i="20" s="1"/>
  <c r="AB252" i="20" s="1"/>
  <c r="AB254" i="20" s="1"/>
  <c r="AB260" i="20" s="1"/>
  <c r="AD209" i="20" s="1"/>
  <c r="AD211" i="20" s="1"/>
  <c r="BG735" i="3"/>
  <c r="BH735" i="3" s="1"/>
  <c r="Y801" i="3"/>
  <c r="E4" i="7" s="1"/>
  <c r="EM637" i="3"/>
  <c r="ER653" i="3"/>
  <c r="D78" i="11"/>
  <c r="E96" i="4"/>
  <c r="D66" i="11"/>
  <c r="BG750" i="3"/>
  <c r="BH750" i="3" s="1"/>
  <c r="BG733" i="3"/>
  <c r="BH733" i="3" s="1"/>
  <c r="BG737" i="3"/>
  <c r="BH737" i="3" s="1"/>
  <c r="D39" i="11"/>
  <c r="BU724" i="3"/>
  <c r="BG721" i="3"/>
  <c r="BH721" i="3" s="1"/>
  <c r="BG751" i="3"/>
  <c r="BH751" i="3" s="1"/>
  <c r="BG723" i="3"/>
  <c r="BH723" i="3" s="1"/>
  <c r="BG730" i="3"/>
  <c r="BH730" i="3" s="1"/>
  <c r="BG718" i="3"/>
  <c r="BH718" i="3" s="1"/>
  <c r="EC653" i="3"/>
  <c r="Y27" i="15"/>
  <c r="BG743" i="3"/>
  <c r="BH743" i="3" s="1"/>
  <c r="BG725" i="3"/>
  <c r="BH725" i="3" s="1"/>
  <c r="B96" i="4"/>
  <c r="I1052" i="3"/>
  <c r="BG744" i="3"/>
  <c r="BH744" i="3" s="1"/>
  <c r="EM645" i="3"/>
  <c r="BG746" i="3"/>
  <c r="BH746" i="3" s="1"/>
  <c r="BG729" i="3"/>
  <c r="BH729" i="3" s="1"/>
  <c r="DX656" i="3"/>
  <c r="DX649" i="3"/>
  <c r="BG726" i="3"/>
  <c r="BH726" i="3" s="1"/>
  <c r="BG749" i="3"/>
  <c r="BH749" i="3" s="1"/>
  <c r="BG736" i="3"/>
  <c r="BH736" i="3" s="1"/>
  <c r="BG724" i="3"/>
  <c r="BH724" i="3" s="1"/>
  <c r="BG727" i="3"/>
  <c r="BH727" i="3" s="1"/>
  <c r="BG752" i="3"/>
  <c r="BH752" i="3" s="1"/>
  <c r="C71" i="11"/>
  <c r="D71" i="11" s="1"/>
  <c r="BG740" i="3"/>
  <c r="BH740" i="3" s="1"/>
  <c r="BG742" i="3"/>
  <c r="BH742" i="3" s="1"/>
  <c r="BG747" i="3"/>
  <c r="BH747" i="3" s="1"/>
  <c r="BG741" i="3"/>
  <c r="BH741" i="3" s="1"/>
  <c r="DU778" i="3"/>
  <c r="BG734" i="3"/>
  <c r="BH734" i="3" s="1"/>
  <c r="BG720" i="3"/>
  <c r="BH720" i="3" s="1"/>
  <c r="BG748" i="3"/>
  <c r="BH748" i="3" s="1"/>
  <c r="BG728" i="3"/>
  <c r="BH728" i="3" s="1"/>
  <c r="D105" i="11"/>
  <c r="EC654" i="3"/>
  <c r="D27" i="11"/>
  <c r="ER643" i="3"/>
  <c r="G9" i="7"/>
  <c r="BG732" i="3"/>
  <c r="BH732" i="3" s="1"/>
  <c r="BG745" i="3"/>
  <c r="BH745" i="3" s="1"/>
  <c r="BG719" i="3"/>
  <c r="BH719" i="3" s="1"/>
  <c r="T27" i="15"/>
  <c r="DU777" i="3"/>
  <c r="AI27" i="15"/>
  <c r="EM656" i="3"/>
  <c r="D63" i="11"/>
  <c r="AZ1052" i="3"/>
  <c r="B13" i="11"/>
  <c r="AW116" i="20"/>
  <c r="EW657" i="3"/>
  <c r="D82" i="11"/>
  <c r="EW647" i="3"/>
  <c r="E104" i="4"/>
  <c r="R99" i="4"/>
  <c r="R104" i="4" s="1"/>
  <c r="EC659" i="3"/>
  <c r="ER640" i="3"/>
  <c r="EW666" i="3"/>
  <c r="ER646" i="3"/>
  <c r="T18" i="21"/>
  <c r="G51" i="21" s="1"/>
  <c r="Q58" i="7"/>
  <c r="S53" i="7"/>
  <c r="EH641" i="3"/>
  <c r="BE8" i="3"/>
  <c r="ER639" i="3"/>
  <c r="ER665" i="3"/>
  <c r="EW664" i="3"/>
  <c r="EM661" i="3"/>
  <c r="EH661" i="3"/>
  <c r="ER663" i="3"/>
  <c r="BG722" i="3"/>
  <c r="BH722" i="3" s="1"/>
  <c r="BG731" i="3"/>
  <c r="BH731" i="3" s="1"/>
  <c r="R11" i="4"/>
  <c r="R12" i="4" s="1"/>
  <c r="EW661" i="3"/>
  <c r="DO802" i="3"/>
  <c r="S63" i="4"/>
  <c r="E63" i="13" s="1"/>
  <c r="EH649" i="3"/>
  <c r="D44" i="11"/>
  <c r="E22" i="7"/>
  <c r="E35" i="7" s="1"/>
  <c r="B54" i="13"/>
  <c r="B54" i="4"/>
  <c r="B63" i="4" s="1"/>
  <c r="O20" i="21"/>
  <c r="P20" i="21" s="1" a="1"/>
  <c r="P20" i="21" s="1"/>
  <c r="S20" i="21" s="1"/>
  <c r="G42" i="21" a="1"/>
  <c r="G42" i="21" s="1"/>
  <c r="G43" i="21" s="1"/>
  <c r="R45" i="4"/>
  <c r="R54" i="4" s="1"/>
  <c r="E54" i="4"/>
  <c r="G40" i="8"/>
  <c r="J40" i="8"/>
  <c r="Z809" i="3" s="1"/>
  <c r="E6" i="7" s="1"/>
  <c r="CP802" i="3"/>
  <c r="AB986" i="3" s="1"/>
  <c r="DX659" i="3"/>
  <c r="CT755" i="3"/>
  <c r="DX637" i="3"/>
  <c r="DX650" i="3"/>
  <c r="DX669" i="3"/>
  <c r="DX663" i="3"/>
  <c r="DX657" i="3"/>
  <c r="DX641" i="3"/>
  <c r="DX644" i="3"/>
  <c r="DX642" i="3"/>
  <c r="DX668" i="3"/>
  <c r="DX646" i="3"/>
  <c r="DX648" i="3"/>
  <c r="DX645" i="3"/>
  <c r="DO754" i="3"/>
  <c r="DX666" i="3"/>
  <c r="DX658" i="3"/>
  <c r="DX653" i="3"/>
  <c r="DX665" i="3"/>
  <c r="DX639" i="3"/>
  <c r="DX662" i="3"/>
  <c r="DX638" i="3"/>
  <c r="DX643" i="3"/>
  <c r="DX647" i="3"/>
  <c r="DX664" i="3"/>
  <c r="DX651" i="3"/>
  <c r="E12" i="4"/>
  <c r="S21" i="21"/>
  <c r="DX661" i="3"/>
  <c r="H63" i="13"/>
  <c r="T97" i="4"/>
  <c r="R30" i="4"/>
  <c r="R38" i="4" s="1"/>
  <c r="E38" i="4"/>
  <c r="X1048" i="3"/>
  <c r="BA1039" i="3"/>
  <c r="BA1048" i="3" s="1" a="1"/>
  <c r="BA1048" i="3" s="1"/>
  <c r="CT798" i="3"/>
  <c r="DU800" i="3" s="1"/>
  <c r="DU799" i="3"/>
  <c r="BE68" i="3"/>
  <c r="EC644" i="3"/>
  <c r="EC662" i="3"/>
  <c r="EC655" i="3"/>
  <c r="EC650" i="3"/>
  <c r="EC669" i="3"/>
  <c r="EC639" i="3"/>
  <c r="EC651" i="3"/>
  <c r="EC646" i="3"/>
  <c r="EC641" i="3"/>
  <c r="EC638" i="3"/>
  <c r="EC664" i="3"/>
  <c r="CU802" i="3"/>
  <c r="AB987" i="3" s="1"/>
  <c r="AJ987" i="3" s="1"/>
  <c r="EC665" i="3"/>
  <c r="EC663" i="3"/>
  <c r="CY755" i="3"/>
  <c r="EC647" i="3"/>
  <c r="EC640" i="3"/>
  <c r="EC648" i="3"/>
  <c r="EC657" i="3"/>
  <c r="EC660" i="3"/>
  <c r="EC643" i="3"/>
  <c r="EC642" i="3"/>
  <c r="EC649" i="3"/>
  <c r="EC667" i="3"/>
  <c r="EW653" i="3"/>
  <c r="EW648" i="3"/>
  <c r="EW663" i="3"/>
  <c r="DS755" i="3"/>
  <c r="EW651" i="3"/>
  <c r="EW646" i="3"/>
  <c r="EW665" i="3"/>
  <c r="EW667" i="3"/>
  <c r="EW637" i="3"/>
  <c r="EW662" i="3"/>
  <c r="EW659" i="3"/>
  <c r="EW652" i="3"/>
  <c r="EW642" i="3"/>
  <c r="EW655" i="3"/>
  <c r="EW656" i="3"/>
  <c r="EW668" i="3"/>
  <c r="EW649" i="3"/>
  <c r="EW635" i="3"/>
  <c r="AX693" i="20"/>
  <c r="EW640" i="3"/>
  <c r="EW669" i="3"/>
  <c r="EW645" i="3"/>
  <c r="EW644" i="3"/>
  <c r="EW658" i="3"/>
  <c r="EW650" i="3"/>
  <c r="EW638" i="3"/>
  <c r="EW643" i="3"/>
  <c r="EC645" i="3"/>
  <c r="EC666" i="3"/>
  <c r="EC637" i="3"/>
  <c r="EM666" i="3"/>
  <c r="B64" i="11"/>
  <c r="B98" i="11" s="1"/>
  <c r="B106" i="11" s="1"/>
  <c r="J29" i="23"/>
  <c r="AT24" i="23" s="1"/>
  <c r="EM660" i="3"/>
  <c r="EW660" i="3"/>
  <c r="AW121" i="20"/>
  <c r="FE753" i="3"/>
  <c r="EC635" i="3"/>
  <c r="FY753" i="3"/>
  <c r="EW636" i="3"/>
  <c r="EM641" i="3"/>
  <c r="EC661" i="3"/>
  <c r="EW654" i="3"/>
  <c r="EC658" i="3"/>
  <c r="ER635" i="3"/>
  <c r="ER655" i="3"/>
  <c r="DJ802" i="3"/>
  <c r="ER654" i="3"/>
  <c r="ER656" i="3"/>
  <c r="ER638" i="3"/>
  <c r="ER661" i="3"/>
  <c r="ER649" i="3"/>
  <c r="ER636" i="3"/>
  <c r="ER664" i="3"/>
  <c r="ER641" i="3"/>
  <c r="ER651" i="3"/>
  <c r="ER666" i="3"/>
  <c r="ER658" i="3"/>
  <c r="ER652" i="3"/>
  <c r="ER669" i="3"/>
  <c r="ER642" i="3"/>
  <c r="ER657" i="3"/>
  <c r="ER648" i="3"/>
  <c r="AX692" i="20"/>
  <c r="ER660" i="3"/>
  <c r="ER667" i="3"/>
  <c r="ER650" i="3"/>
  <c r="ER645" i="3"/>
  <c r="DN755" i="3"/>
  <c r="ER647" i="3"/>
  <c r="C55" i="11"/>
  <c r="D46" i="11"/>
  <c r="E29" i="21"/>
  <c r="F24" i="21"/>
  <c r="BU718" i="3"/>
  <c r="DX655" i="3"/>
  <c r="EH645" i="3"/>
  <c r="EH662" i="3"/>
  <c r="EH637" i="3"/>
  <c r="EH657" i="3"/>
  <c r="EH658" i="3"/>
  <c r="EH650" i="3"/>
  <c r="EH664" i="3"/>
  <c r="EH646" i="3"/>
  <c r="EH660" i="3"/>
  <c r="EH648" i="3"/>
  <c r="EH667" i="3"/>
  <c r="EH669" i="3"/>
  <c r="DD755" i="3"/>
  <c r="EH668" i="3"/>
  <c r="CZ802" i="3"/>
  <c r="AB988" i="3" s="1"/>
  <c r="AJ988" i="3" s="1"/>
  <c r="EH659" i="3"/>
  <c r="EH654" i="3"/>
  <c r="EH643" i="3"/>
  <c r="EH639" i="3"/>
  <c r="EH640" i="3"/>
  <c r="EH651" i="3"/>
  <c r="EH652" i="3"/>
  <c r="EH642" i="3"/>
  <c r="EH655" i="3"/>
  <c r="EH653" i="3"/>
  <c r="EH666" i="3"/>
  <c r="EH656" i="3"/>
  <c r="EH663" i="3"/>
  <c r="EH638" i="3"/>
  <c r="EH665" i="3"/>
  <c r="DE802" i="3"/>
  <c r="AB989" i="3" s="1"/>
  <c r="AJ989" i="3" s="1"/>
  <c r="DI755" i="3"/>
  <c r="AX691" i="20"/>
  <c r="EM669" i="3"/>
  <c r="EM650" i="3"/>
  <c r="EM639" i="3"/>
  <c r="EM659" i="3"/>
  <c r="EM667" i="3"/>
  <c r="EM663" i="3"/>
  <c r="EM635" i="3"/>
  <c r="EM652" i="3"/>
  <c r="EM654" i="3"/>
  <c r="EM638" i="3"/>
  <c r="EM655" i="3"/>
  <c r="EM640" i="3"/>
  <c r="EM662" i="3"/>
  <c r="EM649" i="3"/>
  <c r="EM646" i="3"/>
  <c r="EM657" i="3"/>
  <c r="EM643" i="3"/>
  <c r="EM664" i="3"/>
  <c r="EM636" i="3"/>
  <c r="EM653" i="3"/>
  <c r="EM668" i="3"/>
  <c r="EM648" i="3"/>
  <c r="EM642" i="3"/>
  <c r="B12" i="4"/>
  <c r="N189" i="23"/>
  <c r="N195" i="23" s="1"/>
  <c r="EH635" i="3"/>
  <c r="EC636" i="3"/>
  <c r="AY1006" i="3"/>
  <c r="AG1049" i="3"/>
  <c r="DX654" i="3"/>
  <c r="R65" i="4"/>
  <c r="R70" i="4" s="1"/>
  <c r="E70" i="4"/>
  <c r="ET799" i="3"/>
  <c r="AW119" i="20"/>
  <c r="AW118" i="20"/>
  <c r="AW117" i="20"/>
  <c r="D92" i="11"/>
  <c r="C97" i="11"/>
  <c r="D97" i="11" s="1"/>
  <c r="AC885" i="3"/>
  <c r="AC886" i="3"/>
  <c r="DX652" i="3"/>
  <c r="EC652" i="3"/>
  <c r="C63" i="4"/>
  <c r="EC668" i="3"/>
  <c r="EM665" i="3"/>
  <c r="DX636" i="3"/>
  <c r="DX667" i="3"/>
  <c r="DX640" i="3"/>
  <c r="AO42" i="20"/>
  <c r="AO39" i="20"/>
  <c r="AK62" i="20" s="1"/>
  <c r="G22" i="7"/>
  <c r="G35" i="7" s="1"/>
  <c r="I15" i="7"/>
  <c r="DX635" i="3"/>
  <c r="EW641" i="3"/>
  <c r="EH644" i="3"/>
  <c r="EM644" i="3"/>
  <c r="EM651" i="3"/>
  <c r="M8" i="7" l="1"/>
  <c r="BT753" i="3"/>
  <c r="D13" i="11"/>
  <c r="AT22" i="23"/>
  <c r="AB990" i="3"/>
  <c r="AJ990" i="3" s="1"/>
  <c r="BU753" i="3"/>
  <c r="AH753" i="3" s="1"/>
  <c r="BE43" i="3" s="1"/>
  <c r="BG753" i="3"/>
  <c r="AX694" i="20"/>
  <c r="AY695" i="20" s="1"/>
  <c r="S97" i="4"/>
  <c r="S58" i="7"/>
  <c r="U53" i="7"/>
  <c r="AW122" i="20"/>
  <c r="BH753" i="3"/>
  <c r="AC753" i="3" s="1"/>
  <c r="BE42" i="3" s="1"/>
  <c r="BE9" i="3"/>
  <c r="R63" i="4"/>
  <c r="R97" i="4" s="1"/>
  <c r="R105" i="4" s="1"/>
  <c r="E63" i="4"/>
  <c r="E97" i="4" s="1"/>
  <c r="E105" i="4" s="1"/>
  <c r="Z818" i="3"/>
  <c r="K15" i="7"/>
  <c r="I22" i="7"/>
  <c r="I35" i="7" s="1"/>
  <c r="G24" i="21"/>
  <c r="B63" i="13"/>
  <c r="C97" i="4"/>
  <c r="O29" i="21"/>
  <c r="P29" i="21" s="1" a="1"/>
  <c r="P29" i="21" s="1"/>
  <c r="S29" i="21" s="1"/>
  <c r="O27" i="21"/>
  <c r="P27" i="21" s="1" a="1"/>
  <c r="P27" i="21" s="1"/>
  <c r="S27" i="21" s="1"/>
  <c r="O23" i="21"/>
  <c r="P23" i="21" s="1" a="1"/>
  <c r="P23" i="21" s="1"/>
  <c r="S23" i="21" s="1"/>
  <c r="O25" i="21"/>
  <c r="P25" i="21" s="1" a="1"/>
  <c r="P25" i="21" s="1"/>
  <c r="S25" i="21" s="1"/>
  <c r="O26" i="21"/>
  <c r="P26" i="21" s="1" a="1"/>
  <c r="P26" i="21" s="1"/>
  <c r="S26" i="21" s="1"/>
  <c r="O22" i="21"/>
  <c r="P22" i="21" s="1" a="1"/>
  <c r="P22" i="21" s="1"/>
  <c r="S22" i="21" s="1"/>
  <c r="E5" i="7"/>
  <c r="G4" i="7"/>
  <c r="O24" i="21"/>
  <c r="P24" i="21" s="1" a="1"/>
  <c r="P24" i="21" s="1"/>
  <c r="S24" i="21" s="1"/>
  <c r="ER670" i="3"/>
  <c r="Y130" i="20" s="1"/>
  <c r="Y133" i="20" s="1"/>
  <c r="Y136" i="20" s="1"/>
  <c r="AT29" i="23"/>
  <c r="AY43" i="23"/>
  <c r="AY36" i="23"/>
  <c r="AY46" i="23"/>
  <c r="AY40" i="23"/>
  <c r="AY45" i="23"/>
  <c r="AY41" i="23"/>
  <c r="AY42" i="23"/>
  <c r="AY44" i="23"/>
  <c r="AT27" i="23"/>
  <c r="AT28" i="23"/>
  <c r="AY47" i="23"/>
  <c r="AT26" i="23"/>
  <c r="AT25" i="23"/>
  <c r="AY37" i="23"/>
  <c r="AT20" i="23"/>
  <c r="AY39" i="23"/>
  <c r="AT23" i="23"/>
  <c r="AY38" i="23"/>
  <c r="AT21" i="23"/>
  <c r="H97" i="13"/>
  <c r="T105" i="4"/>
  <c r="DU755" i="3"/>
  <c r="O28" i="21"/>
  <c r="P28" i="21" s="1" a="1"/>
  <c r="P28" i="21" s="1"/>
  <c r="S28" i="21" s="1"/>
  <c r="AT19" i="23"/>
  <c r="AJ986" i="3"/>
  <c r="AJ992" i="3" s="1"/>
  <c r="AK84" i="20"/>
  <c r="T804" i="20"/>
  <c r="AF804" i="20" s="1"/>
  <c r="D55" i="11"/>
  <c r="C64" i="11"/>
  <c r="EC670" i="3"/>
  <c r="J130" i="20" s="1"/>
  <c r="J133" i="20" s="1"/>
  <c r="J136" i="20" s="1"/>
  <c r="EH670" i="3"/>
  <c r="O130" i="20" s="1"/>
  <c r="O133" i="20" s="1"/>
  <c r="O136" i="20" s="1"/>
  <c r="F27" i="21"/>
  <c r="G52" i="21"/>
  <c r="G54" i="21" s="1"/>
  <c r="G56" i="21" s="1"/>
  <c r="E12" i="21" s="1"/>
  <c r="F28" i="21"/>
  <c r="G28" i="21" s="1"/>
  <c r="G61" i="21"/>
  <c r="G63" i="21" s="1"/>
  <c r="G65" i="21" s="1"/>
  <c r="E13" i="21" s="1"/>
  <c r="EM670" i="3"/>
  <c r="T130" i="20" s="1"/>
  <c r="T133" i="20" s="1"/>
  <c r="T136" i="20" s="1"/>
  <c r="EW670" i="3"/>
  <c r="AD130" i="20" s="1"/>
  <c r="AD133" i="20" s="1"/>
  <c r="AD136" i="20" s="1"/>
  <c r="E7" i="7"/>
  <c r="G6" i="7"/>
  <c r="M9" i="7"/>
  <c r="O8" i="7"/>
  <c r="DX670" i="3"/>
  <c r="E130" i="20" s="1"/>
  <c r="E133" i="20" s="1"/>
  <c r="E136" i="20" s="1"/>
  <c r="AY1005" i="3"/>
  <c r="AG1045" i="3"/>
  <c r="AX695" i="20" l="1"/>
  <c r="AO695" i="20" s="1"/>
  <c r="AB991" i="3"/>
  <c r="E11" i="7"/>
  <c r="E37" i="7" s="1"/>
  <c r="E45" i="7" s="1"/>
  <c r="AJ1045" i="3"/>
  <c r="AP552" i="20" s="1"/>
  <c r="E93" i="20"/>
  <c r="E94" i="20" s="1"/>
  <c r="E95" i="20" s="1"/>
  <c r="AP95" i="20" s="1"/>
  <c r="AK109" i="20" s="1"/>
  <c r="T806" i="20" s="1"/>
  <c r="AF806" i="20" s="1"/>
  <c r="BE73" i="3" s="1"/>
  <c r="E103" i="20"/>
  <c r="E106" i="20" s="1"/>
  <c r="U58" i="7"/>
  <c r="W53" i="7"/>
  <c r="AZ1046" i="3"/>
  <c r="S105" i="4"/>
  <c r="E97" i="13"/>
  <c r="BE10" i="3"/>
  <c r="BE11" i="3" s="1"/>
  <c r="G45" i="21"/>
  <c r="G47" i="21" s="1"/>
  <c r="E10" i="21" s="1"/>
  <c r="O756" i="3"/>
  <c r="P421" i="3"/>
  <c r="DU802" i="3"/>
  <c r="U373" i="20" s="1"/>
  <c r="B97" i="4"/>
  <c r="C105" i="4"/>
  <c r="B97" i="13"/>
  <c r="AK191" i="20"/>
  <c r="T811" i="20" s="1"/>
  <c r="AF811" i="20" s="1"/>
  <c r="BE76" i="3" s="1"/>
  <c r="T805" i="20"/>
  <c r="AF805" i="20" s="1"/>
  <c r="BE72" i="3" s="1"/>
  <c r="AJ994" i="3"/>
  <c r="AJ1007" i="3"/>
  <c r="AP550" i="20"/>
  <c r="AJ1029" i="3"/>
  <c r="AJ1001" i="3"/>
  <c r="Q8" i="7"/>
  <c r="O9" i="7"/>
  <c r="E11" i="21"/>
  <c r="D64" i="11"/>
  <c r="C98" i="11"/>
  <c r="E138" i="20"/>
  <c r="E139" i="20" s="1"/>
  <c r="AK143" i="20" s="1"/>
  <c r="T807" i="20" s="1"/>
  <c r="AF807" i="20" s="1"/>
  <c r="BE74" i="3" s="1"/>
  <c r="G27" i="21"/>
  <c r="F26" i="21"/>
  <c r="M15" i="7"/>
  <c r="K22" i="7"/>
  <c r="K35" i="7" s="1"/>
  <c r="AJ1049" i="3"/>
  <c r="AP553" i="20" s="1"/>
  <c r="T107" i="4"/>
  <c r="H107" i="13" s="1"/>
  <c r="H105" i="13"/>
  <c r="BE71" i="3"/>
  <c r="G5" i="7"/>
  <c r="I4" i="7"/>
  <c r="I6" i="7"/>
  <c r="G7" i="7"/>
  <c r="AP706" i="20"/>
  <c r="AP705" i="20"/>
  <c r="AJ711" i="20" s="1"/>
  <c r="AK794" i="20" s="1"/>
  <c r="T819" i="20" s="1"/>
  <c r="AF819" i="20" s="1"/>
  <c r="BE82" i="3" s="1"/>
  <c r="E49" i="7" l="1"/>
  <c r="E105" i="13"/>
  <c r="S107" i="4"/>
  <c r="E107" i="13" s="1"/>
  <c r="T11" i="15" s="1"/>
  <c r="T23" i="15" s="1"/>
  <c r="AZ1051" i="3"/>
  <c r="BA1056" i="3"/>
  <c r="Y53" i="7"/>
  <c r="W58" i="7"/>
  <c r="AJ1053" i="3"/>
  <c r="T24" i="15" s="1"/>
  <c r="AP554" i="20"/>
  <c r="BE12" i="3"/>
  <c r="G11" i="7"/>
  <c r="G37" i="7" s="1"/>
  <c r="G45" i="7" s="1"/>
  <c r="AI11" i="15"/>
  <c r="AI23" i="15" s="1"/>
  <c r="AI26" i="15" s="1"/>
  <c r="AI28" i="15" s="1"/>
  <c r="AD11" i="15"/>
  <c r="AD23" i="15" s="1"/>
  <c r="AD26" i="15" s="1"/>
  <c r="AD28" i="15" s="1"/>
  <c r="E60" i="7"/>
  <c r="E48" i="7"/>
  <c r="E47" i="7"/>
  <c r="K6" i="7"/>
  <c r="I7" i="7"/>
  <c r="M22" i="7"/>
  <c r="M35" i="7" s="1"/>
  <c r="O15" i="7"/>
  <c r="BE101" i="3"/>
  <c r="B105" i="13"/>
  <c r="AG269" i="20"/>
  <c r="B105" i="4"/>
  <c r="AB266" i="20" s="1"/>
  <c r="AC455" i="3"/>
  <c r="I5" i="7"/>
  <c r="K4" i="7"/>
  <c r="Q9" i="7"/>
  <c r="S8" i="7"/>
  <c r="D98" i="11"/>
  <c r="C106" i="11"/>
  <c r="D106" i="11" s="1"/>
  <c r="G26" i="21"/>
  <c r="G29" i="21"/>
  <c r="F29" i="21"/>
  <c r="AA1056" i="3" l="1"/>
  <c r="E62" i="7"/>
  <c r="E66" i="7" s="1"/>
  <c r="AF551" i="20"/>
  <c r="Y11" i="15"/>
  <c r="Y23" i="15" s="1"/>
  <c r="Y26" i="15" s="1"/>
  <c r="Y28" i="15" s="1"/>
  <c r="Y64" i="15" s="1"/>
  <c r="Y68" i="15" s="1"/>
  <c r="Y69" i="15" s="1"/>
  <c r="BE13" i="3"/>
  <c r="BE14" i="3" s="1"/>
  <c r="BA1055" i="3"/>
  <c r="BA1059" i="3" s="1"/>
  <c r="I11" i="7"/>
  <c r="I37" i="7" s="1"/>
  <c r="I49" i="7" s="1"/>
  <c r="AP557" i="20"/>
  <c r="AP556" i="20" s="1"/>
  <c r="AP559" i="20" s="1"/>
  <c r="AF552" i="20" s="1"/>
  <c r="Y58" i="7"/>
  <c r="AA53" i="7"/>
  <c r="AC456" i="3"/>
  <c r="G49" i="7"/>
  <c r="M6" i="7"/>
  <c r="K7" i="7"/>
  <c r="M4" i="7"/>
  <c r="K5" i="7"/>
  <c r="G111" i="21"/>
  <c r="G96" i="21"/>
  <c r="G79" i="21"/>
  <c r="G80" i="21" s="1"/>
  <c r="E15" i="21" s="1"/>
  <c r="G88" i="21"/>
  <c r="G90" i="21" s="1"/>
  <c r="E16" i="21" s="1"/>
  <c r="G31" i="21"/>
  <c r="G33" i="21" s="1"/>
  <c r="E9" i="21" s="1"/>
  <c r="AB47" i="15"/>
  <c r="AB49" i="15" s="1"/>
  <c r="AC454" i="3"/>
  <c r="N185" i="23"/>
  <c r="BE22" i="3"/>
  <c r="AG268" i="20"/>
  <c r="AG270" i="20" s="1"/>
  <c r="AK273" i="20" s="1"/>
  <c r="T812" i="20" s="1"/>
  <c r="AF812" i="20" s="1"/>
  <c r="U8" i="7"/>
  <c r="S9" i="7"/>
  <c r="Q15" i="7"/>
  <c r="O22" i="7"/>
  <c r="O35" i="7" s="1"/>
  <c r="T26" i="15"/>
  <c r="T28" i="15" s="1"/>
  <c r="G47" i="7"/>
  <c r="G48" i="7"/>
  <c r="G60" i="7"/>
  <c r="AF553" i="20" l="1"/>
  <c r="AK559" i="20" s="1"/>
  <c r="T818" i="20" s="1"/>
  <c r="AF818" i="20" s="1"/>
  <c r="BE81" i="3" s="1"/>
  <c r="AA1057" i="3"/>
  <c r="G1058" i="3" s="1"/>
  <c r="E67" i="7"/>
  <c r="E70" i="7" s="1"/>
  <c r="E72" i="7" s="1"/>
  <c r="AD38" i="15"/>
  <c r="AD40" i="15" s="1"/>
  <c r="G62" i="7"/>
  <c r="G67" i="7" s="1"/>
  <c r="T29" i="15"/>
  <c r="K11" i="7"/>
  <c r="K37" i="7" s="1"/>
  <c r="K49" i="7" s="1"/>
  <c r="AC53" i="7"/>
  <c r="AA58" i="7"/>
  <c r="I45" i="7"/>
  <c r="I48" i="7" s="1"/>
  <c r="BE15" i="3"/>
  <c r="BE77" i="3"/>
  <c r="AF821" i="20"/>
  <c r="BE70" i="3" s="1"/>
  <c r="BE44" i="3"/>
  <c r="F457" i="3"/>
  <c r="AB54" i="15"/>
  <c r="AB55" i="15" s="1"/>
  <c r="O4" i="7"/>
  <c r="M5" i="7"/>
  <c r="N196" i="23"/>
  <c r="N186" i="23"/>
  <c r="Y38" i="15"/>
  <c r="Y40" i="15" s="1"/>
  <c r="W8" i="7"/>
  <c r="U9" i="7"/>
  <c r="M7" i="7"/>
  <c r="O6" i="7"/>
  <c r="Q22" i="7"/>
  <c r="Q35" i="7" s="1"/>
  <c r="S15" i="7"/>
  <c r="G101" i="21"/>
  <c r="G113" i="21"/>
  <c r="G97" i="21"/>
  <c r="Y41" i="15" l="1"/>
  <c r="AB56" i="15" s="1"/>
  <c r="I47" i="7"/>
  <c r="G66" i="7"/>
  <c r="G70" i="7" s="1"/>
  <c r="G72" i="7" s="1"/>
  <c r="K45" i="7"/>
  <c r="K48" i="7" s="1"/>
  <c r="I60" i="7"/>
  <c r="M11" i="7"/>
  <c r="M37" i="7" s="1"/>
  <c r="M45" i="7" s="1"/>
  <c r="AE53" i="7"/>
  <c r="AC58" i="7"/>
  <c r="O7" i="7"/>
  <c r="Q6" i="7"/>
  <c r="Q4" i="7"/>
  <c r="O5" i="7"/>
  <c r="G115" i="21"/>
  <c r="E17" i="21" s="1"/>
  <c r="E14" i="21" s="1"/>
  <c r="E18" i="21" s="1"/>
  <c r="H3" i="21" s="1"/>
  <c r="Y8" i="7"/>
  <c r="W9" i="7"/>
  <c r="K47" i="7"/>
  <c r="S22" i="7"/>
  <c r="S35" i="7" s="1"/>
  <c r="U15" i="7"/>
  <c r="K60" i="7" l="1"/>
  <c r="I62" i="7"/>
  <c r="I66" i="7" s="1"/>
  <c r="O11" i="7"/>
  <c r="O37" i="7" s="1"/>
  <c r="O49" i="7" s="1"/>
  <c r="M49" i="7"/>
  <c r="AE58" i="7"/>
  <c r="AG53" i="7"/>
  <c r="AG58" i="7" s="1"/>
  <c r="W15" i="7"/>
  <c r="U22" i="7"/>
  <c r="U35" i="7" s="1"/>
  <c r="M26" i="3"/>
  <c r="AB57" i="15"/>
  <c r="Q5" i="7"/>
  <c r="S4" i="7"/>
  <c r="S6" i="7"/>
  <c r="Q7" i="7"/>
  <c r="Y9" i="7"/>
  <c r="AA8" i="7"/>
  <c r="M60" i="7"/>
  <c r="M48" i="7"/>
  <c r="M47" i="7"/>
  <c r="K62" i="7" l="1"/>
  <c r="I67" i="7"/>
  <c r="I70" i="7" s="1"/>
  <c r="I72" i="7" s="1"/>
  <c r="O45" i="7"/>
  <c r="O47" i="7" s="1"/>
  <c r="Q11" i="7"/>
  <c r="Q37" i="7" s="1"/>
  <c r="Q49" i="7"/>
  <c r="Q45" i="7"/>
  <c r="P204" i="3"/>
  <c r="BE19" i="3"/>
  <c r="U6" i="7"/>
  <c r="S7" i="7"/>
  <c r="AB59" i="15"/>
  <c r="AB77" i="15" s="1"/>
  <c r="AB78" i="15" s="1"/>
  <c r="AA9" i="7"/>
  <c r="AC8" i="7"/>
  <c r="W22" i="7"/>
  <c r="W35" i="7" s="1"/>
  <c r="Y15" i="7"/>
  <c r="S5" i="7"/>
  <c r="U4" i="7"/>
  <c r="O60" i="7" l="1"/>
  <c r="O48" i="7"/>
  <c r="K66" i="7"/>
  <c r="K67" i="7"/>
  <c r="M62" i="7"/>
  <c r="S11" i="7"/>
  <c r="S37" i="7" s="1"/>
  <c r="S49" i="7" s="1"/>
  <c r="S45" i="7"/>
  <c r="W6" i="7"/>
  <c r="U7" i="7"/>
  <c r="W4" i="7"/>
  <c r="U5" i="7"/>
  <c r="U11" i="7" s="1"/>
  <c r="U37" i="7" s="1"/>
  <c r="Y22" i="7"/>
  <c r="Y35" i="7" s="1"/>
  <c r="AA15" i="7"/>
  <c r="AE8" i="7"/>
  <c r="AC9" i="7"/>
  <c r="AB79" i="15"/>
  <c r="AB81" i="15" s="1"/>
  <c r="J82" i="15" s="1"/>
  <c r="I10" i="21"/>
  <c r="I11" i="21" s="1"/>
  <c r="I18" i="21" s="1"/>
  <c r="H4" i="21" s="1"/>
  <c r="H5" i="21" s="1"/>
  <c r="BE83" i="3" s="1"/>
  <c r="M27" i="3"/>
  <c r="Q48" i="7"/>
  <c r="Q47" i="7"/>
  <c r="Q60" i="7"/>
  <c r="O62" i="7" l="1"/>
  <c r="Q62" i="7" s="1"/>
  <c r="M67" i="7"/>
  <c r="M66" i="7"/>
  <c r="K70" i="7"/>
  <c r="K72" i="7" s="1"/>
  <c r="W5" i="7"/>
  <c r="Y4" i="7"/>
  <c r="BE20" i="3"/>
  <c r="P205" i="3"/>
  <c r="AE9" i="7"/>
  <c r="AG8" i="7"/>
  <c r="AG9" i="7" s="1"/>
  <c r="W7" i="7"/>
  <c r="Y6" i="7"/>
  <c r="S60" i="7"/>
  <c r="S48" i="7"/>
  <c r="S47" i="7"/>
  <c r="U45" i="7"/>
  <c r="U49" i="7"/>
  <c r="AC15" i="7"/>
  <c r="AA22" i="7"/>
  <c r="AA35" i="7" s="1"/>
  <c r="M70" i="7" l="1"/>
  <c r="M72" i="7" s="1"/>
  <c r="S62" i="7"/>
  <c r="S67" i="7" s="1"/>
  <c r="Q67" i="7"/>
  <c r="Q66" i="7"/>
  <c r="Q70" i="7" s="1"/>
  <c r="Q72" i="7" s="1"/>
  <c r="O66" i="7"/>
  <c r="O67" i="7"/>
  <c r="W11" i="7"/>
  <c r="W37" i="7" s="1"/>
  <c r="W49" i="7" s="1"/>
  <c r="AA6" i="7"/>
  <c r="Y7" i="7"/>
  <c r="U48" i="7"/>
  <c r="U47" i="7"/>
  <c r="U60" i="7"/>
  <c r="AA4" i="7"/>
  <c r="Y5" i="7"/>
  <c r="AC22" i="7"/>
  <c r="AC35" i="7" s="1"/>
  <c r="AE15" i="7"/>
  <c r="S66" i="7" l="1"/>
  <c r="U62" i="7"/>
  <c r="O70" i="7"/>
  <c r="O72" i="7" s="1"/>
  <c r="W45" i="7"/>
  <c r="W48" i="7" s="1"/>
  <c r="Y11" i="7"/>
  <c r="Y37" i="7" s="1"/>
  <c r="Y45" i="7" s="1"/>
  <c r="S70" i="7"/>
  <c r="S72" i="7" s="1"/>
  <c r="AA5" i="7"/>
  <c r="AC4" i="7"/>
  <c r="AC6" i="7"/>
  <c r="AA7" i="7"/>
  <c r="AE22" i="7"/>
  <c r="AE35" i="7" s="1"/>
  <c r="AG15" i="7"/>
  <c r="AG22" i="7" s="1"/>
  <c r="AG35" i="7" s="1"/>
  <c r="W60" i="7" l="1"/>
  <c r="W47" i="7"/>
  <c r="W62" i="7"/>
  <c r="U67" i="7"/>
  <c r="U66" i="7"/>
  <c r="U70" i="7" s="1"/>
  <c r="U72" i="7" s="1"/>
  <c r="Y49" i="7"/>
  <c r="AA11" i="7"/>
  <c r="AA37" i="7" s="1"/>
  <c r="AA45" i="7" s="1"/>
  <c r="AC7" i="7"/>
  <c r="AE6" i="7"/>
  <c r="AE4" i="7"/>
  <c r="AC5" i="7"/>
  <c r="Y47" i="7"/>
  <c r="Y48" i="7"/>
  <c r="Y60" i="7"/>
  <c r="Y62" i="7" l="1"/>
  <c r="Y67" i="7" s="1"/>
  <c r="W67" i="7"/>
  <c r="W66" i="7"/>
  <c r="AA49" i="7"/>
  <c r="AC11" i="7"/>
  <c r="AC37" i="7" s="1"/>
  <c r="AC49" i="7" s="1"/>
  <c r="AE7" i="7"/>
  <c r="AG6" i="7"/>
  <c r="AG7" i="7" s="1"/>
  <c r="AE5" i="7"/>
  <c r="AG4" i="7"/>
  <c r="AA48" i="7"/>
  <c r="AA47" i="7"/>
  <c r="AA60" i="7"/>
  <c r="Y66" i="7" l="1"/>
  <c r="W70" i="7"/>
  <c r="W72" i="7" s="1"/>
  <c r="AA62" i="7"/>
  <c r="AC45" i="7"/>
  <c r="AC60" i="7" s="1"/>
  <c r="AE11" i="7"/>
  <c r="AE37" i="7" s="1"/>
  <c r="AE45" i="7" s="1"/>
  <c r="AG5" i="7"/>
  <c r="AG11" i="7" s="1"/>
  <c r="AG37" i="7" s="1"/>
  <c r="Y70" i="7"/>
  <c r="Y72" i="7" s="1"/>
  <c r="AE49" i="7" l="1"/>
  <c r="AC47" i="7"/>
  <c r="AC48" i="7"/>
  <c r="AC62" i="7"/>
  <c r="AA66" i="7"/>
  <c r="AA67" i="7"/>
  <c r="AG49" i="7"/>
  <c r="AG45" i="7"/>
  <c r="AE48" i="7"/>
  <c r="AE47" i="7"/>
  <c r="AE60" i="7"/>
  <c r="AA70" i="7" l="1"/>
  <c r="AA72" i="7" s="1"/>
  <c r="AE62" i="7"/>
  <c r="AC66" i="7"/>
  <c r="AC67" i="7"/>
  <c r="AG47" i="7"/>
  <c r="AG60" i="7"/>
  <c r="AG48" i="7"/>
  <c r="AC70" i="7" l="1"/>
  <c r="AC72" i="7" s="1"/>
  <c r="AG62" i="7"/>
  <c r="AG66" i="7" s="1"/>
  <c r="AE66" i="7"/>
  <c r="AE67" i="7"/>
  <c r="AE70" i="7"/>
  <c r="AE72" i="7" s="1"/>
  <c r="AG67" i="7" l="1"/>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9B479CE3-F333-4BEB-9B75-10BC2E076D18}">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rgb="FF000000"/>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<sst xmlns="http://schemas.openxmlformats.org/spreadsheetml/2006/main" count="5036" uniqueCount="2745">
  <si>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</si>
  <si>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</si>
  <si>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</si>
  <si>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</si>
  <si>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</si>
  <si>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</si>
  <si>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</si>
  <si>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</si>
  <si>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</si>
  <si>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</si>
  <si>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</si>
  <si>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</si>
  <si>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</si>
  <si>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</si>
  <si>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</si>
  <si>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</si>
  <si>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</si>
  <si>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</si>
  <si>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</si>
  <si>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</si>
  <si>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</si>
  <si>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</si>
  <si>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</si>
  <si>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</si>
  <si>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</si>
  <si>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</si>
  <si>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</si>
  <si>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</si>
  <si>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</si>
  <si>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</si>
  <si>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</si>
  <si>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</si>
  <si>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</si>
  <si>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</si>
  <si>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</si>
  <si>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</si>
  <si>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</si>
  <si>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</si>
  <si>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</si>
  <si>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</si>
  <si>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</si>
  <si>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</si>
  <si>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</si>
  <si>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</si>
  <si>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</si>
  <si>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</si>
  <si>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</si>
  <si>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</si>
  <si>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</si>
  <si>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</si>
  <si>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</si>
  <si>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</si>
  <si>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</si>
  <si>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</si>
  <si>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</si>
  <si>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</si>
  <si>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</si>
  <si>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</si>
  <si>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</si>
  <si>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</si>
  <si>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</si>
  <si>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</si>
  <si>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</si>
  <si>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</si>
  <si>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</si>
  <si>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</si>
  <si>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</si>
  <si>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</si>
  <si>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</si>
  <si>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</si>
  <si>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</si>
  <si>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</si>
  <si>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</si>
  <si>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</si>
  <si>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</si>
  <si>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</si>
  <si>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</si>
  <si>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</si>
  <si>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</si>
  <si>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</si>
  <si>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</si>
  <si>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</si>
  <si>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</si>
  <si>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</si>
  <si>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</si>
  <si>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</si>
  <si>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</si>
  <si>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</si>
  <si>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</si>
  <si>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</si>
  <si>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</si>
  <si>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</si>
  <si>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</si>
  <si>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</si>
  <si>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</si>
  <si>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</si>
  <si>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</si>
  <si>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</si>
  <si>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</si>
  <si>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</si>
  <si>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</si>
  <si>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</si>
  <si>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</si>
  <si>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</si>
  <si>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</si>
  <si>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</si>
  <si>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</si>
  <si>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</si>
  <si>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</si>
  <si>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</si>
  <si>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</si>
  <si>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</si>
  <si>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</si>
  <si>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</si>
  <si>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</si>
  <si>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</si>
  <si>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</si>
  <si>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</si>
  <si>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</si>
  <si>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</si>
  <si>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</si>
  <si>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</si>
  <si>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</si>
  <si>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</si>
  <si>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</si>
  <si>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</si>
  <si>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</si>
  <si>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</si>
  <si>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</si>
  <si>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</si>
  <si>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</si>
  <si>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</si>
  <si>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</si>
  <si>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</si>
  <si>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</si>
  <si>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</si>
  <si>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</si>
  <si>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</si>
  <si>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</si>
  <si>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</si>
  <si>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</si>
  <si>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</si>
  <si>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</si>
  <si>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</si>
  <si>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</si>
  <si>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</si>
  <si>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</si>
  <si>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</si>
  <si>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</si>
  <si>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</si>
  <si>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</si>
  <si>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</si>
  <si>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</si>
  <si>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</si>
  <si>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</si>
  <si>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</si>
  <si>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</si>
  <si>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</si>
  <si>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</si>
  <si>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</si>
  <si>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</si>
  <si>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</si>
  <si>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</si>
  <si>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</si>
  <si>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</si>
  <si>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</si>
  <si>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</si>
  <si>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</si>
  <si>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</si>
  <si>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</si>
  <si>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</si>
  <si>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</si>
  <si>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</si>
  <si>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</si>
  <si>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</si>
  <si>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</si>
  <si>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</si>
  <si>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</si>
  <si>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</si>
  <si>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</si>
  <si>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</si>
  <si>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</si>
  <si>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</si>
  <si>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</si>
  <si>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</si>
  <si>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</si>
  <si>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</si>
  <si>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</si>
  <si>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</si>
  <si>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</si>
  <si>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</si>
  <si>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</si>
  <si>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</si>
  <si>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</si>
  <si>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</si>
  <si>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</si>
  <si>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</si>
  <si>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</si>
  <si>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</si>
  <si>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</si>
  <si>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</si>
  <si>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</si>
  <si>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</si>
  <si>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</si>
  <si>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</si>
  <si>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</si>
  <si>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</si>
  <si>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</si>
  <si>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</si>
  <si>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</si>
  <si>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</si>
  <si>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</si>
  <si>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</si>
  <si>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</si>
  <si>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</si>
  <si>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</si>
  <si>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</si>
  <si>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</si>
  <si>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</si>
  <si>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</si>
  <si>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</si>
  <si>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</si>
  <si>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</si>
  <si>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</si>
  <si>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</si>
  <si>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</si>
  <si>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</si>
  <si>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</si>
  <si>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</si>
  <si>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</si>
  <si>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</si>
  <si>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</si>
  <si>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</si>
  <si>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</si>
  <si>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</si>
  <si>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</si>
  <si>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</si>
  <si>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</si>
  <si>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</si>
  <si>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</si>
  <si>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</si>
  <si>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</si>
  <si>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</si>
  <si>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</si>
  <si>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</si>
  <si>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</si>
  <si>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</si>
  <si>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</si>
  <si>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</si>
  <si>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</si>
  <si>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</si>
  <si>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</si>
  <si>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</si>
  <si>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</si>
  <si>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</si>
  <si>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</si>
  <si>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</si>
  <si>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</si>
  <si>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</si>
  <si>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</si>
  <si>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</si>
  <si>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</si>
  <si>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</si>
  <si>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</si>
  <si>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</si>
  <si>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</si>
  <si>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</si>
  <si>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</si>
  <si>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</si>
  <si>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</si>
  <si>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</si>
  <si>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</si>
  <si>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</si>
  <si>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</si>
  <si>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</si>
  <si>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</si>
  <si>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</si>
  <si>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</si>
  <si>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</si>
  <si>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</si>
  <si>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</si>
  <si>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</si>
  <si>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</si>
  <si>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</si>
  <si>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</si>
  <si>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</si>
  <si>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</si>
  <si>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</si>
  <si>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</si>
  <si>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</si>
  <si>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</si>
  <si>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</si>
  <si>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</si>
  <si>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</si>
  <si>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</si>
  <si>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</si>
  <si>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</si>
  <si>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</si>
  <si>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</si>
  <si>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</si>
  <si>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</si>
  <si>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</si>
  <si>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</si>
  <si>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</si>
  <si>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</si>
  <si>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</si>
  <si>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</si>
  <si>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</si>
  <si>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</si>
  <si>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</si>
  <si>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</si>
  <si>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</si>
  <si>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</si>
  <si>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</si>
  <si>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</si>
  <si>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</si>
  <si>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</si>
  <si>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</si>
  <si>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</si>
  <si>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</si>
  <si>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</si>
  <si>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</si>
  <si>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</si>
  <si>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</si>
  <si>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</si>
  <si>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</si>
  <si>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</si>
  <si>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</si>
  <si>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</si>
  <si>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</si>
  <si>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</si>
  <si>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</si>
  <si>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</si>
  <si>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</si>
  <si>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</si>
  <si>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</si>
  <si>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</si>
  <si>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</si>
  <si>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</si>
  <si>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</si>
  <si>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</si>
  <si>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</si>
  <si>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</si>
  <si>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</si>
  <si>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</si>
  <si>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</si>
  <si>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</si>
  <si>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</si>
  <si>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</si>
  <si>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</si>
  <si>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</si>
  <si>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</si>
  <si>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</si>
  <si>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</si>
  <si>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</si>
  <si>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</si>
  <si>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</si>
  <si>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</si>
  <si>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</si>
  <si>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</si>
  <si>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</si>
  <si>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</si>
  <si>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</si>
  <si>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</si>
  <si>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</si>
  <si>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</si>
  <si>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</si>
  <si>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</si>
  <si>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</si>
  <si>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</si>
  <si>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</si>
  <si>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</si>
  <si>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</si>
  <si>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</si>
  <si>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</si>
  <si>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</si>
  <si>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</si>
  <si>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</si>
  <si>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</si>
  <si>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</si>
  <si>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</si>
  <si>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</si>
  <si>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</si>
  <si>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</si>
  <si>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</si>
  <si>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</si>
  <si>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</si>
  <si>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</si>
  <si>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</si>
  <si>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</si>
  <si>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</si>
  <si>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</si>
  <si>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</si>
  <si>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</si>
  <si>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</si>
  <si>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</si>
  <si>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</si>
  <si>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</si>
  <si>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</si>
  <si>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</si>
  <si>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</si>
  <si>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</si>
  <si>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</si>
  <si>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</si>
  <si>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</si>
  <si>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</si>
  <si>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</si>
  <si>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</si>
  <si>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</si>
  <si>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</si>
  <si>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</si>
  <si>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</si>
  <si>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</si>
  <si>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</si>
  <si>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</si>
  <si>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</si>
  <si>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</si>
  <si>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</si>
  <si>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</si>
  <si>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</si>
  <si>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</si>
  <si>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</si>
  <si>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</si>
  <si>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</si>
  <si>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</si>
  <si>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</si>
  <si>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</si>
  <si>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</si>
  <si>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</si>
  <si>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</si>
  <si>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</si>
  <si>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</si>
  <si>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</si>
  <si>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</si>
  <si>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</si>
  <si>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</si>
  <si>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</si>
  <si>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</si>
  <si>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</si>
  <si>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</si>
  <si>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</si>
  <si>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</si>
  <si>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</si>
  <si>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</si>
  <si>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</si>
  <si>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</si>
  <si>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</si>
  <si>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</si>
  <si>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</si>
  <si>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</si>
  <si>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</si>
  <si>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</si>
  <si>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</si>
  <si>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</si>
  <si>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</si>
  <si>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</si>
  <si>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</si>
  <si>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</si>
  <si>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</si>
  <si>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</si>
  <si>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</si>
  <si>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</si>
  <si>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</si>
  <si>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</si>
  <si>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</si>
  <si>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</si>
  <si>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</si>
  <si>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</si>
  <si>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</si>
  <si>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</si>
  <si>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</si>
  <si>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</si>
  <si>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</si>
  <si>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</si>
  <si>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</si>
  <si>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</si>
  <si>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</si>
  <si>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</si>
  <si>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</si>
  <si>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</si>
  <si>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</si>
  <si>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</si>
  <si>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</si>
  <si>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</si>
  <si>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</si>
  <si>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</si>
  <si>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</si>
  <si>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</si>
  <si>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</si>
  <si>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</si>
  <si>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</si>
  <si>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</si>
  <si>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</si>
  <si>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</si>
  <si>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</si>
  <si>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</si>
  <si>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</si>
  <si>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</si>
  <si>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</si>
  <si>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</si>
  <si>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</si>
  <si>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</si>
  <si>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</si>
  <si>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</si>
  <si>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</si>
  <si>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</si>
  <si>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</si>
  <si>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</si>
  <si>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</si>
  <si>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</si>
  <si>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</si>
  <si>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</si>
  <si>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</si>
  <si>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</si>
  <si>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</si>
  <si>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</si>
  <si>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</si>
  <si>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</si>
  <si>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</si>
  <si>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</si>
  <si>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</si>
  <si>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</si>
  <si>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</si>
  <si>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</si>
  <si>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</si>
  <si>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</si>
  <si>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</si>
  <si>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</si>
  <si>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</si>
  <si>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</si>
  <si>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</si>
  <si>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</si>
  <si>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</si>
  <si>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</si>
  <si>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</si>
  <si>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</si>
  <si>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</si>
  <si>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</si>
  <si>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</si>
  <si>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</si>
  <si>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</si>
  <si>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</si>
  <si>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</si>
  <si>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</si>
  <si>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</si>
  <si>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</si>
  <si>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</si>
  <si>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</si>
  <si>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</si>
  <si>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</si>
  <si>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</si>
  <si>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</si>
  <si>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</si>
  <si>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</si>
  <si>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</si>
  <si>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</si>
  <si>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</si>
  <si>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</si>
  <si>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</si>
  <si>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</si>
  <si>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</si>
  <si>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</si>
  <si>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</si>
  <si>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</si>
  <si>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</si>
  <si>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</si>
  <si>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</si>
  <si>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</si>
  <si>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</si>
  <si>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</si>
  <si>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</si>
  <si>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</si>
  <si>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</si>
  <si>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</si>
  <si>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</si>
  <si>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</si>
  <si>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</si>
  <si>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</si>
  <si>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</si>
  <si>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</si>
  <si>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</si>
  <si>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</si>
  <si>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</si>
  <si>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</si>
  <si>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</si>
  <si>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</si>
  <si>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</si>
  <si>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</si>
  <si>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</si>
  <si>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</si>
  <si>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</si>
  <si>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</si>
  <si>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</si>
  <si>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</si>
  <si>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</si>
  <si>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</si>
  <si>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</si>
  <si>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</si>
  <si>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</si>
  <si>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</si>
  <si>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</si>
  <si>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</si>
  <si>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</si>
  <si>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</si>
  <si>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</si>
  <si>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</si>
  <si>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</si>
  <si>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</si>
  <si>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</si>
  <si>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</si>
  <si>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</si>
  <si>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</si>
  <si>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</si>
  <si>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</si>
  <si>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</si>
  <si>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</si>
  <si>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</si>
  <si>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</si>
  <si>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</si>
  <si>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</si>
  <si>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</si>
  <si>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</si>
  <si>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</si>
  <si>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</si>
  <si>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</si>
  <si>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</si>
  <si>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</si>
  <si>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</si>
  <si>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</si>
  <si>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</si>
  <si>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</si>
  <si>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</si>
  <si>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</si>
  <si>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</si>
  <si>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</si>
  <si>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</si>
  <si>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</si>
  <si>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</si>
  <si>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</si>
  <si>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</si>
  <si>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</si>
  <si>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</si>
  <si>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</si>
  <si>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</si>
  <si>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</si>
  <si>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</si>
  <si>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</si>
  <si>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</si>
  <si>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</si>
  <si>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</si>
  <si>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</si>
  <si>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</si>
  <si>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</si>
  <si>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</si>
  <si>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</si>
  <si>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</si>
  <si>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</si>
  <si>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</si>
  <si>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</si>
  <si>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</si>
  <si>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</si>
  <si>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</si>
  <si>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</si>
  <si>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</si>
  <si>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</si>
  <si>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</si>
  <si>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</si>
  <si>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</si>
  <si>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</si>
  <si>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</si>
  <si>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</si>
  <si>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</si>
  <si>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</si>
  <si>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</si>
  <si>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</si>
  <si>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</si>
  <si>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</si>
  <si>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</si>
  <si>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</si>
  <si>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</si>
  <si>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</si>
  <si>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</si>
  <si>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</si>
  <si>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</si>
  <si>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</si>
  <si>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</si>
  <si>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</si>
  <si>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</si>
  <si>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</si>
  <si>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</si>
  <si>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</si>
  <si>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</si>
  <si>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</si>
  <si>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</si>
  <si>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</si>
  <si>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</si>
  <si>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</si>
  <si>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</si>
  <si>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</si>
  <si>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</si>
  <si>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</si>
  <si>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</si>
  <si>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</si>
  <si>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</si>
  <si>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</si>
  <si>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</si>
  <si>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</si>
  <si>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</si>
  <si>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</si>
  <si>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</si>
  <si>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</si>
  <si>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</si>
  <si>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</si>
  <si>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</si>
  <si>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</si>
  <si>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</si>
  <si>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</si>
  <si>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</si>
  <si>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</si>
  <si>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</si>
  <si>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</si>
  <si>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</si>
  <si>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</si>
  <si>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</si>
  <si>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</si>
  <si>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</si>
  <si>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</si>
  <si>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</si>
  <si>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</si>
  <si>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</si>
  <si>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</si>
  <si>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</si>
  <si>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</si>
  <si>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</si>
  <si>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</si>
  <si>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</si>
  <si>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</si>
  <si>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</si>
  <si>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</si>
  <si>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</si>
  <si>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</si>
  <si>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</si>
  <si>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</si>
  <si>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</si>
  <si>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</si>
  <si>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</si>
  <si>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</si>
  <si>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</si>
  <si>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</si>
  <si>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</si>
  <si>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</si>
  <si>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</si>
  <si>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</si>
  <si>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</si>
  <si>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</si>
  <si>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</si>
  <si>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</si>
  <si>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</si>
  <si>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</si>
  <si>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</si>
  <si>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</si>
  <si>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</si>
  <si>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</si>
  <si>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</si>
  <si>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</si>
  <si>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</si>
  <si>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</si>
  <si>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</si>
  <si>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</si>
  <si>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</si>
  <si>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</si>
  <si>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</si>
  <si>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</si>
  <si>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</si>
  <si>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</si>
  <si>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</si>
  <si>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</si>
  <si>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</si>
  <si>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</si>
  <si>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</si>
  <si>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</si>
  <si>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</si>
  <si>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</si>
  <si>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</si>
  <si>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</si>
  <si>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</si>
  <si>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</si>
  <si>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</si>
  <si>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</si>
  <si>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</si>
  <si>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</si>
  <si>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</si>
  <si>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</si>
  <si>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</si>
  <si>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</si>
  <si>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</si>
  <si>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</si>
  <si>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</si>
  <si>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</si>
  <si>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</si>
  <si>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</si>
  <si>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</si>
  <si>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</si>
  <si>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</si>
  <si>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</si>
  <si>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</si>
  <si>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</si>
  <si>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</si>
  <si>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</si>
  <si>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</si>
  <si>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</si>
  <si>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</si>
  <si>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</si>
  <si>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</si>
  <si>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</si>
  <si>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</si>
  <si>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</si>
  <si>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</si>
  <si>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</si>
  <si>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</si>
  <si>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</si>
  <si>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</si>
  <si>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</si>
  <si>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</si>
  <si>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</si>
  <si>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</si>
  <si>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</si>
  <si>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</si>
  <si>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</si>
  <si>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</si>
  <si>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</si>
  <si>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</si>
  <si>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</si>
  <si>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</si>
  <si>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</si>
  <si>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</si>
  <si>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</si>
  <si>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</si>
  <si>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</si>
  <si>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</si>
  <si>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</si>
  <si>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</si>
  <si>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</si>
  <si>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</si>
  <si>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</si>
  <si>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</si>
  <si>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</si>
  <si>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</si>
  <si>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</si>
  <si>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</si>
  <si>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</si>
  <si>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</si>
  <si>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</si>
  <si>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</si>
  <si>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</si>
  <si>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</si>
  <si>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</si>
  <si>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</si>
  <si>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</si>
  <si>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</si>
  <si>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</si>
  <si>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</si>
  <si>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</si>
  <si>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</si>
  <si>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</si>
  <si>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</si>
  <si>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</si>
  <si>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</si>
  <si>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</si>
  <si>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</si>
  <si>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</si>
  <si>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</si>
  <si>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</si>
  <si>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</si>
  <si>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</si>
  <si>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</si>
  <si>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</si>
  <si>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</si>
  <si>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</si>
  <si>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</si>
  <si>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</si>
  <si>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</si>
  <si>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</si>
  <si>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</si>
  <si>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</si>
  <si>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</si>
  <si>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</si>
  <si>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</si>
  <si>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</si>
  <si>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</si>
  <si>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</si>
  <si>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</si>
  <si>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</si>
  <si>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</si>
  <si>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</si>
  <si>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</si>
  <si>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</si>
  <si>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</si>
  <si>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</si>
  <si>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</si>
  <si>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</si>
  <si>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</si>
  <si>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</si>
  <si>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</si>
  <si>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</si>
  <si>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</si>
  <si>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</si>
  <si>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</si>
  <si>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</si>
  <si>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</si>
  <si>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</si>
  <si>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</si>
  <si>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</si>
  <si>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</si>
  <si>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</si>
  <si>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</si>
  <si>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</si>
  <si>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</si>
  <si>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</si>
  <si>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</si>
  <si>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</si>
  <si>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</si>
  <si>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</si>
  <si>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</si>
  <si>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</si>
  <si>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</si>
  <si>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</si>
  <si>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</si>
  <si>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</si>
  <si>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</si>
  <si>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</si>
  <si>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</si>
  <si>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</si>
  <si>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</si>
  <si>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</si>
  <si>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</si>
  <si>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</si>
  <si>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</si>
  <si>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</si>
  <si>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</si>
  <si>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</si>
  <si>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</si>
  <si>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</si>
  <si>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</si>
  <si>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</si>
  <si>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</si>
  <si>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</si>
  <si>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</si>
  <si>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</si>
  <si>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</si>
  <si>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</si>
  <si>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</si>
  <si>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</si>
  <si>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</si>
  <si>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</si>
  <si>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</si>
  <si>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</si>
  <si>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</si>
  <si>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</si>
  <si>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</si>
  <si>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</si>
  <si>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</si>
  <si>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</si>
  <si>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</si>
  <si>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</si>
  <si>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</si>
  <si>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</si>
  <si>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</si>
  <si>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</si>
  <si>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</si>
  <si>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</si>
  <si>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</si>
  <si>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</si>
  <si>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</si>
  <si>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</si>
  <si>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</si>
  <si>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</si>
  <si>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</si>
  <si>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</si>
  <si>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</si>
  <si>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</si>
  <si>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</si>
  <si>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</si>
  <si>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</si>
  <si>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</si>
  <si>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</si>
  <si>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</si>
  <si>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</si>
  <si>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</si>
  <si>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</si>
  <si>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</si>
  <si>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</si>
  <si>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</si>
  <si>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</si>
  <si>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</si>
  <si>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</si>
  <si>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</si>
  <si>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</si>
  <si>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</si>
  <si>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</si>
  <si>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</si>
  <si>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</si>
  <si>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</si>
  <si>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</si>
  <si>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</si>
  <si>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</si>
  <si>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</si>
  <si>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</si>
  <si>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</si>
  <si>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</si>
  <si>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</si>
  <si>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</si>
  <si>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</si>
  <si>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</si>
  <si>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</si>
  <si>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</si>
  <si>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</si>
  <si>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</si>
  <si>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</si>
  <si>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</si>
  <si>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</si>
  <si>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</si>
  <si>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</si>
  <si>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</si>
  <si>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</si>
  <si>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</si>
  <si>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</si>
  <si>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</si>
  <si>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</si>
  <si>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</si>
  <si>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</si>
  <si>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</si>
  <si>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</si>
  <si>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</si>
  <si>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</si>
  <si>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</si>
  <si>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</si>
  <si>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</si>
  <si>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</si>
  <si>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</si>
  <si>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</si>
  <si>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</si>
  <si>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</si>
  <si>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</si>
  <si>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</si>
  <si>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</si>
  <si>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</si>
  <si>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</si>
  <si>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</si>
  <si>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</si>
  <si>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</si>
  <si>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</si>
  <si>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</si>
  <si>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</si>
  <si>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</si>
  <si>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</si>
  <si>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</si>
  <si>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</si>
  <si>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</si>
  <si>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</si>
  <si>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</si>
  <si>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</si>
  <si>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</si>
  <si>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</si>
  <si>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</si>
  <si>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</si>
  <si>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</si>
  <si>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</si>
  <si>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</si>
  <si>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</si>
  <si>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</si>
  <si>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</si>
  <si>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</si>
  <si>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</si>
  <si>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</si>
  <si>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</si>
  <si>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</si>
  <si>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</si>
  <si>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</si>
  <si>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</si>
  <si>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</si>
  <si>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</si>
  <si>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</si>
  <si>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</si>
  <si>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</si>
  <si>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</si>
  <si>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</si>
  <si>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</si>
  <si>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</si>
  <si>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</si>
  <si>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</si>
  <si>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</si>
  <si>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</si>
  <si>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</si>
  <si>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</si>
  <si>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</si>
  <si>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</si>
  <si>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</si>
  <si>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</si>
  <si>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</si>
  <si>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</si>
  <si>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</si>
  <si>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</si>
  <si>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</si>
  <si>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</si>
  <si>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</si>
  <si>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</si>
  <si>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</si>
  <si>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</si>
  <si>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</si>
  <si>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</si>
  <si>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</si>
  <si>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</si>
  <si>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</si>
  <si>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</si>
  <si>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</si>
  <si>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</si>
  <si>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</si>
  <si>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</si>
  <si>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</si>
  <si>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</si>
  <si>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</si>
  <si>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</si>
  <si>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</si>
  <si>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</si>
  <si>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</si>
  <si>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</si>
  <si>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</si>
  <si>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</si>
  <si>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</si>
  <si>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</si>
  <si>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</si>
  <si>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</si>
  <si>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</si>
  <si>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</si>
  <si>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</si>
  <si>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</si>
  <si>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</si>
  <si>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</si>
  <si>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</si>
  <si>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</si>
  <si>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</si>
  <si>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</si>
  <si>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</si>
  <si>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</si>
  <si>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</si>
  <si>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</si>
  <si>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</si>
  <si>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</si>
  <si>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</si>
  <si>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</si>
  <si>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</si>
  <si>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</si>
  <si>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</si>
  <si>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</si>
  <si>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</si>
  <si>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</si>
  <si>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</si>
  <si>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</si>
  <si>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</si>
  <si>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</si>
  <si>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</si>
  <si>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</si>
  <si>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</si>
  <si>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</si>
  <si>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</si>
  <si>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</si>
  <si>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</si>
  <si>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</si>
  <si>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</si>
  <si>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</si>
  <si>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</si>
  <si>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</si>
  <si>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</si>
  <si>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</si>
  <si>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</si>
  <si>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</si>
  <si>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</si>
  <si>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</si>
  <si>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</si>
  <si>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</si>
  <si>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</si>
  <si>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</si>
  <si>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</si>
  <si>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</si>
  <si>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</si>
  <si>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</si>
  <si>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</si>
  <si>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</si>
  <si>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</si>
  <si>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</si>
  <si>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</si>
  <si>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</si>
  <si>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</si>
  <si>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</si>
  <si>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</si>
  <si>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</si>
  <si>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</si>
  <si>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</si>
  <si>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</si>
  <si>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</si>
  <si>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</si>
  <si>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</si>
  <si>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</si>
  <si>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</si>
  <si>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</si>
  <si>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</si>
  <si>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</si>
  <si>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</si>
  <si>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</si>
  <si>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</si>
  <si>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</si>
  <si>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</si>
  <si>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</si>
  <si>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</si>
  <si>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</si>
  <si>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</si>
  <si>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</si>
  <si>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</si>
  <si>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</si>
  <si>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</si>
  <si>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</si>
  <si>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</si>
  <si>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</si>
  <si>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</si>
  <si>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</si>
  <si>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</si>
  <si>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</si>
  <si>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</si>
  <si>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</si>
  <si>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</si>
  <si>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</si>
  <si>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</si>
  <si>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</si>
  <si>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</si>
  <si>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</si>
  <si>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</si>
  <si>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</si>
  <si>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</si>
  <si>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</si>
  <si>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</si>
  <si>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</si>
  <si>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</si>
  <si>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</si>
  <si>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</si>
  <si>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</si>
  <si>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</si>
  <si>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</si>
  <si>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</si>
  <si>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</si>
  <si>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</si>
  <si>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</si>
  <si>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</si>
  <si>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</si>
  <si>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</si>
  <si>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</si>
  <si>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</si>
  <si>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</si>
  <si>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</si>
  <si>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</si>
  <si>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</si>
  <si>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</si>
  <si>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</si>
  <si>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</si>
  <si>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</si>
  <si>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</si>
  <si>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</si>
  <si>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</si>
  <si>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</si>
  <si>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</si>
  <si>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</si>
  <si>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</si>
  <si>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</si>
  <si>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</si>
  <si>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</si>
  <si>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</si>
  <si>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</si>
  <si>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</si>
  <si>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</si>
  <si>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</si>
  <si>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</si>
  <si>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</si>
  <si>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</si>
  <si>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</si>
  <si>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</si>
  <si>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</si>
  <si>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</si>
  <si>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</si>
  <si>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</si>
  <si>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</si>
  <si>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</si>
  <si>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</si>
  <si>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</si>
  <si>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</si>
  <si>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</si>
  <si>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</si>
  <si>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</si>
  <si>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</si>
  <si>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</si>
  <si>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</si>
  <si>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</si>
  <si>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</si>
  <si>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</si>
  <si>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</si>
  <si>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</si>
  <si>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</si>
  <si>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</si>
  <si>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</si>
  <si>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</si>
  <si>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</si>
  <si>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</si>
  <si>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</si>
  <si>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</si>
  <si>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</si>
  <si>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</si>
  <si>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</si>
  <si>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</si>
  <si>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</si>
  <si>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</si>
  <si>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</si>
  <si>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</si>
  <si>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</si>
  <si>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</si>
  <si>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</si>
  <si>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</si>
  <si>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</si>
  <si>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</si>
  <si>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</si>
  <si>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</si>
  <si>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</si>
  <si>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</si>
  <si>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</si>
  <si>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</si>
  <si>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</si>
  <si>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</si>
  <si>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</si>
  <si>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</si>
  <si>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</si>
  <si>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</si>
  <si>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</si>
  <si>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</si>
  <si>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</si>
  <si>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</si>
  <si>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</si>
  <si>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</si>
  <si>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</si>
  <si>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</si>
  <si>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</si>
  <si>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</si>
  <si>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</si>
  <si>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</si>
  <si>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</si>
  <si>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</si>
  <si>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</si>
  <si>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</si>
  <si>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</si>
  <si>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</si>
  <si>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</si>
  <si>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</si>
  <si>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</si>
  <si>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</si>
  <si>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</si>
  <si>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</si>
  <si>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</si>
  <si>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</si>
  <si>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</si>
  <si>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</si>
  <si>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</si>
  <si>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</si>
  <si>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</si>
  <si>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</si>
  <si>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</si>
  <si>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</si>
  <si>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</si>
  <si>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</si>
  <si>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</si>
  <si>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</si>
  <si>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</si>
  <si>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</si>
  <si>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</si>
  <si>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</si>
  <si>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</si>
  <si>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</si>
  <si>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</si>
  <si>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</si>
  <si>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</si>
  <si>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</si>
  <si>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</si>
  <si>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</si>
  <si>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</si>
  <si>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</si>
  <si>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</si>
  <si>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</si>
  <si>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</si>
  <si>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</si>
  <si>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</si>
  <si>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</si>
  <si>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</si>
  <si>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</si>
  <si>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</si>
  <si>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</si>
  <si>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</si>
  <si>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</si>
  <si>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</si>
  <si>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</si>
  <si>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</si>
  <si>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</si>
  <si>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</si>
  <si>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</si>
  <si>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</si>
  <si>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</si>
  <si>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</si>
  <si>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</si>
  <si>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</si>
  <si>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</si>
  <si>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</si>
  <si>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</si>
  <si>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</si>
  <si>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</si>
  <si>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</si>
  <si>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</si>
  <si>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</si>
  <si>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</si>
  <si>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</si>
  <si>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</si>
  <si>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</si>
  <si>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</si>
  <si>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</si>
  <si>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</si>
  <si>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</si>
  <si>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</si>
  <si>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</si>
  <si>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</si>
  <si>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</si>
  <si>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</si>
  <si>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</si>
  <si>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</si>
  <si>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</si>
  <si>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</si>
  <si>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</si>
  <si>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</si>
  <si>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</si>
  <si>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</si>
  <si>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</si>
  <si>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</si>
  <si>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</si>
  <si>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</si>
  <si>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</si>
  <si>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</si>
  <si>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</si>
  <si>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</si>
  <si>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</si>
  <si>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</si>
  <si>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</si>
  <si>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</si>
  <si>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</si>
  <si>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</si>
  <si>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</si>
  <si>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</si>
  <si>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</si>
  <si>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</si>
  <si>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</si>
  <si>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</si>
  <si>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</si>
  <si>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</si>
  <si>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</si>
  <si>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</si>
  <si>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</si>
  <si>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</si>
  <si>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</si>
  <si>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</si>
  <si>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</si>
  <si>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</si>
  <si>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</si>
  <si>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</si>
  <si>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</si>
  <si>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</si>
  <si>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</si>
  <si>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</si>
  <si>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</si>
  <si>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</si>
  <si>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</si>
  <si>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</si>
  <si>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</si>
  <si>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</si>
  <si>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</si>
  <si>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</si>
  <si>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</si>
  <si>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</si>
  <si>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</si>
  <si>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</si>
  <si>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</si>
  <si>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</si>
  <si>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</si>
  <si>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</si>
  <si>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</si>
  <si>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</si>
  <si>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</si>
  <si>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</si>
  <si>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</si>
  <si>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</si>
  <si>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</si>
  <si>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</si>
  <si>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</si>
  <si>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</si>
  <si>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</si>
  <si>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</si>
  <si>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</si>
  <si>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</si>
  <si>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</si>
  <si>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</si>
  <si>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</si>
  <si>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</si>
  <si>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</si>
  <si>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</si>
  <si>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</si>
  <si>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</si>
  <si>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</si>
  <si>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</si>
  <si>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</si>
  <si>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</si>
  <si>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</si>
  <si>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</si>
  <si>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</si>
  <si>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</si>
  <si>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</si>
  <si>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</si>
  <si>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</si>
  <si>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</si>
  <si>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</si>
  <si>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</si>
  <si>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</si>
  <si>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</si>
  <si>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</si>
  <si>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</si>
  <si>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</si>
  <si>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</si>
  <si>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</si>
  <si>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</si>
  <si>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</si>
  <si>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</si>
  <si>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</si>
  <si>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</si>
  <si>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</si>
  <si>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</si>
  <si>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</si>
  <si>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</si>
  <si>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</si>
  <si>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</si>
  <si>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</si>
  <si>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</si>
  <si>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</si>
  <si>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</si>
  <si>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</si>
  <si>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</si>
  <si>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</si>
  <si>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</si>
  <si>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</si>
  <si>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</si>
  <si>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</si>
  <si>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</si>
  <si>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</si>
  <si>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</si>
  <si>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</si>
  <si>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</si>
  <si>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</si>
  <si>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</si>
  <si>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</si>
  <si>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</si>
  <si>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</si>
  <si>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</si>
  <si>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</si>
  <si>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</si>
  <si>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</si>
  <si>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</si>
  <si>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</si>
  <si>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</si>
  <si>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</si>
  <si>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</si>
  <si>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</si>
  <si>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</si>
  <si>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</si>
  <si>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</si>
  <si>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</si>
  <si>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</si>
  <si>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</si>
  <si>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</si>
  <si>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</si>
  <si>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</si>
  <si>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</si>
  <si>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</si>
  <si>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</si>
  <si>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</si>
  <si>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</si>
  <si>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</si>
  <si>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</si>
  <si>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</si>
  <si>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</si>
  <si>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</si>
  <si>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</si>
  <si>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</si>
  <si>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</si>
  <si>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</si>
  <si>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</si>
  <si>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</si>
  <si>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</si>
  <si>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</si>
  <si>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</si>
  <si>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</si>
  <si>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</si>
  <si>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</si>
  <si>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</si>
  <si>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</si>
  <si>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</si>
  <si>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</si>
  <si>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</si>
  <si>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</si>
  <si>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</si>
  <si>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</si>
  <si>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</si>
  <si>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</si>
  <si>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</si>
  <si>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</si>
  <si>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</si>
  <si>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</si>
  <si>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</si>
  <si>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</si>
  <si>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</si>
  <si>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</si>
  <si>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</si>
  <si>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</si>
  <si>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</si>
  <si>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</si>
  <si>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</si>
  <si>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</si>
  <si>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</si>
  <si>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</si>
  <si>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</si>
  <si>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</si>
  <si>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</si>
  <si>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</si>
  <si>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</si>
  <si>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</si>
  <si>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</si>
  <si>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</si>
  <si>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</si>
  <si>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</si>
  <si>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</si>
  <si>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</si>
  <si>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</si>
  <si>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</si>
  <si>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</si>
  <si>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</si>
  <si>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</si>
  <si>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</si>
  <si>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</si>
  <si>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</si>
  <si>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</si>
  <si>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</si>
  <si>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</si>
  <si>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</si>
  <si>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</si>
  <si>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</si>
  <si>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</si>
  <si>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</si>
  <si>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</si>
  <si>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</si>
  <si>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</si>
  <si>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</si>
  <si>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</si>
  <si>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</si>
  <si>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</si>
  <si>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</si>
  <si>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</si>
  <si>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</si>
  <si>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</si>
  <si>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</si>
  <si>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</si>
  <si>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</si>
  <si>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</si>
  <si>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</si>
  <si>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</si>
  <si>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</si>
  <si>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</si>
  <si>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</si>
  <si>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</si>
  <si>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</si>
  <si>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</si>
  <si>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</si>
  <si>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</si>
  <si>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</si>
  <si>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</si>
  <si>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</si>
  <si>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</si>
  <si>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</si>
  <si>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</si>
  <si>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</si>
  <si>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</si>
  <si>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</si>
  <si>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</si>
  <si>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</si>
  <si>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</si>
  <si>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</si>
  <si>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</si>
  <si>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</si>
  <si>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</si>
  <si>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</si>
  <si>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</si>
  <si>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</si>
  <si>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</si>
  <si>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</si>
  <si>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</si>
  <si>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</si>
  <si>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</si>
  <si>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</si>
  <si>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</si>
  <si>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</si>
  <si>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</si>
  <si>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</si>
  <si>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</si>
  <si>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</si>
  <si>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</si>
  <si>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</si>
  <si>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</si>
  <si>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</si>
  <si>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</si>
  <si>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</si>
  <si>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</si>
  <si>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</si>
  <si>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</si>
  <si>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</si>
  <si>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</si>
  <si>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</si>
  <si>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</si>
  <si>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</si>
  <si>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</si>
  <si>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</si>
  <si>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</si>
  <si>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</si>
  <si>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</si>
  <si>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</si>
  <si>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</si>
  <si>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</si>
  <si>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</si>
  <si>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</si>
  <si>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</si>
  <si>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</si>
  <si>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</si>
  <si>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</si>
  <si>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</si>
  <si>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</si>
  <si>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</si>
  <si>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</si>
  <si>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</si>
  <si>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</si>
  <si>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</si>
  <si>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</si>
  <si>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</si>
  <si>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</si>
  <si>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</si>
  <si>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</si>
  <si>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</si>
  <si>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</si>
  <si>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</si>
  <si>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</si>
  <si>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</si>
  <si>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</si>
  <si>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</si>
  <si>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</si>
  <si>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</si>
  <si>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</si>
  <si>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</si>
  <si>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</si>
  <si>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</si>
  <si>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</si>
  <si>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</si>
  <si>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</si>
  <si>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</si>
  <si>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</si>
  <si>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</si>
  <si>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</si>
  <si>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</si>
  <si>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</si>
  <si>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</si>
  <si>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</si>
  <si>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</si>
  <si>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</si>
  <si>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</si>
  <si>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</si>
  <si>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</si>
  <si>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</si>
  <si>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</si>
  <si>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</si>
  <si>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</si>
  <si>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</si>
  <si>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</si>
  <si>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</si>
  <si>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</si>
  <si>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</si>
  <si>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</si>
  <si>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</si>
  <si>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</si>
  <si>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</si>
  <si>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</si>
  <si>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</si>
  <si>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</si>
  <si>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</si>
  <si>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</si>
  <si>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</si>
  <si>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</si>
  <si>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</si>
  <si>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</si>
  <si>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</si>
  <si>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</si>
  <si>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</si>
  <si>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</si>
  <si>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</si>
  <si>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</si>
  <si>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</si>
  <si>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</si>
  <si>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</si>
  <si>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</si>
  <si>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</si>
  <si>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</si>
  <si>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</si>
  <si>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</si>
  <si>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</si>
  <si>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</si>
  <si>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</si>
  <si>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</si>
  <si>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</si>
  <si>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</si>
  <si>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</si>
  <si>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</si>
  <si>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</si>
  <si>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</si>
  <si>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</si>
  <si>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</si>
  <si>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</si>
  <si>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</si>
  <si>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</si>
  <si>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</si>
  <si>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</si>
  <si>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</si>
  <si>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</si>
  <si>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</si>
  <si>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</si>
  <si>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</si>
  <si>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</si>
  <si>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</si>
  <si>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</si>
  <si>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</si>
  <si>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</si>
  <si>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</si>
  <si>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</si>
  <si>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</si>
  <si>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</si>
  <si>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</si>
  <si>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</si>
  <si>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</si>
  <si>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</si>
  <si>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</si>
  <si>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</si>
  <si>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</si>
  <si>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</si>
  <si>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</si>
  <si>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</si>
  <si>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</si>
  <si>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</si>
  <si>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</si>
  <si>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</si>
  <si>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</si>
  <si>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</si>
  <si>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</si>
  <si>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</si>
  <si>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</si>
  <si>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</si>
  <si>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</si>
  <si>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</si>
  <si>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</si>
  <si>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</si>
  <si>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</si>
  <si>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</si>
  <si>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</si>
  <si>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</si>
  <si>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</si>
  <si>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</si>
  <si>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</si>
  <si>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</si>
  <si>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</si>
  <si>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</si>
  <si>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</si>
  <si>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</si>
  <si>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</si>
  <si>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</si>
  <si>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</si>
  <si>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</si>
  <si>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</si>
  <si>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</si>
  <si>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</si>
  <si>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</si>
  <si>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</si>
  <si>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</si>
  <si>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</si>
  <si>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</si>
  <si>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</si>
  <si>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</si>
  <si>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</si>
  <si>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</si>
  <si>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</si>
  <si>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</si>
  <si>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</si>
  <si>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</si>
  <si>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</si>
  <si>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</si>
  <si>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</si>
  <si>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</si>
  <si>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</si>
  <si>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</si>
  <si>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</si>
  <si>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</si>
  <si>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</si>
  <si>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</si>
  <si>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</si>
  <si>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</si>
  <si>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</si>
  <si>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</si>
  <si>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</si>
  <si>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</si>
  <si>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</si>
  <si>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</si>
  <si>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</si>
  <si>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</si>
  <si>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</si>
  <si>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</si>
  <si>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</si>
  <si>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</si>
  <si>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</si>
  <si>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</si>
  <si>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</si>
  <si>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</si>
  <si>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</si>
  <si>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</si>
  <si>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</si>
  <si>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</si>
  <si>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</si>
  <si>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</si>
  <si>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</si>
  <si>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</si>
  <si>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</si>
  <si>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</si>
  <si>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</si>
  <si>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</si>
  <si>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</si>
  <si>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</si>
  <si>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</si>
  <si>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</si>
  <si>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</si>
  <si>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</si>
  <si>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</si>
  <si>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</si>
  <si>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</si>
  <si>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</si>
  <si>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</si>
  <si>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</si>
  <si>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</si>
  <si>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</si>
  <si>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</si>
  <si>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</si>
  <si>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</si>
  <si>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</si>
  <si>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</si>
  <si>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</si>
  <si>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</si>
  <si>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</si>
  <si>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</si>
  <si>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</si>
  <si>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</si>
  <si>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</si>
  <si>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</si>
  <si>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</si>
  <si>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</si>
  <si>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</si>
  <si>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</si>
  <si>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</si>
  <si>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</si>
  <si>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</si>
  <si>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</si>
  <si>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</si>
  <si>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</si>
  <si>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</si>
  <si>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</si>
  <si>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</si>
  <si>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</si>
  <si>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</si>
  <si>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</si>
  <si>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</si>
  <si>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</si>
  <si>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</si>
  <si>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</si>
  <si>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</si>
  <si>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</si>
  <si>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</si>
  <si>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</si>
  <si>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</si>
  <si>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</si>
  <si>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</si>
  <si>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</si>
  <si>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</si>
  <si>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</si>
  <si>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</si>
  <si>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</si>
  <si>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</si>
  <si>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</si>
  <si>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</si>
  <si>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</si>
  <si>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</si>
  <si>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</si>
  <si>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</si>
  <si>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</si>
  <si>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</si>
  <si>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</si>
  <si>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</si>
  <si>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</si>
  <si>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</si>
  <si>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</si>
  <si>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</si>
  <si>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</si>
  <si>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</si>
  <si>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</si>
  <si>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</si>
  <si>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</si>
  <si>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</si>
  <si>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</si>
  <si>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</si>
  <si>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</si>
  <si>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</si>
  <si>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</si>
  <si>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</si>
  <si>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</si>
  <si>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</si>
  <si>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</si>
  <si>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</si>
  <si>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</si>
  <si>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</si>
  <si>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</si>
  <si>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</si>
  <si>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</si>
  <si>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</si>
  <si>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</si>
  <si>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</si>
  <si>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</si>
  <si>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</si>
  <si>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</si>
  <si>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</si>
  <si>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</si>
  <si>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</si>
  <si>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</si>
  <si>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</si>
  <si>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</si>
  <si>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</si>
  <si>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</si>
  <si>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</si>
  <si>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</si>
  <si>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</si>
  <si>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</si>
  <si>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</si>
  <si>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</si>
  <si>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</si>
  <si>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</si>
  <si>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</si>
  <si>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</si>
  <si>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</si>
  <si>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</si>
  <si>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</si>
  <si>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</si>
  <si>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</si>
  <si>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</si>
  <si>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</si>
  <si>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</si>
  <si>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</si>
  <si>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</si>
  <si>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</si>
  <si>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</si>
  <si>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</si>
  <si>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</si>
  <si>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</si>
  <si>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</si>
  <si>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</si>
  <si>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</si>
  <si>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</si>
  <si>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</si>
  <si>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</si>
  <si>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</si>
  <si>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</si>
  <si>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</si>
  <si>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</si>
  <si>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</si>
  <si>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</si>
  <si>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</si>
  <si>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</si>
  <si>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</si>
  <si>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</si>
  <si>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</si>
  <si>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</si>
  <si>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</si>
  <si>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</si>
  <si>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</si>
  <si>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</si>
  <si>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</si>
  <si>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</si>
  <si>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</si>
  <si>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</si>
  <si>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</si>
  <si>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</si>
  <si>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</si>
  <si>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</si>
  <si>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</si>
  <si>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</si>
  <si>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</si>
  <si>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</si>
  <si>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</si>
  <si>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</si>
  <si>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</si>
  <si>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</si>
  <si>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</si>
  <si>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</si>
  <si>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</si>
  <si>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</si>
  <si>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</si>
  <si>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</si>
  <si>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</si>
  <si>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</si>
  <si>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</si>
  <si>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</si>
  <si>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</si>
  <si>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</si>
  <si>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</si>
  <si>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</si>
  <si>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</si>
  <si>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</si>
  <si>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</si>
  <si>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</si>
  <si>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</si>
  <si>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</si>
  <si>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</si>
  <si>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</si>
  <si>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</si>
  <si>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</si>
  <si>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</si>
  <si>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</si>
  <si>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</si>
  <si>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</si>
  <si>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</si>
  <si>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</si>
  <si>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</si>
  <si>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</si>
  <si>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</si>
  <si>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</si>
  <si>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</si>
  <si>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</si>
  <si>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</si>
  <si>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</si>
  <si>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</si>
  <si>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</si>
  <si>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</si>
  <si>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</si>
  <si>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</si>
  <si>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</si>
  <si>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</si>
  <si>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</si>
  <si>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</si>
  <si>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</si>
  <si>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</si>
  <si>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</si>
  <si>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</si>
  <si>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</si>
  <si>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</si>
  <si>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</si>
  <si>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</si>
  <si>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</si>
  <si>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</si>
  <si>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</si>
  <si>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</si>
  <si>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</si>
  <si>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</si>
  <si>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</si>
  <si>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</si>
  <si>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</si>
  <si>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</si>
  <si>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</si>
  <si>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</si>
  <si>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</si>
  <si>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</si>
  <si>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</si>
  <si>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</si>
  <si>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</si>
  <si>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</si>
  <si>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</si>
  <si>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</si>
  <si>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</si>
  <si>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</si>
  <si>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</si>
  <si>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</si>
  <si>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</si>
  <si>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</si>
  <si>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</si>
  <si>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</si>
  <si>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</si>
  <si>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</si>
  <si>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</si>
  <si>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</si>
  <si>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</si>
  <si>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</si>
  <si>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</si>
  <si>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</si>
  <si>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</si>
  <si>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</si>
  <si>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</si>
  <si>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</si>
  <si>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</si>
  <si>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</si>
  <si>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</si>
  <si>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</si>
  <si>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</si>
  <si>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</si>
  <si>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</si>
  <si>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</si>
  <si>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</si>
  <si>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</si>
  <si>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</si>
  <si>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</si>
  <si>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</si>
  <si>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</si>
  <si>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</si>
  <si>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</si>
  <si>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</si>
  <si>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</si>
  <si>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</si>
  <si>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</si>
  <si>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</si>
  <si>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</si>
  <si>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</si>
  <si>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</si>
  <si>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</si>
  <si>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</si>
  <si>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</si>
  <si>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</si>
  <si>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</si>
  <si>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</si>
  <si>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</si>
  <si>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</si>
  <si>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</si>
  <si>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</si>
  <si>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</si>
  <si>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</si>
  <si>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</si>
  <si>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</si>
  <si>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</si>
  <si>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</si>
  <si>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</si>
  <si>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</si>
  <si>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</si>
  <si>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</si>
  <si>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</si>
  <si>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</si>
  <si>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</si>
  <si>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</si>
  <si>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</si>
  <si>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</si>
  <si>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</si>
  <si>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</si>
  <si>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</si>
  <si>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</si>
  <si>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</si>
  <si>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</si>
  <si>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</si>
  <si>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</si>
  <si>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</si>
  <si>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</si>
  <si>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</si>
  <si>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</si>
  <si>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</si>
  <si>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</si>
  <si>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</si>
  <si>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</si>
  <si>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</si>
  <si>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</si>
  <si>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</si>
  <si>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</si>
  <si>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</si>
  <si>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</si>
  <si>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</si>
  <si>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</si>
  <si>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</si>
  <si>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</si>
  <si>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</si>
  <si>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</si>
  <si>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</si>
  <si>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</si>
  <si>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</si>
  <si>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</si>
  <si>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</si>
  <si>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</si>
  <si>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</si>
  <si>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</si>
  <si>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</si>
  <si>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</si>
  <si>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</si>
  <si>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</si>
  <si>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</si>
  <si>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</si>
  <si>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</si>
  <si>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</si>
  <si>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</si>
  <si>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</si>
  <si>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</si>
  <si>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</si>
  <si>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</si>
  <si>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</si>
  <si>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</si>
  <si>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</si>
  <si>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</si>
  <si>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</si>
  <si>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</si>
  <si>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</si>
  <si>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</si>
  <si>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</si>
  <si>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</si>
  <si>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</si>
  <si>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</si>
  <si>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</si>
  <si>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</si>
  <si>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</si>
  <si>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</si>
  <si>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</si>
  <si>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</si>
  <si>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</si>
  <si>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</si>
  <si>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</si>
  <si>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</si>
  <si>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</si>
  <si>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</si>
  <si>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</si>
  <si>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</si>
  <si>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</si>
  <si>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</si>
  <si>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</si>
  <si>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</si>
  <si>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</si>
  <si>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</si>
  <si>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</si>
  <si>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</si>
  <si>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</si>
  <si>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</si>
  <si>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</si>
  <si>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</si>
  <si>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</si>
  <si>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</si>
  <si>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</si>
  <si>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</si>
  <si>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</si>
  <si>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</si>
  <si>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</si>
  <si>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</si>
  <si>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</si>
  <si>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</si>
  <si>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</si>
  <si>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</si>
  <si>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</si>
  <si>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</si>
  <si>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</si>
  <si>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</si>
  <si>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</si>
  <si>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</si>
  <si>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</si>
  <si>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</si>
  <si>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</si>
  <si>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</si>
  <si>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</si>
  <si>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</si>
  <si>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</si>
  <si>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</si>
  <si>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</si>
  <si>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</si>
  <si>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</si>
  <si>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</si>
  <si>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</si>
  <si>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</si>
  <si>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</si>
  <si>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</si>
  <si>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</si>
  <si>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</si>
  <si>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</si>
  <si>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</si>
  <si>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</si>
  <si>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</si>
  <si>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</si>
  <si>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</si>
  <si>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</si>
  <si>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</si>
  <si>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</si>
  <si>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</si>
  <si>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</si>
  <si>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</si>
  <si>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</si>
  <si>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</si>
  <si>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</si>
  <si>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</si>
  <si>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</si>
  <si>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</si>
  <si>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</si>
  <si>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</si>
  <si>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</si>
  <si>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</si>
  <si>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</si>
  <si>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</si>
  <si>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</si>
  <si>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</si>
  <si>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</si>
  <si>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</si>
  <si>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</si>
  <si>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</si>
  <si>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</si>
  <si>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</si>
  <si>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</si>
  <si>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</si>
  <si>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</si>
  <si>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</si>
  <si>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</si>
  <si>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</si>
  <si>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</si>
  <si>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</si>
  <si>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</si>
  <si>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</si>
  <si>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</si>
  <si>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</si>
  <si>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</si>
  <si>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</si>
  <si>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</si>
  <si>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</si>
  <si>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</si>
  <si>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</si>
  <si>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</si>
  <si>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</si>
  <si>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</si>
  <si>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</si>
  <si>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</si>
  <si>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</si>
  <si>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</si>
  <si>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</si>
  <si>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</si>
  <si>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</si>
  <si>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</si>
  <si>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</si>
  <si>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</si>
  <si>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</si>
  <si>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</si>
  <si>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</si>
  <si>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</si>
  <si>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</si>
  <si>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</si>
  <si>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</si>
  <si>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</si>
  <si>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</si>
  <si>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</si>
  <si>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</si>
  <si>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</si>
  <si>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</si>
  <si>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</si>
  <si>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</si>
  <si>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</si>
  <si>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</si>
  <si>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</si>
  <si>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</si>
  <si>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</si>
  <si>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</si>
  <si>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</si>
  <si>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</si>
  <si>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</si>
  <si>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</si>
  <si>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</si>
  <si>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</si>
  <si>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</si>
  <si>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</si>
  <si>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</si>
  <si>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</si>
  <si>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</si>
  <si>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</si>
  <si>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</si>
  <si>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</si>
  <si>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</si>
  <si>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</si>
  <si>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</si>
  <si>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</si>
  <si>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</si>
  <si>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</si>
  <si>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</si>
  <si>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</si>
  <si>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</si>
  <si>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</si>
  <si>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</si>
  <si>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</si>
  <si>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</si>
  <si>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</si>
  <si>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</si>
  <si>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</si>
  <si>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</si>
  <si>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</si>
  <si>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</si>
  <si>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</si>
  <si>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</si>
  <si>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</si>
  <si>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</si>
  <si>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</si>
  <si>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</si>
  <si>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</si>
  <si>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</si>
  <si>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</si>
  <si>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</si>
  <si>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</si>
  <si>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</si>
  <si>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</si>
  <si>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</si>
  <si>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</si>
  <si>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</si>
  <si>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</si>
  <si>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</si>
  <si>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</si>
  <si>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</si>
  <si>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</si>
  <si>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</si>
  <si>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</si>
  <si>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</si>
  <si>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</si>
  <si>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</si>
  <si>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</si>
  <si>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</si>
  <si>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</si>
  <si>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</si>
  <si>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</si>
  <si>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</si>
  <si>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</si>
  <si>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</si>
  <si>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</si>
  <si>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</si>
  <si>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</si>
  <si>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</si>
  <si>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</si>
  <si>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</si>
  <si>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</si>
  <si>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</si>
  <si>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</si>
  <si>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</si>
  <si>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</si>
  <si>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</si>
  <si>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</si>
  <si>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</si>
  <si>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</si>
  <si>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</si>
  <si>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</si>
  <si>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</si>
  <si>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</si>
  <si>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</si>
  <si>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</si>
  <si>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</si>
  <si>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</si>
  <si>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</si>
  <si>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</si>
  <si>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</si>
  <si>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</si>
  <si>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</si>
  <si>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</si>
  <si>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</si>
  <si>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</si>
  <si>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</si>
  <si>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</si>
  <si>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</si>
  <si>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</si>
  <si>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</si>
  <si>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</si>
  <si>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</si>
  <si>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</si>
  <si>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</si>
  <si>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</si>
  <si>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</si>
  <si>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</si>
  <si>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</si>
  <si>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</si>
  <si>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</si>
  <si>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</si>
  <si>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</si>
  <si>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</si>
  <si>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</si>
  <si>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</si>
  <si>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</si>
  <si>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</si>
  <si>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</si>
  <si>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</si>
  <si>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</si>
  <si>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</si>
  <si>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</si>
  <si>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</si>
  <si>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</si>
  <si>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</si>
  <si>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</si>
  <si>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</si>
  <si>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</si>
  <si>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</si>
  <si>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</si>
  <si>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</si>
  <si>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</si>
  <si>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Provided</t>
  </si>
  <si>
    <t>Not Applicable</t>
  </si>
  <si>
    <t>Abode Communities</t>
  </si>
  <si>
    <t>Chavez Gardens</t>
  </si>
  <si>
    <t>Timothy Elliott</t>
  </si>
  <si>
    <t>1200 W. 7th Street, 8th Floor</t>
  </si>
  <si>
    <t>213-808-8586</t>
  </si>
  <si>
    <t>213-808-8910</t>
  </si>
  <si>
    <t>timothy.elliott@lacity.org</t>
  </si>
  <si>
    <t>2518-2536 E. Cesar E. Chavez Avenue, 335-349 N. Fickett Street, and 334-344 N.
Mathews Street</t>
  </si>
  <si>
    <t>5180-008-900, -901, -902, -903, -904, -905, -906, -907</t>
  </si>
  <si>
    <t>40%/60%</t>
  </si>
  <si>
    <t>1149 S. Hill Street, Suite 700</t>
  </si>
  <si>
    <t>CA</t>
  </si>
  <si>
    <t>Lara Regus</t>
  </si>
  <si>
    <t>213-225-2812</t>
  </si>
  <si>
    <t>lregus@abodecommunities.org</t>
  </si>
  <si>
    <t>Chavez Fickett GP, LLC</t>
  </si>
  <si>
    <t>Managing GP</t>
  </si>
  <si>
    <t>Senior Vice President, Development</t>
  </si>
  <si>
    <t>1149 S. Hill Street, Suite  700</t>
  </si>
  <si>
    <t>Los Angeles,CA 90015</t>
  </si>
  <si>
    <t>213-225-2709</t>
  </si>
  <si>
    <t>KFA LLC</t>
  </si>
  <si>
    <t>3575 Hayden Avenue</t>
  </si>
  <si>
    <t>Culver City, CA 90232</t>
  </si>
  <si>
    <t>Karen Filippe</t>
  </si>
  <si>
    <t>310-399-7975</t>
  </si>
  <si>
    <t>310-399-8545</t>
  </si>
  <si>
    <t>karen@kfalosangeles.com</t>
  </si>
  <si>
    <t xml:space="preserve">Bocarsly Emden Cowan Esmail &amp; Ardnt LLP										</t>
  </si>
  <si>
    <t xml:space="preserve">633 W. 5th Street, 64th Floor										</t>
  </si>
  <si>
    <t>Los Angeles, CA 90071</t>
  </si>
  <si>
    <t>Nicole Deddens</t>
  </si>
  <si>
    <t>213-239-8029</t>
  </si>
  <si>
    <t>ndeddens@bocarsly.com</t>
  </si>
  <si>
    <t xml:space="preserve">Bocarsly Emden Cowan Esmail &amp; Ardnt LLP	</t>
  </si>
  <si>
    <t xml:space="preserve">633 W. 5th Street, 64th Floor	</t>
  </si>
  <si>
    <t>Cohn Reznick</t>
  </si>
  <si>
    <t>621 Capitol Mall, Suite 2150</t>
  </si>
  <si>
    <t>Sacramento, CA 95814</t>
  </si>
  <si>
    <t>Eric Jones</t>
  </si>
  <si>
    <t>915-442-9100</t>
  </si>
  <si>
    <t>eric.jones@cohnreznick.com</t>
  </si>
  <si>
    <t xml:space="preserve">California Housing Partnership										</t>
  </si>
  <si>
    <t>Sherin Bennett</t>
  </si>
  <si>
    <t>515-446-8824</t>
  </si>
  <si>
    <t>sbennett@chpc.net</t>
  </si>
  <si>
    <t>Raney Planning &amp; Management, Inc</t>
  </si>
  <si>
    <t>1501 Sports Drive, Suite A</t>
  </si>
  <si>
    <t xml:space="preserve">Sacramento, CA 95834	</t>
  </si>
  <si>
    <t>Stefanie Williams</t>
  </si>
  <si>
    <t>916-372-6100</t>
  </si>
  <si>
    <t>swilliams@laurinassociates.com</t>
  </si>
  <si>
    <t>TBD</t>
  </si>
  <si>
    <t>Los Angeles, CA 90017</t>
  </si>
  <si>
    <t>Sarah Furchtenicht</t>
  </si>
  <si>
    <t>213-225-2754</t>
  </si>
  <si>
    <t>sfurchtenicht@abodecommunities.org</t>
  </si>
  <si>
    <t>Los Angeles County Metropolitan Transportation Authority Metropolitan Transportation Authority</t>
  </si>
  <si>
    <t>Nicholas Saponara</t>
  </si>
  <si>
    <t>Executive Officer</t>
  </si>
  <si>
    <t>One Gateway Plaza (Mail Stop 99-18-3), Los Angeles, CA 90012</t>
  </si>
  <si>
    <t>There will be a capitalized, discounted ground lease payment of $3,450,000.</t>
  </si>
  <si>
    <t>Los Angeles County Metropolitan Transportation Authority Metropolitan</t>
  </si>
  <si>
    <t>Secured by Leasehold Interest</t>
  </si>
  <si>
    <t>Inner City Infill Site</t>
  </si>
  <si>
    <t>Medium Residential; Community Commercial</t>
  </si>
  <si>
    <t>R3-1 Multiple Dwelling Zone and C2-1 Commercial Zone; unlimited density</t>
  </si>
  <si>
    <t>Affordability covenant will be recorded at construction closing</t>
  </si>
  <si>
    <t>60' Residential zone; unlimited Commercial zone</t>
  </si>
  <si>
    <t>0 residential; 6 commercial parking spaces</t>
  </si>
  <si>
    <t>44 residential; 6 commercial parking spaces</t>
  </si>
  <si>
    <t>LAHD ULA</t>
  </si>
  <si>
    <t>LAHD HHH</t>
  </si>
  <si>
    <t>HCD IIG</t>
  </si>
  <si>
    <t>LAHD - HHH</t>
  </si>
  <si>
    <t>SOFR</t>
  </si>
  <si>
    <t>1200 West 7th Street</t>
  </si>
  <si>
    <t>Tim Elliot</t>
  </si>
  <si>
    <t>213-808-8596</t>
  </si>
  <si>
    <t>Residual Receipts Loan</t>
  </si>
  <si>
    <t>2020 W. El Camino Avenue, Suite 670</t>
  </si>
  <si>
    <t>Sacramento, CA 91252-2054</t>
  </si>
  <si>
    <t>Jennifer Seeger</t>
  </si>
  <si>
    <t>916-263-2771</t>
  </si>
  <si>
    <t>Los Angeles, CA 90015</t>
  </si>
  <si>
    <t>State HCD - IIG</t>
  </si>
  <si>
    <t>US Bank - Permanent Loan</t>
  </si>
  <si>
    <t>LAHD - ULA</t>
  </si>
  <si>
    <t>US Bank</t>
  </si>
  <si>
    <t>Tax Credit Equity</t>
  </si>
  <si>
    <t>Electricity for Air Conditioning</t>
  </si>
  <si>
    <t>Housing Authority of the City of Los Angeles</t>
  </si>
  <si>
    <t>Misc Admin</t>
  </si>
  <si>
    <t>Misc. Maintenance Expense</t>
  </si>
  <si>
    <t>Payroll Taxes/Benefits</t>
  </si>
  <si>
    <t>Local Agency Monitoring Fee</t>
  </si>
  <si>
    <t>Misc. Tax/License</t>
  </si>
  <si>
    <t>Project-based vouchers (PBVs)</t>
  </si>
  <si>
    <t>LAHD ULA and HHH</t>
  </si>
  <si>
    <t>LAHD - HHH; Metro</t>
  </si>
  <si>
    <t>1 bedroom</t>
  </si>
  <si>
    <t>2 bedroom</t>
  </si>
  <si>
    <t>3 bedroom</t>
  </si>
  <si>
    <t>Chuck Sinkey</t>
  </si>
  <si>
    <t xml:space="preserve"> 619-693-0574</t>
  </si>
  <si>
    <t>530 B Street</t>
  </si>
  <si>
    <t>San Diego, CA 92101</t>
  </si>
  <si>
    <t>619-693-0574</t>
  </si>
  <si>
    <t>Fixed</t>
  </si>
  <si>
    <t>May</t>
  </si>
  <si>
    <t xml:space="preserve">8th </t>
  </si>
  <si>
    <t>Cushman &amp; Wakefiled</t>
  </si>
  <si>
    <t>900 Wilshire Blvd, Suite 2400</t>
  </si>
  <si>
    <t>213-955-5100</t>
  </si>
  <si>
    <t>Jared De Camp</t>
  </si>
  <si>
    <t>jared.decamp@cushwake.com</t>
  </si>
  <si>
    <t>Costs Deferred Until Conv.</t>
  </si>
  <si>
    <t>213-547-4356</t>
  </si>
  <si>
    <t>3,786 SF of commercial space</t>
  </si>
  <si>
    <t>Large Families</t>
  </si>
  <si>
    <t>LAHD ULA and LAHD HHH</t>
  </si>
  <si>
    <t>49 Stevenson St Ste 500</t>
  </si>
  <si>
    <t>San Francisco, CA 94105</t>
  </si>
  <si>
    <t xml:space="preserve">US Bank </t>
  </si>
  <si>
    <t>Variable</t>
  </si>
  <si>
    <t>Other: Predev. Loan Interest/Fees</t>
  </si>
  <si>
    <t>Above residual receipts line for cash flow</t>
  </si>
  <si>
    <t xml:space="preserve">Other: (Specify) </t>
  </si>
  <si>
    <t>Other: Applicant Legal</t>
  </si>
  <si>
    <t>Other: Construction Lender Expenses</t>
  </si>
  <si>
    <t>Other: Perm Lender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</si>
</sst>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7" fontId="0" fillId="5" borderId="4" xfId="0" applyNumberFormat="1"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17" fontId="16" fillId="5" borderId="4" xfId="0" applyNumberFormat="1" applyFont="1" applyFill="1" applyBorder="1" applyAlignment="1" applyProtection="1">
      <alignment horizont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5" borderId="6" xfId="0" applyFont="1" applyFill="1" applyBorder="1" applyAlignment="1" applyProtection="1">
      <alignment horizontal="center"/>
      <protection locked="0"/>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0" fontId="16" fillId="5" borderId="4" xfId="0" applyFon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5" borderId="6" xfId="0" applyFont="1" applyFill="1" applyBorder="1" applyAlignment="1" applyProtection="1">
      <alignment horizontal="left"/>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0" fillId="5" borderId="4" xfId="0" applyFill="1" applyBorder="1" applyAlignment="1" applyProtection="1">
      <alignment horizontal="left" wrapText="1"/>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75" fontId="0" fillId="5" borderId="3" xfId="0" applyNumberFormat="1" applyFill="1" applyBorder="1" applyAlignment="1" applyProtection="1">
      <alignment horizontal="left" vertical="center" wrapText="1"/>
      <protection locked="0"/>
    </xf>
    <xf numFmtId="175" fontId="0" fillId="5" borderId="5" xfId="0" applyNumberFormat="1" applyFill="1" applyBorder="1" applyAlignment="1" applyProtection="1">
      <alignment horizontal="left" vertical="center" wrapText="1"/>
      <protection locked="0"/>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0" fontId="16" fillId="5" borderId="3" xfId="0" applyFont="1" applyFill="1" applyBorder="1" applyAlignment="1" applyProtection="1">
      <alignment vertical="center" wrapText="1"/>
      <protection locked="0"/>
    </xf>
    <xf numFmtId="0" fontId="16" fillId="5" borderId="4" xfId="0" applyFont="1" applyFill="1" applyBorder="1" applyAlignment="1" applyProtection="1">
      <alignment vertical="center" wrapText="1"/>
      <protection locked="0"/>
    </xf>
    <xf numFmtId="0" fontId="16" fillId="5" borderId="5" xfId="0" applyFont="1" applyFill="1" applyBorder="1" applyAlignment="1" applyProtection="1">
      <alignment vertical="center" wrapText="1"/>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4" fontId="35" fillId="5" borderId="3" xfId="0" applyNumberFormat="1"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104775</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85725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activeCell="G6" sqref="G6"/>
    </sheetView>
  </sheetViews>
  <sheetFormatPr defaultColWidth="0" defaultRowHeight="12.75" zeroHeight="1"/>
  <cols>
    <col min="1" max="5" width="2.42578125" customWidth="1"/>
    <col min="6" max="6" width="3" customWidth="1"/>
    <col min="7" max="38" width="2.42578125" customWidth="1"/>
    <col min="39" max="16384" width="2.42578125" hidden="1"/>
  </cols>
  <sheetData>
    <row r="1" spans="1:38">
      <c r="A1" s="1270" t="s">
        <v>550</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35" customHeight="1">
      <c r="A7" s="204"/>
      <c r="B7" s="204"/>
      <c r="C7" s="205"/>
      <c r="D7" s="1260" t="s">
        <v>2035</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2036</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35" customHeight="1">
      <c r="A15" s="204"/>
      <c r="B15" s="204"/>
      <c r="C15" s="205"/>
      <c r="D15" s="1260" t="s">
        <v>2605</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3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2604</v>
      </c>
      <c r="E18" s="441"/>
      <c r="G18" s="441"/>
      <c r="H18" s="441"/>
      <c r="I18" s="441"/>
      <c r="J18" s="1273" t="s">
        <v>2603</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35" customHeight="1">
      <c r="A20" s="204"/>
      <c r="B20" s="204"/>
      <c r="C20" s="205"/>
      <c r="D20" s="1260" t="s">
        <v>2037</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3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35" customHeight="1">
      <c r="A30" s="204"/>
      <c r="B30" s="204"/>
      <c r="C30" s="205"/>
      <c r="D30" s="1260" t="s">
        <v>2038</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2519</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2142</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2045</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2046</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35" customHeight="1">
      <c r="A40" s="4"/>
      <c r="B40"/>
      <c r="C40" s="2"/>
      <c r="D40" s="4"/>
      <c r="E40" s="4" t="s">
        <v>653</v>
      </c>
      <c r="F40" s="1260" t="s">
        <v>1164</v>
      </c>
    </row>
    <row r="41" spans="1:38" s="1260" customFormat="1" ht="13.3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35" customHeight="1">
      <c r="A43" s="4"/>
      <c r="B43"/>
      <c r="C43" s="2"/>
      <c r="D43" s="4"/>
      <c r="E43" s="3" t="s">
        <v>347</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3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0" t="s">
        <v>2040</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3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3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3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0" t="s">
        <v>1166</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35" customHeight="1">
      <c r="A67" s="4"/>
      <c r="C67" s="2"/>
      <c r="D67" s="4"/>
      <c r="E67" s="4"/>
      <c r="F67" t="s">
        <v>509</v>
      </c>
      <c r="G67" s="1260" t="s">
        <v>1167</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0" t="s">
        <v>1168</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509</v>
      </c>
      <c r="G72" s="1260" t="s">
        <v>1169</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1170</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1171</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63" t="s">
        <v>1172</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1173</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0" t="s">
        <v>1174</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1175</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0" t="s">
        <v>1176</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0" t="s">
        <v>1155</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3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1237</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1236</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3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3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1269</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3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F128" sqref="F128"/>
    </sheetView>
  </sheetViews>
  <sheetFormatPr defaultColWidth="9.140625" defaultRowHeight="14.25"/>
  <cols>
    <col min="1" max="1" width="2.42578125" style="1044" customWidth="1"/>
    <col min="2" max="9" width="14.42578125" style="1044" customWidth="1"/>
    <col min="10" max="10" width="2.42578125" style="1044" customWidth="1"/>
    <col min="11" max="11" width="11.85546875" style="1045" customWidth="1"/>
    <col min="12"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80" t="s">
        <v>1585</v>
      </c>
      <c r="B1" s="2680"/>
      <c r="C1" s="2680"/>
      <c r="D1" s="2680"/>
      <c r="E1" s="2680"/>
      <c r="F1" s="2680"/>
      <c r="G1" s="2680"/>
      <c r="H1" s="2680"/>
      <c r="I1" s="2680"/>
      <c r="J1" s="2680"/>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39002162</v>
      </c>
      <c r="I3" s="1105"/>
    </row>
    <row r="4" spans="1:13" s="1051" customFormat="1" ht="20.100000000000001" customHeight="1">
      <c r="B4" s="1094"/>
      <c r="D4" s="1108"/>
      <c r="F4" s="1092" t="s">
        <v>1992</v>
      </c>
      <c r="G4" s="1091" t="s">
        <v>1991</v>
      </c>
      <c r="H4" s="1093">
        <f>I18</f>
        <v>51615675.81699346</v>
      </c>
      <c r="I4" s="1095"/>
      <c r="K4" s="1055"/>
    </row>
    <row r="5" spans="1:13" s="1051" customFormat="1" ht="20.100000000000001" customHeight="1" thickBot="1">
      <c r="B5" s="1096"/>
      <c r="C5" s="1097"/>
      <c r="D5" s="1109"/>
      <c r="E5" s="1098"/>
      <c r="F5" s="1109" t="s">
        <v>1942</v>
      </c>
      <c r="G5" s="1110"/>
      <c r="H5" s="1106">
        <f>IFERROR(H3/H4,0)</f>
        <v>0.75562629729550679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83" t="s">
        <v>1940</v>
      </c>
      <c r="C8" s="2684"/>
      <c r="D8" s="2684"/>
      <c r="E8" s="2685"/>
      <c r="G8" s="2660" t="s">
        <v>1941</v>
      </c>
      <c r="H8" s="2661"/>
      <c r="I8" s="2662"/>
      <c r="K8" s="1057"/>
    </row>
    <row r="9" spans="1:13" ht="15" customHeight="1">
      <c r="A9" s="1046"/>
      <c r="B9" s="2681" t="s">
        <v>1974</v>
      </c>
      <c r="C9" s="2681"/>
      <c r="D9" s="2681"/>
      <c r="E9" s="1059">
        <f>G33</f>
        <v>6397500</v>
      </c>
      <c r="G9" s="2673" t="s">
        <v>1972</v>
      </c>
      <c r="H9" s="2673"/>
      <c r="I9" s="1060">
        <f>SUMIF(Application!M554:M565,"Loan, Tax-Exempt",Application!AM554:AM565)</f>
        <v>43408000</v>
      </c>
      <c r="K9" s="1061"/>
      <c r="M9" s="1062"/>
    </row>
    <row r="10" spans="1:13" ht="15" customHeight="1" thickBot="1">
      <c r="A10" s="1046"/>
      <c r="B10" s="2681" t="s">
        <v>1975</v>
      </c>
      <c r="C10" s="2681"/>
      <c r="D10" s="2681"/>
      <c r="E10" s="1060">
        <f>G47</f>
        <v>22224312</v>
      </c>
      <c r="G10" s="2687" t="s">
        <v>1943</v>
      </c>
      <c r="H10" s="2687"/>
      <c r="I10" s="1140">
        <f>'Basis &amp; Credits'!AB78</f>
        <v>22000000</v>
      </c>
      <c r="M10" s="1062"/>
    </row>
    <row r="11" spans="1:13" ht="15" customHeight="1">
      <c r="A11" s="1046"/>
      <c r="B11" s="2674" t="s">
        <v>2264</v>
      </c>
      <c r="C11" s="2675"/>
      <c r="D11" s="2676"/>
      <c r="E11" s="1060">
        <f>SUM(E12,E13)</f>
        <v>1040000</v>
      </c>
      <c r="G11" s="2672" t="s">
        <v>1983</v>
      </c>
      <c r="H11" s="2672"/>
      <c r="I11" s="1139">
        <f>I9+I10</f>
        <v>65408000</v>
      </c>
      <c r="M11" s="1062"/>
    </row>
    <row r="12" spans="1:13" ht="15" customHeight="1">
      <c r="A12" s="1063"/>
      <c r="B12" s="2682" t="s">
        <v>2266</v>
      </c>
      <c r="C12" s="2682"/>
      <c r="D12" s="2682"/>
      <c r="E12" s="1165">
        <f>G56</f>
        <v>300000</v>
      </c>
      <c r="M12" s="1062"/>
    </row>
    <row r="13" spans="1:13" ht="15" customHeight="1">
      <c r="A13" s="1049"/>
      <c r="B13" s="2682" t="s">
        <v>2267</v>
      </c>
      <c r="C13" s="2682"/>
      <c r="D13" s="2682"/>
      <c r="E13" s="1165">
        <f>G65</f>
        <v>740000</v>
      </c>
      <c r="G13" s="2660" t="s">
        <v>2006</v>
      </c>
      <c r="H13" s="2661"/>
      <c r="I13" s="2662"/>
      <c r="M13" s="1062"/>
    </row>
    <row r="14" spans="1:13" ht="15" customHeight="1">
      <c r="A14" s="1049"/>
      <c r="B14" s="2674" t="s">
        <v>2265</v>
      </c>
      <c r="C14" s="2675"/>
      <c r="D14" s="2676"/>
      <c r="E14" s="1167">
        <f>MAX(E15,E16)+E17</f>
        <v>9340350</v>
      </c>
      <c r="G14" s="2673" t="s">
        <v>139</v>
      </c>
      <c r="H14" s="2673"/>
      <c r="I14" s="1064">
        <f>15%*(AND(G120="Yes",G122&lt;&gt;""))</f>
        <v>0.15</v>
      </c>
      <c r="M14" s="1062"/>
    </row>
    <row r="15" spans="1:13" ht="15" customHeight="1">
      <c r="A15" s="1049"/>
      <c r="B15" s="2657" t="s">
        <v>2271</v>
      </c>
      <c r="C15" s="2658"/>
      <c r="D15" s="2659"/>
      <c r="E15" s="1165">
        <f>G80</f>
        <v>0</v>
      </c>
      <c r="G15" s="1137" t="s">
        <v>1984</v>
      </c>
      <c r="H15" s="1137"/>
      <c r="I15" s="1064">
        <f>IF(Application!AJ1032&gt;0,10%,IF(Application!AJ1036&gt;0,5%,0))</f>
        <v>0</v>
      </c>
      <c r="M15" s="1062"/>
    </row>
    <row r="16" spans="1:13" ht="15" customHeight="1">
      <c r="A16" s="1049"/>
      <c r="B16" s="2657" t="s">
        <v>2270</v>
      </c>
      <c r="C16" s="2658"/>
      <c r="D16" s="2659"/>
      <c r="E16" s="1165">
        <f>G90</f>
        <v>0</v>
      </c>
      <c r="G16" s="2673" t="s">
        <v>1985</v>
      </c>
      <c r="H16" s="2673"/>
      <c r="I16" s="1064">
        <f>G132</f>
        <v>6.0866013071895424E-2</v>
      </c>
    </row>
    <row r="17" spans="1:21" ht="15" customHeight="1" thickBot="1">
      <c r="A17" s="1049"/>
      <c r="B17" s="2657" t="s">
        <v>2269</v>
      </c>
      <c r="C17" s="2658"/>
      <c r="D17" s="2659"/>
      <c r="E17" s="1165">
        <f>G115</f>
        <v>9340350</v>
      </c>
      <c r="G17" s="2673" t="s">
        <v>2279</v>
      </c>
      <c r="H17" s="2673"/>
      <c r="I17" s="1064">
        <f>IF(AND(G139="Yes",OR(G136,G137)),IF(G143&gt;15%,15%,G143),0)</f>
        <v>0</v>
      </c>
    </row>
    <row r="18" spans="1:21" ht="15" customHeight="1">
      <c r="A18" s="1046"/>
      <c r="B18" s="2686" t="s">
        <v>1939</v>
      </c>
      <c r="C18" s="2686"/>
      <c r="D18" s="2686"/>
      <c r="E18" s="1111">
        <f>SUM(E9:E11,E14)</f>
        <v>39002162</v>
      </c>
      <c r="G18" s="1138" t="s">
        <v>1973</v>
      </c>
      <c r="H18" s="1138"/>
      <c r="I18" s="1112">
        <f>I11-((I11*I14)+(I11*I15)+(I11*I16)+(I11*I17))</f>
        <v>51615675.81699346</v>
      </c>
      <c r="M18" s="1065">
        <f>SUM(Cdlac[Quantity])</f>
        <v>109</v>
      </c>
      <c r="O18" s="1084" t="s">
        <v>582</v>
      </c>
      <c r="P18" s="1044">
        <f>MATCH(Application!T189,Application!CB160:CB217,0)</f>
        <v>19</v>
      </c>
      <c r="T18" s="1065">
        <f>SUM(Cdlac[Population])</f>
        <v>30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20</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20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1</v>
      </c>
      <c r="M21" s="1065">
        <f>Application!G719</f>
        <v>10</v>
      </c>
      <c r="N21" s="1071">
        <f>Application!AC719</f>
        <v>0.3</v>
      </c>
      <c r="O21" s="1071">
        <f>IF(Cdlac[[#This Row],[Quantity]]&gt;0,IF(Cdlac[[#This Row],[Federal]],30%,IF(AND(OR(NOT($G$38),$G$38=""),$G$43),40%,Cdlac[[#This Row],[iAMI]])),"")</f>
        <v>0.3</v>
      </c>
      <c r="P21" s="1065" cm="1">
        <f t="array" ref="P21">IF(Cdlac[[#This Row],[Quantity]]&gt;0,INDEX(TcacRents,$P$18,Cdlac[[#This Row],[Bedrooms]]+1)*Cdlac[[#This Row],[AMI]],"")</f>
        <v>852</v>
      </c>
      <c r="Q21" s="1164"/>
      <c r="R21" s="1065" cm="1">
        <f t="array" ref="R21">IF(Cdlac[[#This Row],[Quantity]]&gt;0,INDEX(HudFmrs,$P$18,Cdlac[[#This Row],[Bedrooms]]+1),"")</f>
        <v>2081</v>
      </c>
      <c r="S21" s="1065">
        <f>IF(Cdlac[[#This Row],[Quantity]]&gt;0,MAX(0,Cdlac[[#This Row],[Fair Market Rent]]-IF(AND($G$37,$G$38,$G$38&lt;&gt;"",NOT(Cdlac[[#This Row],[Federal]]),Cdlac[[#This Row],[Preservation Rent]]&lt;&gt;""),Cdlac[[#This Row],[Preservation Rent]],Cdlac[[#This Row],[Restricted Rent]])),"")</f>
        <v>1229</v>
      </c>
      <c r="T21" s="1044">
        <f>IF(Cdlac[[#This Row],[Quantity]]&gt;0,AND(Application!AK719&lt;&gt;"N/A",Application!AK719&lt;&gt;"")*Cdlac[[#This Row],[Quantity]],"")</f>
        <v>10</v>
      </c>
      <c r="U21" s="1044" t="b">
        <f>AND('Subsidy Contract Calculation'!F5&gt;0,OR('Subsidy Contract Calculation'!C5="Federal",'Subsidy Contract Calculation'!C5="Local - Approved by ED"),Cdlac[[#This Row],[Quantity]]&gt;0)</f>
        <v>1</v>
      </c>
    </row>
    <row r="22" spans="1:21" ht="15" customHeight="1">
      <c r="A22" s="1049"/>
      <c r="C22" s="2664" t="s">
        <v>1987</v>
      </c>
      <c r="D22" s="2664" t="s">
        <v>1988</v>
      </c>
      <c r="E22" s="2664" t="s">
        <v>1989</v>
      </c>
      <c r="F22" s="2664" t="s">
        <v>2610</v>
      </c>
      <c r="G22" s="2664" t="s">
        <v>1986</v>
      </c>
      <c r="H22" s="1070"/>
      <c r="I22" s="1069"/>
      <c r="L22" s="1044">
        <f>IFERROR(MIN(4,MATCH(Application!B720,UnitSizes,0)-1),"")</f>
        <v>2</v>
      </c>
      <c r="M22" s="1065">
        <f>Application!G720</f>
        <v>4</v>
      </c>
      <c r="N22" s="1071">
        <f>Application!AC720</f>
        <v>0.3</v>
      </c>
      <c r="O22" s="1071">
        <f>IF(Cdlac[[#This Row],[Quantity]]&gt;0,IF(Cdlac[[#This Row],[Federal]],30%,IF(AND(OR(NOT($G$38),$G$38=""),$G$43),40%,Cdlac[[#This Row],[iAMI]])),"")</f>
        <v>0.3</v>
      </c>
      <c r="P22" s="1065" cm="1">
        <f t="array" ref="P22">IF(Cdlac[[#This Row],[Quantity]]&gt;0,INDEX(TcacRents,$P$18,Cdlac[[#This Row],[Bedrooms]]+1)*Cdlac[[#This Row],[AMI]],"")</f>
        <v>1021.8</v>
      </c>
      <c r="Q22" s="1164"/>
      <c r="R22" s="1065" cm="1">
        <f t="array" ref="R22">IF(Cdlac[[#This Row],[Quantity]]&gt;0,INDEX(HudFmrs,$P$18,Cdlac[[#This Row],[Bedrooms]]+1),"")</f>
        <v>2625</v>
      </c>
      <c r="S22" s="1065">
        <f>IF(Cdlac[[#This Row],[Quantity]]&gt;0,MAX(0,Cdlac[[#This Row],[Fair Market Rent]]-IF(AND($G$37,$G$38,$G$38&lt;&gt;"",NOT(Cdlac[[#This Row],[Federal]]),Cdlac[[#This Row],[Preservation Rent]]&lt;&gt;""),Cdlac[[#This Row],[Preservation Rent]],Cdlac[[#This Row],[Restricted Rent]])),"")</f>
        <v>1603.2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5"/>
      <c r="D23" s="2665"/>
      <c r="E23" s="2665"/>
      <c r="F23" s="2665"/>
      <c r="G23" s="2665"/>
      <c r="H23" s="1070"/>
      <c r="I23" s="1069"/>
      <c r="L23" s="1044">
        <f>IFERROR(MIN(4,MATCH(Application!B721,UnitSizes,0)-1),"")</f>
        <v>3</v>
      </c>
      <c r="M23" s="1065">
        <f>Application!G721</f>
        <v>3</v>
      </c>
      <c r="N23" s="1071">
        <f>Application!AC721</f>
        <v>0.3</v>
      </c>
      <c r="O23" s="1071">
        <f>IF(Cdlac[[#This Row],[Quantity]]&gt;0,IF(Cdlac[[#This Row],[Federal]],30%,IF(AND(OR(NOT($G$38),$G$38=""),$G$43),40%,Cdlac[[#This Row],[iAMI]])),"")</f>
        <v>0.3</v>
      </c>
      <c r="P23" s="1065" cm="1">
        <f t="array" ref="P23">IF(Cdlac[[#This Row],[Quantity]]&gt;0,INDEX(TcacRents,$P$18,Cdlac[[#This Row],[Bedrooms]]+1)*Cdlac[[#This Row],[AMI]],"")</f>
        <v>1181.3999999999999</v>
      </c>
      <c r="Q23" s="1164"/>
      <c r="R23" s="1065" cm="1">
        <f t="array" ref="R23">IF(Cdlac[[#This Row],[Quantity]]&gt;0,INDEX(HudFmrs,$P$18,Cdlac[[#This Row],[Bedrooms]]+1),"")</f>
        <v>3335</v>
      </c>
      <c r="S23" s="1065">
        <f>IF(Cdlac[[#This Row],[Quantity]]&gt;0,MAX(0,Cdlac[[#This Row],[Fair Market Rent]]-IF(AND($G$37,$G$38,$G$38&lt;&gt;"",NOT(Cdlac[[#This Row],[Federal]]),Cdlac[[#This Row],[Preservation Rent]]&lt;&gt;""),Cdlac[[#This Row],[Preservation Rent]],Cdlac[[#This Row],[Restricted Rent]])),"")</f>
        <v>2153.6000000000004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33</v>
      </c>
      <c r="F24" s="1072">
        <f>E24</f>
        <v>33</v>
      </c>
      <c r="G24" s="1072">
        <f>D24*F24</f>
        <v>29.7</v>
      </c>
      <c r="L24" s="1044">
        <f>IFERROR(MIN(4,MATCH(Application!B722,UnitSizes,0)-1),"")</f>
        <v>0</v>
      </c>
      <c r="M24" s="1065">
        <f>Application!G722</f>
        <v>13</v>
      </c>
      <c r="N24" s="1071">
        <f>Application!AC722</f>
        <v>0.4</v>
      </c>
      <c r="O24" s="1071">
        <f>IF(Cdlac[[#This Row],[Quantity]]&gt;0,IF(Cdlac[[#This Row],[Federal]],30%,IF(AND(OR(NOT($G$38),$G$38=""),$G$43),40%,Cdlac[[#This Row],[iAMI]])),"")</f>
        <v>0.4</v>
      </c>
      <c r="P24" s="1065" cm="1">
        <f t="array" ref="P24">IF(Cdlac[[#This Row],[Quantity]]&gt;0,INDEX(TcacRents,$P$18,Cdlac[[#This Row],[Bedrooms]]+1)*Cdlac[[#This Row],[AMI]],"")</f>
        <v>1060</v>
      </c>
      <c r="Q24" s="1164"/>
      <c r="R24" s="1065" cm="1">
        <f t="array" ref="R24">IF(Cdlac[[#This Row],[Quantity]]&gt;0,INDEX(HudFmrs,$P$18,Cdlac[[#This Row],[Bedrooms]]+1),"")</f>
        <v>1856</v>
      </c>
      <c r="S24" s="1065">
        <f>IF(Cdlac[[#This Row],[Quantity]]&gt;0,MAX(0,Cdlac[[#This Row],[Fair Market Rent]]-IF(AND($G$37,$G$38,$G$38&lt;&gt;"",NOT(Cdlac[[#This Row],[Federal]]),Cdlac[[#This Row],[Preservation Rent]]&lt;&gt;""),Cdlac[[#This Row],[Preservation Rent]],Cdlac[[#This Row],[Restricted Rent]])),"")</f>
        <v>796</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15</v>
      </c>
      <c r="F25" s="1072">
        <f>E25</f>
        <v>15</v>
      </c>
      <c r="G25" s="1072">
        <f>D25*F25</f>
        <v>15</v>
      </c>
      <c r="L25" s="1044">
        <f>IFERROR(MIN(4,MATCH(Application!B723,UnitSizes,0)-1),"")</f>
        <v>2</v>
      </c>
      <c r="M25" s="1065">
        <f>Application!G723</f>
        <v>4</v>
      </c>
      <c r="N25" s="1071">
        <f>Application!AC723</f>
        <v>0.4</v>
      </c>
      <c r="O25" s="1071">
        <f>IF(Cdlac[[#This Row],[Quantity]]&gt;0,IF(Cdlac[[#This Row],[Federal]],30%,IF(AND(OR(NOT($G$38),$G$38=""),$G$43),40%,Cdlac[[#This Row],[iAMI]])),"")</f>
        <v>0.4</v>
      </c>
      <c r="P25" s="1065" cm="1">
        <f t="array" ref="P25">IF(Cdlac[[#This Row],[Quantity]]&gt;0,INDEX(TcacRents,$P$18,Cdlac[[#This Row],[Bedrooms]]+1)*Cdlac[[#This Row],[AMI]],"")</f>
        <v>1362.4</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1262.5999999999999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33</v>
      </c>
      <c r="F26" s="1075">
        <f>SUM(E26:E28)-SUM(F27:F28)</f>
        <v>33</v>
      </c>
      <c r="G26" s="1072">
        <f>D26*F26</f>
        <v>41.25</v>
      </c>
      <c r="H26" s="1074"/>
      <c r="I26" s="1074"/>
      <c r="L26" s="1044">
        <f>IFERROR(MIN(4,MATCH(Application!B724,UnitSizes,0)-1),"")</f>
        <v>3</v>
      </c>
      <c r="M26" s="1065">
        <f>Application!G724</f>
        <v>3</v>
      </c>
      <c r="N26" s="1071">
        <f>Application!AC724</f>
        <v>0.4</v>
      </c>
      <c r="O26" s="1071">
        <f>IF(Cdlac[[#This Row],[Quantity]]&gt;0,IF(Cdlac[[#This Row],[Federal]],30%,IF(AND(OR(NOT($G$38),$G$38=""),$G$43),40%,Cdlac[[#This Row],[iAMI]])),"")</f>
        <v>0.4</v>
      </c>
      <c r="P26" s="1065" cm="1">
        <f t="array" ref="P26">IF(Cdlac[[#This Row],[Quantity]]&gt;0,INDEX(TcacRents,$P$18,Cdlac[[#This Row],[Bedrooms]]+1)*Cdlac[[#This Row],[AMI]],"")</f>
        <v>1575.2</v>
      </c>
      <c r="Q26" s="1164"/>
      <c r="R26" s="1065" cm="1">
        <f t="array" ref="R26">IF(Cdlac[[#This Row],[Quantity]]&gt;0,INDEX(HudFmrs,$P$18,Cdlac[[#This Row],[Bedrooms]]+1),"")</f>
        <v>3335</v>
      </c>
      <c r="S26" s="1065">
        <f>IF(Cdlac[[#This Row],[Quantity]]&gt;0,MAX(0,Cdlac[[#This Row],[Fair Market Rent]]-IF(AND($G$37,$G$38,$G$38&lt;&gt;"",NOT(Cdlac[[#This Row],[Federal]]),Cdlac[[#This Row],[Preservation Rent]]&lt;&gt;""),Cdlac[[#This Row],[Preservation Rent]],Cdlac[[#This Row],[Restricted Rent]])),"")</f>
        <v>1759.8</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28</v>
      </c>
      <c r="F27" s="1075">
        <f>MIN(E27,ROUNDDOWN(E29*30%,0))</f>
        <v>28</v>
      </c>
      <c r="G27" s="1072">
        <f>D27*F27</f>
        <v>42</v>
      </c>
      <c r="H27" s="1074"/>
      <c r="I27" s="1074"/>
      <c r="L27" s="1044">
        <f>IFERROR(MIN(4,MATCH(Application!B725,UnitSizes,0)-1),"")</f>
        <v>1</v>
      </c>
      <c r="M27" s="1065">
        <f>Application!G725</f>
        <v>5</v>
      </c>
      <c r="N27" s="1071">
        <f>Application!AC725</f>
        <v>0.5</v>
      </c>
      <c r="O27" s="1071">
        <f>IF(Cdlac[[#This Row],[Quantity]]&gt;0,IF(Cdlac[[#This Row],[Federal]],30%,IF(AND(OR(NOT($G$38),$G$38=""),$G$43),40%,Cdlac[[#This Row],[iAMI]])),"")</f>
        <v>0.5</v>
      </c>
      <c r="P27" s="1065" cm="1">
        <f t="array" ref="P27">IF(Cdlac[[#This Row],[Quantity]]&gt;0,INDEX(TcacRents,$P$18,Cdlac[[#This Row],[Bedrooms]]+1)*Cdlac[[#This Row],[AMI]],"")</f>
        <v>1420</v>
      </c>
      <c r="Q27" s="1164"/>
      <c r="R27" s="1065" cm="1">
        <f t="array" ref="R27">IF(Cdlac[[#This Row],[Quantity]]&gt;0,INDEX(HudFmrs,$P$18,Cdlac[[#This Row],[Bedrooms]]+1),"")</f>
        <v>2081</v>
      </c>
      <c r="S27" s="1065">
        <f>IF(Cdlac[[#This Row],[Quantity]]&gt;0,MAX(0,Cdlac[[#This Row],[Fair Market Rent]]-IF(AND($G$37,$G$38,$G$38&lt;&gt;"",NOT(Cdlac[[#This Row],[Federal]]),Cdlac[[#This Row],[Preservation Rent]]&lt;&gt;""),Cdlac[[#This Row],[Preservation Rent]],Cdlac[[#This Row],[Restricted Rent]])),"")</f>
        <v>661</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25</v>
      </c>
      <c r="N28" s="1071">
        <f>Application!AC726</f>
        <v>0.5</v>
      </c>
      <c r="O28" s="1071">
        <f>IF(Cdlac[[#This Row],[Quantity]]&gt;0,IF(Cdlac[[#This Row],[Federal]],30%,IF(AND(OR(NOT($G$38),$G$38=""),$G$43),40%,Cdlac[[#This Row],[iAMI]])),"")</f>
        <v>0.5</v>
      </c>
      <c r="P28" s="1065" cm="1">
        <f t="array" ref="P28">IF(Cdlac[[#This Row],[Quantity]]&gt;0,INDEX(TcacRents,$P$18,Cdlac[[#This Row],[Bedrooms]]+1)*Cdlac[[#This Row],[AMI]],"")</f>
        <v>1703</v>
      </c>
      <c r="Q28" s="1164"/>
      <c r="R28" s="1065" cm="1">
        <f t="array" ref="R28">IF(Cdlac[[#This Row],[Quantity]]&gt;0,INDEX(HudFmrs,$P$18,Cdlac[[#This Row],[Bedrooms]]+1),"")</f>
        <v>2625</v>
      </c>
      <c r="S28" s="1065">
        <f>IF(Cdlac[[#This Row],[Quantity]]&gt;0,MAX(0,Cdlac[[#This Row],[Fair Market Rent]]-IF(AND($G$37,$G$38,$G$38&lt;&gt;"",NOT(Cdlac[[#This Row],[Federal]]),Cdlac[[#This Row],[Preservation Rent]]&lt;&gt;""),Cdlac[[#This Row],[Preservation Rent]],Cdlac[[#This Row],[Restricted Rent]])),"")</f>
        <v>922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66" t="s">
        <v>1586</v>
      </c>
      <c r="D29" s="2667"/>
      <c r="E29" s="1089">
        <f>SUM(E24:E28)</f>
        <v>109</v>
      </c>
      <c r="F29" s="1089">
        <f>SUM(F24:F28)</f>
        <v>109</v>
      </c>
      <c r="G29" s="1090">
        <f>SUMPRODUCT(D24:D28,F24:F28)</f>
        <v>127.95</v>
      </c>
      <c r="H29" s="1074"/>
      <c r="I29" s="1074"/>
      <c r="L29" s="1044">
        <f>IFERROR(MIN(4,MATCH(Application!B727,UnitSizes,0)-1),"")</f>
        <v>3</v>
      </c>
      <c r="M29" s="1065">
        <f>Application!G727</f>
        <v>22</v>
      </c>
      <c r="N29" s="1071">
        <f>Application!AC727</f>
        <v>0.5</v>
      </c>
      <c r="O29" s="1071">
        <f>IF(Cdlac[[#This Row],[Quantity]]&gt;0,IF(Cdlac[[#This Row],[Federal]],30%,IF(AND(OR(NOT($G$38),$G$38=""),$G$43),40%,Cdlac[[#This Row],[iAMI]])),"")</f>
        <v>0.5</v>
      </c>
      <c r="P29" s="1065" cm="1">
        <f t="array" ref="P29">IF(Cdlac[[#This Row],[Quantity]]&gt;0,INDEX(TcacRents,$P$18,Cdlac[[#This Row],[Bedrooms]]+1)*Cdlac[[#This Row],[AMI]],"")</f>
        <v>1969</v>
      </c>
      <c r="Q29" s="1164"/>
      <c r="R29" s="1065" cm="1">
        <f t="array" ref="R29">IF(Cdlac[[#This Row],[Quantity]]&gt;0,INDEX(HudFmrs,$P$18,Cdlac[[#This Row],[Bedrooms]]+1),"")</f>
        <v>3335</v>
      </c>
      <c r="S29" s="1065">
        <f>IF(Cdlac[[#This Row],[Quantity]]&gt;0,MAX(0,Cdlac[[#This Row],[Fair Market Rent]]-IF(AND($G$37,$G$38,$G$38&lt;&gt;"",NOT(Cdlac[[#This Row],[Federal]]),Cdlac[[#This Row],[Preservation Rent]]&lt;&gt;""),Cdlac[[#This Row],[Preservation Rent]],Cdlac[[#This Row],[Restricted Rent]])),"")</f>
        <v>1366</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127.95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6397500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9" t="str">
        <f>IF(AND(G37,G38,G38&lt;&gt;""),"Enter the average rent charged for each unit type over the last three years, as documented with rent rolls or property audits, in cells Q20:Q44","")</f>
        <v/>
      </c>
      <c r="D39" s="2669"/>
      <c r="E39" s="2669"/>
      <c r="F39" s="2669"/>
      <c r="G39" s="2669"/>
      <c r="H39" s="2669"/>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9"/>
      <c r="D40" s="2669"/>
      <c r="E40" s="2669"/>
      <c r="F40" s="2669"/>
      <c r="G40" s="2669"/>
      <c r="H40" s="2669"/>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9"/>
      <c r="D41" s="2669"/>
      <c r="E41" s="2669"/>
      <c r="F41" s="2669"/>
      <c r="G41" s="2669"/>
      <c r="H41" s="2669"/>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0.45696202531645569</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123468.40000000001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22224312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30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54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30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300000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37</v>
      </c>
    </row>
    <row r="61" spans="2:21" ht="15" customHeight="1">
      <c r="E61" s="1117" t="s">
        <v>1995</v>
      </c>
      <c r="G61" s="1079">
        <f>ROUNDDOWN(E29*50%,0)</f>
        <v>54</v>
      </c>
    </row>
    <row r="62" spans="2:21" ht="15" customHeight="1">
      <c r="E62" s="1117"/>
      <c r="G62" s="1079"/>
    </row>
    <row r="63" spans="2:21" ht="15" customHeight="1">
      <c r="E63" s="1117" t="s">
        <v>1955</v>
      </c>
      <c r="G63" s="1114">
        <f>MIN(G60:G61)</f>
        <v>37</v>
      </c>
    </row>
    <row r="64" spans="2:21" ht="15" customHeight="1">
      <c r="E64" s="1117" t="s">
        <v>1945</v>
      </c>
      <c r="F64" s="1113" t="s">
        <v>1993</v>
      </c>
      <c r="G64" s="1124">
        <v>20000</v>
      </c>
    </row>
    <row r="65" spans="2:14" ht="15" customHeight="1">
      <c r="E65" s="1118" t="s">
        <v>1977</v>
      </c>
      <c r="F65" s="1046"/>
      <c r="G65" s="1123">
        <f>G63*G64</f>
        <v>740000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545</v>
      </c>
    </row>
    <row r="72" spans="2:14" ht="15" customHeight="1">
      <c r="C72" s="1077" t="s">
        <v>1969</v>
      </c>
      <c r="G72" s="1044" t="str">
        <f>Application!T193</f>
        <v>Low Resource</v>
      </c>
      <c r="L72" s="2677" t="s">
        <v>1970</v>
      </c>
      <c r="M72" s="2678"/>
      <c r="N72" s="1131">
        <v>30000</v>
      </c>
    </row>
    <row r="73" spans="2:14" ht="15" customHeight="1">
      <c r="C73" s="2679" t="s">
        <v>2263</v>
      </c>
      <c r="D73" s="2679"/>
      <c r="E73" s="2679"/>
      <c r="F73" s="2679"/>
      <c r="G73" s="1043" t="s">
        <v>669</v>
      </c>
      <c r="L73" s="2688" t="s">
        <v>1938</v>
      </c>
      <c r="M73" s="2689"/>
      <c r="N73" s="1132">
        <v>20000</v>
      </c>
    </row>
    <row r="74" spans="2:14" ht="15" customHeight="1" thickBot="1">
      <c r="C74" s="2679"/>
      <c r="D74" s="2679"/>
      <c r="E74" s="2679"/>
      <c r="F74" s="2679"/>
      <c r="L74" s="2690" t="s">
        <v>1971</v>
      </c>
      <c r="M74" s="2691"/>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0</v>
      </c>
    </row>
    <row r="79" spans="2:14" ht="15" customHeight="1">
      <c r="E79" s="1084" t="str">
        <f>E96</f>
        <v>Bedroom-Adjusted Low-Income Units</v>
      </c>
      <c r="F79" s="1113" t="s">
        <v>1993</v>
      </c>
      <c r="G79" s="1114">
        <f>G29</f>
        <v>127.95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127.95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127.95</v>
      </c>
    </row>
    <row r="97" spans="2:14" ht="15" customHeight="1">
      <c r="E97" s="1118" t="s">
        <v>1962</v>
      </c>
      <c r="F97" s="1046"/>
      <c r="G97" s="1123">
        <f>G94*G95*G96</f>
        <v>3582600</v>
      </c>
      <c r="L97" s="1127" t="str">
        <f>'Points System'!H638</f>
        <v>(i)</v>
      </c>
      <c r="M97" s="2696" t="s">
        <v>1405</v>
      </c>
      <c r="N97" s="2697"/>
    </row>
    <row r="98" spans="2:14" ht="15" customHeight="1">
      <c r="C98" s="1077"/>
      <c r="G98" s="1114"/>
      <c r="L98" s="1128" t="str">
        <f>'Points System'!H650</f>
        <v>(i)</v>
      </c>
      <c r="M98" s="2692" t="s">
        <v>1957</v>
      </c>
      <c r="N98" s="2693"/>
    </row>
    <row r="99" spans="2:14" ht="15" customHeight="1">
      <c r="E99" s="1084" t="s">
        <v>1998</v>
      </c>
      <c r="G99" s="1126">
        <f>COUNTIFS(L97:L104,"(i)")</f>
        <v>5</v>
      </c>
      <c r="L99" s="1128" t="str">
        <f>'Points System'!H685</f>
        <v>(i)</v>
      </c>
      <c r="M99" s="2692" t="s">
        <v>1958</v>
      </c>
      <c r="N99" s="2693"/>
    </row>
    <row r="100" spans="2:14" ht="15" customHeight="1">
      <c r="E100" s="1084" t="s">
        <v>1945</v>
      </c>
      <c r="F100" s="1113" t="s">
        <v>1993</v>
      </c>
      <c r="G100" s="1124">
        <v>4000</v>
      </c>
      <c r="L100" s="1128" t="str">
        <f>IF(OR('Points System'!H709="(ii)",'Points System'!H709="(i)"),"(i)","N/A")</f>
        <v>(i)</v>
      </c>
      <c r="M100" s="2692" t="s">
        <v>1959</v>
      </c>
      <c r="N100" s="2693"/>
    </row>
    <row r="101" spans="2:14" ht="15" customHeight="1">
      <c r="E101" s="1118" t="s">
        <v>1963</v>
      </c>
      <c r="F101" s="1046"/>
      <c r="G101" s="1123">
        <f>G96*G99*G100</f>
        <v>2559000</v>
      </c>
      <c r="L101" s="1129" t="str">
        <f>'Points System'!H723</f>
        <v>N/A</v>
      </c>
      <c r="M101" s="2692" t="s">
        <v>1431</v>
      </c>
      <c r="N101" s="2693"/>
    </row>
    <row r="102" spans="2:14" ht="15" customHeight="1">
      <c r="L102" s="1128" t="str">
        <f>'Points System'!H735</f>
        <v>N/A</v>
      </c>
      <c r="M102" s="2692" t="s">
        <v>1960</v>
      </c>
      <c r="N102" s="2693"/>
    </row>
    <row r="103" spans="2:14" ht="15" customHeight="1">
      <c r="C103" s="1080" t="s">
        <v>1965</v>
      </c>
      <c r="L103" s="1128" t="str">
        <f>'Points System'!H751</f>
        <v>(ii)</v>
      </c>
      <c r="M103" s="2692" t="s">
        <v>1961</v>
      </c>
      <c r="N103" s="2693"/>
    </row>
    <row r="104" spans="2:14" ht="15" customHeight="1" thickBot="1">
      <c r="C104" s="1077" t="s">
        <v>1966</v>
      </c>
      <c r="G104" s="1043"/>
      <c r="L104" s="1130" t="str">
        <f>'Points System'!H763</f>
        <v>(i)</v>
      </c>
      <c r="M104" s="2694" t="s">
        <v>1434</v>
      </c>
      <c r="N104" s="2695"/>
    </row>
    <row r="105" spans="2:14" ht="15" customHeight="1">
      <c r="C105" s="1077" t="s">
        <v>1967</v>
      </c>
      <c r="G105" s="1043"/>
    </row>
    <row r="106" spans="2:14" ht="15" customHeight="1">
      <c r="C106" s="1077" t="s">
        <v>2140</v>
      </c>
      <c r="G106" s="1043" t="s">
        <v>545</v>
      </c>
    </row>
    <row r="107" spans="2:14" ht="15" customHeight="1">
      <c r="C107" s="1077" t="s">
        <v>2141</v>
      </c>
      <c r="G107" s="1043" t="s">
        <v>545</v>
      </c>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127.95</v>
      </c>
    </row>
    <row r="112" spans="2:14" ht="15" customHeight="1">
      <c r="E112" s="1084" t="s">
        <v>1945</v>
      </c>
      <c r="F112" s="1113" t="s">
        <v>1993</v>
      </c>
      <c r="G112" s="1124">
        <v>25000</v>
      </c>
    </row>
    <row r="113" spans="2:9" ht="15" customHeight="1">
      <c r="E113" s="1118" t="s">
        <v>1964</v>
      </c>
      <c r="F113" s="1046"/>
      <c r="G113" s="1123">
        <f>G109*G112*G96</f>
        <v>3198750</v>
      </c>
    </row>
    <row r="114" spans="2:9" ht="15" customHeight="1">
      <c r="C114" s="1077"/>
      <c r="E114" s="1077"/>
    </row>
    <row r="115" spans="2:9" ht="15" customHeight="1">
      <c r="E115" s="1118" t="s">
        <v>2273</v>
      </c>
      <c r="G115" s="1123">
        <f>G113+G101+G97</f>
        <v>9340350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8" t="s">
        <v>2228</v>
      </c>
      <c r="D119" s="2668"/>
      <c r="E119" s="2668"/>
      <c r="F119" s="2668"/>
    </row>
    <row r="120" spans="2:9" ht="15" customHeight="1">
      <c r="C120" s="2668"/>
      <c r="D120" s="2668"/>
      <c r="E120" s="2668"/>
      <c r="F120" s="2668"/>
      <c r="G120" s="1043" t="s">
        <v>545</v>
      </c>
    </row>
    <row r="121" spans="2:9" ht="15" customHeight="1"/>
    <row r="122" spans="2:9" ht="15" customHeight="1">
      <c r="C122" s="1044" t="s">
        <v>2230</v>
      </c>
      <c r="G122" s="2670" t="s">
        <v>2734</v>
      </c>
      <c r="H122" s="2670"/>
    </row>
    <row r="123" spans="2:9" ht="15" customHeight="1">
      <c r="G123" s="2670"/>
      <c r="H123" s="2670"/>
    </row>
    <row r="124" spans="2:9" ht="15" customHeight="1">
      <c r="G124" s="2671"/>
      <c r="H124" s="2671"/>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ht="15">
      <c r="D132" s="1046"/>
      <c r="E132" s="1118" t="s">
        <v>2003</v>
      </c>
      <c r="F132" s="1134"/>
      <c r="G132" s="1135">
        <f>((G130-G131)/G131)*0.25</f>
        <v>6.0866013071895424E-2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63" t="s">
        <v>2276</v>
      </c>
      <c r="D138" s="2663"/>
      <c r="E138" s="2663"/>
      <c r="F138" s="2663"/>
    </row>
    <row r="139" spans="2:9">
      <c r="B139" s="1045"/>
      <c r="C139" s="2663"/>
      <c r="D139" s="2663"/>
      <c r="E139" s="2663"/>
      <c r="F139" s="2663"/>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6511200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11" sqref="F11"/>
    </sheetView>
  </sheetViews>
  <sheetFormatPr defaultColWidth="9.140625" defaultRowHeight="14.25" zeroHeight="1"/>
  <cols>
    <col min="1" max="2" width="15.42578125" style="304" customWidth="1"/>
    <col min="3" max="3" width="11" style="304" customWidth="1"/>
    <col min="4" max="4" width="15.42578125" style="304" customWidth="1"/>
    <col min="5" max="5" width="3.42578125" style="304" customWidth="1"/>
    <col min="6" max="7" width="15.42578125" style="304" customWidth="1"/>
    <col min="8" max="8" width="3.42578125" style="304" customWidth="1"/>
    <col min="9" max="10" width="15.42578125" style="304" customWidth="1"/>
    <col min="11" max="11" width="3.42578125" style="304" customWidth="1"/>
    <col min="12" max="17" width="15.42578125" style="304" customWidth="1"/>
    <col min="18" max="16384" width="9.140625" style="304"/>
  </cols>
  <sheetData>
    <row r="1" spans="1:12">
      <c r="A1" s="2698" t="s">
        <v>909</v>
      </c>
      <c r="B1" s="2698"/>
      <c r="C1" s="2698"/>
      <c r="D1" s="2698"/>
      <c r="E1" s="2698"/>
      <c r="F1" s="2698"/>
      <c r="G1" s="2698"/>
      <c r="H1" s="2698"/>
      <c r="I1" s="2698"/>
      <c r="J1" s="2698"/>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20</v>
      </c>
      <c r="C4" s="1162" t="s">
        <v>384</v>
      </c>
      <c r="D4" s="428">
        <f>Application!O718</f>
        <v>764</v>
      </c>
      <c r="E4" s="429"/>
      <c r="F4" s="1083">
        <f>1889</f>
        <v>1889</v>
      </c>
      <c r="G4" s="428">
        <f>F4*B4</f>
        <v>37780</v>
      </c>
      <c r="H4" s="429"/>
      <c r="I4" s="428">
        <f t="shared" ref="I4:I27" si="0">IF(F4=0,"",(F4-D4))</f>
        <v>1125</v>
      </c>
      <c r="J4" s="428">
        <f t="shared" ref="J4:J27" si="1">IF(F4=0,"",(I4*B4))</f>
        <v>22500</v>
      </c>
      <c r="K4" s="204"/>
      <c r="L4" s="305"/>
    </row>
    <row r="5" spans="1:12">
      <c r="A5" s="428" t="str">
        <f>Application!B719</f>
        <v>1 Bedroom</v>
      </c>
      <c r="B5" s="1082">
        <f>Application!G719</f>
        <v>10</v>
      </c>
      <c r="C5" s="1162" t="s">
        <v>384</v>
      </c>
      <c r="D5" s="428">
        <f>Application!O719</f>
        <v>809</v>
      </c>
      <c r="E5" s="429"/>
      <c r="F5" s="1083">
        <f>2129</f>
        <v>2129</v>
      </c>
      <c r="G5" s="428">
        <f t="shared" ref="G5:G38" si="2">F5*B5</f>
        <v>21290</v>
      </c>
      <c r="H5" s="429"/>
      <c r="I5" s="428">
        <f t="shared" si="0"/>
        <v>1320</v>
      </c>
      <c r="J5" s="428">
        <f t="shared" si="1"/>
        <v>13200</v>
      </c>
      <c r="K5" s="204"/>
      <c r="L5" s="305"/>
    </row>
    <row r="6" spans="1:12">
      <c r="A6" s="428" t="str">
        <f>Application!B720</f>
        <v>2 Bedrooms</v>
      </c>
      <c r="B6" s="1082">
        <f>Application!G720</f>
        <v>4</v>
      </c>
      <c r="C6" s="1162"/>
      <c r="D6" s="428">
        <f>Application!O720</f>
        <v>966</v>
      </c>
      <c r="E6" s="429"/>
      <c r="F6" s="1083"/>
      <c r="G6" s="428">
        <f t="shared" si="2"/>
        <v>0</v>
      </c>
      <c r="H6" s="429"/>
      <c r="I6" s="428" t="str">
        <f t="shared" si="0"/>
        <v/>
      </c>
      <c r="J6" s="428" t="str">
        <f t="shared" si="1"/>
        <v/>
      </c>
      <c r="K6" s="204"/>
      <c r="L6" s="305"/>
    </row>
    <row r="7" spans="1:12">
      <c r="A7" s="428" t="str">
        <f>Application!B721</f>
        <v>3 Bedrooms</v>
      </c>
      <c r="B7" s="1082">
        <f>Application!G721</f>
        <v>3</v>
      </c>
      <c r="C7" s="1162"/>
      <c r="D7" s="428">
        <f>Application!O721</f>
        <v>1113</v>
      </c>
      <c r="E7" s="429"/>
      <c r="F7" s="1083"/>
      <c r="G7" s="428">
        <f t="shared" si="2"/>
        <v>0</v>
      </c>
      <c r="H7" s="429"/>
      <c r="I7" s="428" t="str">
        <f t="shared" si="0"/>
        <v/>
      </c>
      <c r="J7" s="428" t="str">
        <f t="shared" si="1"/>
        <v/>
      </c>
      <c r="K7" s="204"/>
      <c r="L7" s="305"/>
    </row>
    <row r="8" spans="1:12">
      <c r="A8" s="428" t="str">
        <f>Application!B722</f>
        <v>SRO/Studio</v>
      </c>
      <c r="B8" s="1082">
        <f>Application!G722</f>
        <v>13</v>
      </c>
      <c r="C8" s="1162"/>
      <c r="D8" s="428">
        <f>Application!O722</f>
        <v>1029</v>
      </c>
      <c r="E8" s="429"/>
      <c r="F8" s="1083"/>
      <c r="G8" s="428">
        <f t="shared" si="2"/>
        <v>0</v>
      </c>
      <c r="H8" s="429"/>
      <c r="I8" s="428" t="str">
        <f t="shared" si="0"/>
        <v/>
      </c>
      <c r="J8" s="428" t="str">
        <f t="shared" si="1"/>
        <v/>
      </c>
      <c r="K8" s="204"/>
      <c r="L8" s="305"/>
    </row>
    <row r="9" spans="1:12">
      <c r="A9" s="428" t="str">
        <f>Application!B723</f>
        <v>2 Bedrooms</v>
      </c>
      <c r="B9" s="1082">
        <f>Application!G723</f>
        <v>4</v>
      </c>
      <c r="C9" s="1162"/>
      <c r="D9" s="428">
        <f>Application!O723</f>
        <v>1307</v>
      </c>
      <c r="E9" s="429"/>
      <c r="F9" s="1083"/>
      <c r="G9" s="428">
        <f t="shared" si="2"/>
        <v>0</v>
      </c>
      <c r="H9" s="429"/>
      <c r="I9" s="428" t="str">
        <f t="shared" si="0"/>
        <v/>
      </c>
      <c r="J9" s="428" t="str">
        <f t="shared" si="1"/>
        <v/>
      </c>
      <c r="K9" s="204"/>
      <c r="L9" s="305"/>
    </row>
    <row r="10" spans="1:12">
      <c r="A10" s="428" t="str">
        <f>Application!B724</f>
        <v>3 Bedrooms</v>
      </c>
      <c r="B10" s="1082">
        <f>Application!G724</f>
        <v>3</v>
      </c>
      <c r="C10" s="1162"/>
      <c r="D10" s="428">
        <f>Application!O724</f>
        <v>1507</v>
      </c>
      <c r="E10" s="429"/>
      <c r="F10" s="1083"/>
      <c r="G10" s="428">
        <f t="shared" si="2"/>
        <v>0</v>
      </c>
      <c r="H10" s="429"/>
      <c r="I10" s="428" t="str">
        <f t="shared" si="0"/>
        <v/>
      </c>
      <c r="J10" s="428" t="str">
        <f t="shared" si="1"/>
        <v/>
      </c>
      <c r="K10" s="204"/>
      <c r="L10" s="305"/>
    </row>
    <row r="11" spans="1:12">
      <c r="A11" s="428" t="str">
        <f>Application!B725</f>
        <v>1 Bedroom</v>
      </c>
      <c r="B11" s="1082">
        <f>Application!G725</f>
        <v>5</v>
      </c>
      <c r="C11" s="1162"/>
      <c r="D11" s="428">
        <f>Application!O725</f>
        <v>1377</v>
      </c>
      <c r="E11" s="429"/>
      <c r="F11" s="1083"/>
      <c r="G11" s="428">
        <f t="shared" si="2"/>
        <v>0</v>
      </c>
      <c r="H11" s="429"/>
      <c r="I11" s="428" t="str">
        <f t="shared" si="0"/>
        <v/>
      </c>
      <c r="J11" s="428" t="str">
        <f t="shared" si="1"/>
        <v/>
      </c>
      <c r="K11" s="204"/>
      <c r="L11" s="305"/>
    </row>
    <row r="12" spans="1:12">
      <c r="A12" s="428" t="str">
        <f>Application!B726</f>
        <v>2 Bedrooms</v>
      </c>
      <c r="B12" s="1082">
        <f>Application!G726</f>
        <v>25</v>
      </c>
      <c r="C12" s="1162"/>
      <c r="D12" s="428">
        <f>Application!O726</f>
        <v>1647</v>
      </c>
      <c r="E12" s="429"/>
      <c r="F12" s="1083"/>
      <c r="G12" s="428">
        <f t="shared" si="2"/>
        <v>0</v>
      </c>
      <c r="H12" s="429"/>
      <c r="I12" s="428" t="str">
        <f t="shared" si="0"/>
        <v/>
      </c>
      <c r="J12" s="428" t="str">
        <f t="shared" si="1"/>
        <v/>
      </c>
      <c r="K12" s="204"/>
      <c r="L12" s="305"/>
    </row>
    <row r="13" spans="1:12">
      <c r="A13" s="428" t="str">
        <f>Application!B727</f>
        <v>3 Bedrooms</v>
      </c>
      <c r="B13" s="1082">
        <f>Application!G727</f>
        <v>22</v>
      </c>
      <c r="C13" s="1162"/>
      <c r="D13" s="428">
        <f>Application!O727</f>
        <v>1901</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143581</v>
      </c>
      <c r="E40" s="429"/>
      <c r="F40" s="429"/>
      <c r="G40" s="432">
        <f>SUM(G4:G38)*12</f>
        <v>708840</v>
      </c>
      <c r="H40" s="433"/>
      <c r="I40" s="431"/>
      <c r="J40" s="432">
        <f>SUM(J4:J38)*12</f>
        <v>428400</v>
      </c>
      <c r="K40" s="204"/>
      <c r="L40" s="306"/>
    </row>
    <row r="41" spans="1:12" ht="15">
      <c r="A41" s="430"/>
      <c r="B41" s="431"/>
      <c r="C41" s="431"/>
      <c r="D41" s="433"/>
      <c r="E41" s="429"/>
      <c r="F41" s="429"/>
      <c r="G41" s="433"/>
      <c r="H41" s="433"/>
      <c r="I41" s="431"/>
      <c r="J41" s="433"/>
      <c r="K41" s="204"/>
      <c r="L41" s="306"/>
    </row>
    <row r="42" spans="1:12">
      <c r="A42" s="304" t="s">
        <v>2258</v>
      </c>
    </row>
    <row r="43" spans="1:12">
      <c r="A43" s="2699" t="s">
        <v>2497</v>
      </c>
      <c r="B43" s="2699"/>
      <c r="C43" s="2699"/>
      <c r="D43" s="2699"/>
      <c r="E43" s="2699"/>
      <c r="F43" s="2699"/>
      <c r="G43" s="2699"/>
      <c r="H43" s="2699"/>
      <c r="I43" s="2699"/>
      <c r="J43" s="2699"/>
    </row>
    <row r="44" spans="1:12">
      <c r="A44" s="2699"/>
      <c r="B44" s="2699"/>
      <c r="C44" s="2699"/>
      <c r="D44" s="2699"/>
      <c r="E44" s="2699"/>
      <c r="F44" s="2699"/>
      <c r="G44" s="2699"/>
      <c r="H44" s="2699"/>
      <c r="I44" s="2699"/>
      <c r="J44" s="2699"/>
    </row>
    <row r="45" spans="1:12">
      <c r="A45" s="2699" t="s">
        <v>2259</v>
      </c>
      <c r="B45" s="2699"/>
      <c r="C45" s="2699"/>
      <c r="D45" s="2699"/>
      <c r="E45" s="2699"/>
      <c r="F45" s="2699"/>
      <c r="G45" s="2699"/>
      <c r="H45" s="2699"/>
      <c r="I45" s="2699"/>
      <c r="J45" s="2699"/>
    </row>
    <row r="46" spans="1:12">
      <c r="A46" s="2699"/>
      <c r="B46" s="2699"/>
      <c r="C46" s="2699"/>
      <c r="D46" s="2699"/>
      <c r="E46" s="2699"/>
      <c r="F46" s="2699"/>
      <c r="G46" s="2699"/>
      <c r="H46" s="2699"/>
      <c r="I46" s="2699"/>
      <c r="J46" s="269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78"/>
  <sheetViews>
    <sheetView workbookViewId="0"/>
  </sheetViews>
  <sheetFormatPr defaultColWidth="0" defaultRowHeight="12.75" zeroHeight="1"/>
  <cols>
    <col min="1" max="1" width="3.42578125" customWidth="1"/>
    <col min="2" max="2" width="30.42578125" customWidth="1"/>
    <col min="3" max="3" width="9.140625" style="214"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1722972</v>
      </c>
      <c r="G4" s="219">
        <f>E4*$C$4</f>
        <v>1766046.2999999998</v>
      </c>
      <c r="I4" s="219">
        <f>G4*$C$4</f>
        <v>1810197.4574999996</v>
      </c>
      <c r="K4" s="219">
        <f>I4*$C$4</f>
        <v>1855452.3939374995</v>
      </c>
      <c r="M4" s="219">
        <f>K4*$C$4</f>
        <v>1901838.7037859368</v>
      </c>
      <c r="O4" s="219">
        <f>M4*$C$4</f>
        <v>1949384.6713805851</v>
      </c>
      <c r="Q4" s="219">
        <f>O4*$C$4</f>
        <v>1998119.2881650995</v>
      </c>
      <c r="S4" s="219">
        <f>Q4*$C$4</f>
        <v>2048072.2703692268</v>
      </c>
      <c r="U4" s="219">
        <f>S4*$C$4</f>
        <v>2099274.0771284574</v>
      </c>
      <c r="W4" s="219">
        <f>U4*$C$4</f>
        <v>2151755.9290566687</v>
      </c>
      <c r="Y4" s="219">
        <f>W4*$C$4</f>
        <v>2205549.8272830853</v>
      </c>
      <c r="AA4" s="219">
        <f>Y4*$C$4</f>
        <v>2260688.5729651623</v>
      </c>
      <c r="AC4" s="219">
        <f>AA4*$C$4</f>
        <v>2317205.7872892912</v>
      </c>
      <c r="AE4" s="219">
        <f>AC4*$C$4</f>
        <v>2375135.9319715234</v>
      </c>
      <c r="AG4" s="219">
        <f>AE4*$C$4</f>
        <v>2434514.3302708114</v>
      </c>
    </row>
    <row r="5" spans="1:34" s="210" customFormat="1" ht="14.25">
      <c r="B5" s="210" t="s">
        <v>838</v>
      </c>
      <c r="C5" s="238">
        <f>IF(Application!$D$211="Special Needs",(((0.1*Application!$T$212)+(0.05*(1-Application!$T$212)))),0.05)</f>
        <v>0.05</v>
      </c>
      <c r="E5" s="221">
        <f>-E4*$C$5</f>
        <v>-86148.6</v>
      </c>
      <c r="F5" s="221"/>
      <c r="G5" s="221">
        <f>-G4*$C$5</f>
        <v>-88302.315000000002</v>
      </c>
      <c r="H5" s="221"/>
      <c r="I5" s="221">
        <f>-I4*$C$5</f>
        <v>-90509.872874999986</v>
      </c>
      <c r="J5" s="221"/>
      <c r="K5" s="221">
        <f>-K4*$C$5</f>
        <v>-92772.619696874986</v>
      </c>
      <c r="L5" s="221"/>
      <c r="M5" s="221">
        <f>-M4*$C$5</f>
        <v>-95091.935189296841</v>
      </c>
      <c r="N5" s="221"/>
      <c r="O5" s="221">
        <f>-O4*$C$5</f>
        <v>-97469.233569029253</v>
      </c>
      <c r="P5" s="221"/>
      <c r="Q5" s="221">
        <f>-Q4*$C$5</f>
        <v>-99905.964408254978</v>
      </c>
      <c r="R5" s="221"/>
      <c r="S5" s="221">
        <f>-S4*$C$5</f>
        <v>-102403.61351846135</v>
      </c>
      <c r="T5" s="221"/>
      <c r="U5" s="221">
        <f>-U4*$C$5</f>
        <v>-104963.70385642287</v>
      </c>
      <c r="V5" s="221"/>
      <c r="W5" s="221">
        <f>-W4*$C$5</f>
        <v>-107587.79645283344</v>
      </c>
      <c r="X5" s="221"/>
      <c r="Y5" s="221">
        <f>-Y4*$C$5</f>
        <v>-110277.49136415427</v>
      </c>
      <c r="Z5" s="221"/>
      <c r="AA5" s="221">
        <f>-AA4*$C$5</f>
        <v>-113034.42864825812</v>
      </c>
      <c r="AB5" s="221"/>
      <c r="AC5" s="221">
        <f>-AC4*$C$5</f>
        <v>-115860.28936446457</v>
      </c>
      <c r="AD5" s="221"/>
      <c r="AE5" s="221">
        <f>-AE4*$C$5</f>
        <v>-118756.79659857618</v>
      </c>
      <c r="AF5" s="221"/>
      <c r="AG5" s="221">
        <f>-AG4*$C$5</f>
        <v>-121725.71651354058</v>
      </c>
    </row>
    <row r="6" spans="1:34" s="210" customFormat="1" ht="14.25">
      <c r="A6" s="210" t="s">
        <v>836</v>
      </c>
      <c r="C6" s="237">
        <v>1.0249999999999999</v>
      </c>
      <c r="E6" s="222">
        <f>Application!Z809</f>
        <v>428400</v>
      </c>
      <c r="F6" s="222"/>
      <c r="G6" s="222">
        <f>E6*$C$6</f>
        <v>439109.99999999994</v>
      </c>
      <c r="H6" s="222"/>
      <c r="I6" s="222">
        <f>G6*$C$6</f>
        <v>450087.74999999988</v>
      </c>
      <c r="J6" s="222"/>
      <c r="K6" s="222">
        <f>I6*$C$6</f>
        <v>461339.94374999986</v>
      </c>
      <c r="L6" s="222"/>
      <c r="M6" s="222">
        <f>K6*$C$6</f>
        <v>472873.4423437498</v>
      </c>
      <c r="N6" s="222"/>
      <c r="O6" s="222">
        <f>M6*$C$6</f>
        <v>484695.27840234351</v>
      </c>
      <c r="P6" s="222"/>
      <c r="Q6" s="222">
        <f>O6*$C$6</f>
        <v>496812.66036240204</v>
      </c>
      <c r="R6" s="222"/>
      <c r="S6" s="222">
        <f>Q6*$C$6</f>
        <v>509232.97687146201</v>
      </c>
      <c r="T6" s="222"/>
      <c r="U6" s="222">
        <f>S6*$C$6</f>
        <v>521963.80129324854</v>
      </c>
      <c r="V6" s="222"/>
      <c r="W6" s="222">
        <f>U6*$C$6</f>
        <v>535012.89632557973</v>
      </c>
      <c r="X6" s="222"/>
      <c r="Y6" s="222">
        <f>W6*$C$6</f>
        <v>548388.2187337192</v>
      </c>
      <c r="Z6" s="222"/>
      <c r="AA6" s="222">
        <f>Y6*$C$6</f>
        <v>562097.92420206219</v>
      </c>
      <c r="AB6" s="222"/>
      <c r="AC6" s="222">
        <f>AA6*$C$6</f>
        <v>576150.37230711372</v>
      </c>
      <c r="AD6" s="222"/>
      <c r="AE6" s="222">
        <f>AC6*$C$6</f>
        <v>590554.13161479146</v>
      </c>
      <c r="AF6" s="222"/>
      <c r="AG6" s="222">
        <f>AE6*$C$6</f>
        <v>605317.9849051612</v>
      </c>
    </row>
    <row r="7" spans="1:34" s="210" customFormat="1" ht="14.25">
      <c r="B7" s="210" t="s">
        <v>838</v>
      </c>
      <c r="C7" s="238">
        <f>IF(Application!$D$211="Special Needs",(((0.1*Application!$T$212)+(0.05*(1-Application!$T$212)))),0.05)</f>
        <v>0.05</v>
      </c>
      <c r="E7" s="221">
        <f>-E6*$C$7</f>
        <v>-21420</v>
      </c>
      <c r="F7" s="221"/>
      <c r="G7" s="221">
        <f>-G6*$C$7</f>
        <v>-21955.5</v>
      </c>
      <c r="H7" s="221"/>
      <c r="I7" s="221">
        <f>-I6*$C$7</f>
        <v>-22504.387499999997</v>
      </c>
      <c r="J7" s="221"/>
      <c r="K7" s="221">
        <f>-K6*$C$7</f>
        <v>-23066.997187499994</v>
      </c>
      <c r="L7" s="221"/>
      <c r="M7" s="221">
        <f>-M6*$C$7</f>
        <v>-23643.672117187492</v>
      </c>
      <c r="N7" s="221"/>
      <c r="O7" s="221">
        <f>-O6*$C$7</f>
        <v>-24234.763920117177</v>
      </c>
      <c r="P7" s="221"/>
      <c r="Q7" s="221">
        <f>-Q6*$C$7</f>
        <v>-24840.633018120105</v>
      </c>
      <c r="R7" s="221"/>
      <c r="S7" s="221">
        <f>-S6*$C$7</f>
        <v>-25461.648843573101</v>
      </c>
      <c r="T7" s="221"/>
      <c r="U7" s="221">
        <f>-U6*$C$7</f>
        <v>-26098.190064662427</v>
      </c>
      <c r="V7" s="221"/>
      <c r="W7" s="221">
        <f>-W6*$C$7</f>
        <v>-26750.644816278989</v>
      </c>
      <c r="X7" s="221"/>
      <c r="Y7" s="221">
        <f>-Y6*$C$7</f>
        <v>-27419.410936685963</v>
      </c>
      <c r="Z7" s="221"/>
      <c r="AA7" s="221">
        <f>-AA6*$C$7</f>
        <v>-28104.89621010311</v>
      </c>
      <c r="AB7" s="221"/>
      <c r="AC7" s="221">
        <f>-AC6*$C$7</f>
        <v>-28807.518615355686</v>
      </c>
      <c r="AD7" s="221"/>
      <c r="AE7" s="221">
        <f>-AE6*$C$7</f>
        <v>-29527.706580739574</v>
      </c>
      <c r="AF7" s="221"/>
      <c r="AG7" s="221">
        <f>-AG6*$C$7</f>
        <v>-30265.899245258061</v>
      </c>
    </row>
    <row r="8" spans="1:34" s="210" customFormat="1" ht="14.25">
      <c r="A8" s="210" t="s">
        <v>287</v>
      </c>
      <c r="C8" s="237">
        <v>1.0249999999999999</v>
      </c>
      <c r="E8" s="222">
        <f>Application!Z817</f>
        <v>6060</v>
      </c>
      <c r="F8" s="222"/>
      <c r="G8" s="222">
        <f>E8*$C$8</f>
        <v>6211.4999999999991</v>
      </c>
      <c r="H8" s="222"/>
      <c r="I8" s="222">
        <f>G8*$C$8</f>
        <v>6366.7874999999985</v>
      </c>
      <c r="J8" s="222"/>
      <c r="K8" s="222">
        <f>I8*$C$8</f>
        <v>6525.9571874999983</v>
      </c>
      <c r="L8" s="222"/>
      <c r="M8" s="222">
        <f>K8*$C$8</f>
        <v>6689.1061171874981</v>
      </c>
      <c r="N8" s="222"/>
      <c r="O8" s="222">
        <f>M8*$C$8</f>
        <v>6856.3337701171849</v>
      </c>
      <c r="P8" s="222"/>
      <c r="Q8" s="222">
        <f>O8*$C$8</f>
        <v>7027.742114370114</v>
      </c>
      <c r="R8" s="222"/>
      <c r="S8" s="222">
        <f>Q8*$C$8</f>
        <v>7203.4356672293661</v>
      </c>
      <c r="T8" s="222"/>
      <c r="U8" s="222">
        <f>S8*$C$8</f>
        <v>7383.5215589100999</v>
      </c>
      <c r="V8" s="222"/>
      <c r="W8" s="222">
        <f>U8*$C$8</f>
        <v>7568.1095978828516</v>
      </c>
      <c r="X8" s="222"/>
      <c r="Y8" s="222">
        <f>W8*$C$8</f>
        <v>7757.3123378299224</v>
      </c>
      <c r="Z8" s="222"/>
      <c r="AA8" s="222">
        <f>Y8*$C$8</f>
        <v>7951.2451462756699</v>
      </c>
      <c r="AB8" s="222"/>
      <c r="AC8" s="222">
        <f>AA8*$C$8</f>
        <v>8150.0262749325611</v>
      </c>
      <c r="AD8" s="222"/>
      <c r="AE8" s="222">
        <f>AC8*$C$8</f>
        <v>8353.7769318058745</v>
      </c>
      <c r="AF8" s="222"/>
      <c r="AG8" s="222">
        <f>AE8*$C$8</f>
        <v>8562.6213551010205</v>
      </c>
    </row>
    <row r="9" spans="1:34" s="210" customFormat="1" ht="14.25">
      <c r="B9" s="210" t="s">
        <v>838</v>
      </c>
      <c r="C9" s="238">
        <f>IF(Application!$D$211="Special Needs",(((0.1*Application!$T$212)+(0.05*(1-Application!$T$212)))),0.05)</f>
        <v>0.05</v>
      </c>
      <c r="E9" s="221">
        <f>-E8*$C$9</f>
        <v>-303</v>
      </c>
      <c r="F9" s="221"/>
      <c r="G9" s="221">
        <f>-G8*$C$9</f>
        <v>-310.57499999999999</v>
      </c>
      <c r="H9" s="221"/>
      <c r="I9" s="221">
        <f>-I8*$C$9</f>
        <v>-318.33937499999996</v>
      </c>
      <c r="J9" s="221"/>
      <c r="K9" s="221">
        <f>-K8*$C$9</f>
        <v>-326.29785937499992</v>
      </c>
      <c r="L9" s="221"/>
      <c r="M9" s="221">
        <f>-M8*$C$9</f>
        <v>-334.4553058593749</v>
      </c>
      <c r="N9" s="221"/>
      <c r="O9" s="221">
        <f>-O8*$C$9</f>
        <v>-342.81668850585925</v>
      </c>
      <c r="P9" s="221"/>
      <c r="Q9" s="221">
        <f>-Q8*$C$9</f>
        <v>-351.38710571850572</v>
      </c>
      <c r="R9" s="221"/>
      <c r="S9" s="221">
        <f>-S8*$C$9</f>
        <v>-360.17178336146833</v>
      </c>
      <c r="T9" s="221"/>
      <c r="U9" s="221">
        <f>-U8*$C$9</f>
        <v>-369.17607794550503</v>
      </c>
      <c r="V9" s="221"/>
      <c r="W9" s="221">
        <f>-W8*$C$9</f>
        <v>-378.40547989414262</v>
      </c>
      <c r="X9" s="221"/>
      <c r="Y9" s="221">
        <f>-Y8*$C$9</f>
        <v>-387.86561689149613</v>
      </c>
      <c r="Z9" s="221"/>
      <c r="AA9" s="221">
        <f>-AA8*$C$9</f>
        <v>-397.5622573137835</v>
      </c>
      <c r="AB9" s="221"/>
      <c r="AC9" s="221">
        <f>-AC8*$C$9</f>
        <v>-407.50131374662806</v>
      </c>
      <c r="AD9" s="221"/>
      <c r="AE9" s="221">
        <f>-AE8*$C$9</f>
        <v>-417.68884659029374</v>
      </c>
      <c r="AF9" s="221"/>
      <c r="AG9" s="221">
        <f>-AG8*$C$9</f>
        <v>-428.13106775505105</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2049560.4</v>
      </c>
      <c r="G11" s="223">
        <f>SUM(G4:G10)</f>
        <v>2100799.4099999997</v>
      </c>
      <c r="I11" s="223">
        <f>SUM(I4:I10)</f>
        <v>2153319.3952499996</v>
      </c>
      <c r="K11" s="223">
        <f>SUM(K4:K10)</f>
        <v>2207152.3801312498</v>
      </c>
      <c r="M11" s="223">
        <f>SUM(M4:M10)</f>
        <v>2262331.1896345303</v>
      </c>
      <c r="O11" s="223">
        <f>SUM(O4:O10)</f>
        <v>2318889.4693753934</v>
      </c>
      <c r="Q11" s="223">
        <f>SUM(Q4:Q10)</f>
        <v>2376861.706109778</v>
      </c>
      <c r="S11" s="223">
        <f>SUM(S4:S10)</f>
        <v>2436283.2487625224</v>
      </c>
      <c r="U11" s="223">
        <f>SUM(U4:U10)</f>
        <v>2497190.329981585</v>
      </c>
      <c r="W11" s="223">
        <f>SUM(W4:W10)</f>
        <v>2559620.0882311249</v>
      </c>
      <c r="Y11" s="223">
        <f>SUM(Y4:Y10)</f>
        <v>2623610.5904369028</v>
      </c>
      <c r="AA11" s="223">
        <f>SUM(AA4:AA10)</f>
        <v>2689200.855197825</v>
      </c>
      <c r="AC11" s="223">
        <f>SUM(AC4:AC10)</f>
        <v>2756430.8765777708</v>
      </c>
      <c r="AE11" s="223">
        <f>SUM(AE4:AE10)</f>
        <v>2825341.6484922152</v>
      </c>
      <c r="AG11" s="223">
        <f>SUM(AG4:AG10)</f>
        <v>2895975.1897045202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233691</v>
      </c>
      <c r="G15" s="219">
        <f>E15*$C$14</f>
        <v>241870.18499999997</v>
      </c>
      <c r="I15" s="219">
        <f>G15*$C$14</f>
        <v>250335.64147499995</v>
      </c>
      <c r="K15" s="219">
        <f>I15*$C$14</f>
        <v>259097.38892662493</v>
      </c>
      <c r="M15" s="219">
        <f>K15*$C$14</f>
        <v>268165.7975390568</v>
      </c>
      <c r="O15" s="219">
        <f>M15*$C$14</f>
        <v>277551.6004529238</v>
      </c>
      <c r="Q15" s="219">
        <f>O15*$C$14</f>
        <v>287265.90646877611</v>
      </c>
      <c r="S15" s="219">
        <f>Q15*$C$14</f>
        <v>297320.21319518326</v>
      </c>
      <c r="U15" s="219">
        <f>S15*$C$14</f>
        <v>307726.42065701465</v>
      </c>
      <c r="W15" s="219">
        <f>U15*$C$14</f>
        <v>318496.84538001014</v>
      </c>
      <c r="Y15" s="219">
        <f>W15*$C$14</f>
        <v>329644.23496831045</v>
      </c>
      <c r="AA15" s="219">
        <f>Y15*$C$14</f>
        <v>341181.78319220128</v>
      </c>
      <c r="AC15" s="219">
        <f>AA15*$C$14</f>
        <v>353123.14560392831</v>
      </c>
      <c r="AE15" s="219">
        <f>AC15*$C$14</f>
        <v>365482.45570006577</v>
      </c>
      <c r="AG15" s="219">
        <f>AE15*$C$14</f>
        <v>378274.34164956806</v>
      </c>
    </row>
    <row r="16" spans="1:34" s="210" customFormat="1" ht="14.25">
      <c r="A16" s="210" t="s">
        <v>343</v>
      </c>
      <c r="C16" s="233"/>
      <c r="E16" s="222">
        <f>Application!W849</f>
        <v>98100</v>
      </c>
      <c r="F16" s="222"/>
      <c r="G16" s="222">
        <f t="shared" ref="G16:AG21" si="0">E16*$C$14</f>
        <v>101533.49999999999</v>
      </c>
      <c r="H16" s="222"/>
      <c r="I16" s="222">
        <f t="shared" si="0"/>
        <v>105087.17249999997</v>
      </c>
      <c r="J16" s="222"/>
      <c r="K16" s="222">
        <f t="shared" si="0"/>
        <v>108765.22353749996</v>
      </c>
      <c r="L16" s="222"/>
      <c r="M16" s="222">
        <f t="shared" si="0"/>
        <v>112572.00636131245</v>
      </c>
      <c r="N16" s="222"/>
      <c r="O16" s="222">
        <f t="shared" si="0"/>
        <v>116512.02658395837</v>
      </c>
      <c r="P16" s="222"/>
      <c r="Q16" s="222">
        <f t="shared" si="0"/>
        <v>120589.9475143969</v>
      </c>
      <c r="R16" s="222"/>
      <c r="S16" s="222">
        <f t="shared" si="0"/>
        <v>124810.59567740078</v>
      </c>
      <c r="T16" s="222"/>
      <c r="U16" s="222">
        <f t="shared" si="0"/>
        <v>129178.9665261098</v>
      </c>
      <c r="V16" s="222"/>
      <c r="W16" s="222">
        <f t="shared" si="0"/>
        <v>133700.23035452364</v>
      </c>
      <c r="X16" s="222"/>
      <c r="Y16" s="222">
        <f t="shared" si="0"/>
        <v>138379.73841693194</v>
      </c>
      <c r="Z16" s="222"/>
      <c r="AA16" s="222">
        <f t="shared" si="0"/>
        <v>143223.02926152456</v>
      </c>
      <c r="AB16" s="222"/>
      <c r="AC16" s="222">
        <f t="shared" si="0"/>
        <v>148235.83528567789</v>
      </c>
      <c r="AD16" s="222"/>
      <c r="AE16" s="222">
        <f t="shared" si="0"/>
        <v>153424.08952067661</v>
      </c>
      <c r="AF16" s="222"/>
      <c r="AG16" s="222">
        <f t="shared" si="0"/>
        <v>158793.93265390029</v>
      </c>
    </row>
    <row r="17" spans="1:33" s="210" customFormat="1" ht="14.25">
      <c r="A17" s="210" t="s">
        <v>561</v>
      </c>
      <c r="C17" s="233"/>
      <c r="E17" s="222">
        <f>Application!W855</f>
        <v>179342</v>
      </c>
      <c r="F17" s="222"/>
      <c r="G17" s="222">
        <f t="shared" si="0"/>
        <v>185618.96999999997</v>
      </c>
      <c r="H17" s="222"/>
      <c r="I17" s="222">
        <f t="shared" si="0"/>
        <v>192115.63394999996</v>
      </c>
      <c r="J17" s="222"/>
      <c r="K17" s="222">
        <f t="shared" si="0"/>
        <v>198839.68113824993</v>
      </c>
      <c r="L17" s="222"/>
      <c r="M17" s="222">
        <f t="shared" si="0"/>
        <v>205799.06997808866</v>
      </c>
      <c r="N17" s="222"/>
      <c r="O17" s="222">
        <f t="shared" si="0"/>
        <v>213002.03742732175</v>
      </c>
      <c r="P17" s="222"/>
      <c r="Q17" s="222">
        <f t="shared" si="0"/>
        <v>220457.108737278</v>
      </c>
      <c r="R17" s="222"/>
      <c r="S17" s="222">
        <f t="shared" si="0"/>
        <v>228173.1075430827</v>
      </c>
      <c r="T17" s="222"/>
      <c r="U17" s="222">
        <f t="shared" si="0"/>
        <v>236159.16630709058</v>
      </c>
      <c r="V17" s="222"/>
      <c r="W17" s="222">
        <f t="shared" si="0"/>
        <v>244424.73712783874</v>
      </c>
      <c r="X17" s="222"/>
      <c r="Y17" s="222">
        <f t="shared" si="0"/>
        <v>252979.60292731307</v>
      </c>
      <c r="Z17" s="222"/>
      <c r="AA17" s="222">
        <f t="shared" si="0"/>
        <v>261833.88902976899</v>
      </c>
      <c r="AB17" s="222"/>
      <c r="AC17" s="222">
        <f t="shared" si="0"/>
        <v>270998.0751458109</v>
      </c>
      <c r="AD17" s="222"/>
      <c r="AE17" s="222">
        <f t="shared" si="0"/>
        <v>280483.00777591427</v>
      </c>
      <c r="AF17" s="222"/>
      <c r="AG17" s="222">
        <f t="shared" si="0"/>
        <v>290299.91304807126</v>
      </c>
    </row>
    <row r="18" spans="1:33" s="210" customFormat="1" ht="14.25">
      <c r="A18" s="210" t="s">
        <v>842</v>
      </c>
      <c r="C18" s="233"/>
      <c r="E18" s="222">
        <f>Application!W862</f>
        <v>397294</v>
      </c>
      <c r="F18" s="222"/>
      <c r="G18" s="222">
        <f t="shared" si="0"/>
        <v>411199.29</v>
      </c>
      <c r="H18" s="222"/>
      <c r="I18" s="222">
        <f t="shared" si="0"/>
        <v>425591.26514999993</v>
      </c>
      <c r="J18" s="222"/>
      <c r="K18" s="222">
        <f t="shared" si="0"/>
        <v>440486.95943024987</v>
      </c>
      <c r="L18" s="222"/>
      <c r="M18" s="222">
        <f t="shared" si="0"/>
        <v>455904.0030103086</v>
      </c>
      <c r="N18" s="222"/>
      <c r="O18" s="222">
        <f t="shared" si="0"/>
        <v>471860.64311566937</v>
      </c>
      <c r="P18" s="222"/>
      <c r="Q18" s="222">
        <f t="shared" si="0"/>
        <v>488375.76562471775</v>
      </c>
      <c r="R18" s="222"/>
      <c r="S18" s="222">
        <f t="shared" si="0"/>
        <v>505468.91742158285</v>
      </c>
      <c r="T18" s="222"/>
      <c r="U18" s="222">
        <f t="shared" si="0"/>
        <v>523160.32953133824</v>
      </c>
      <c r="V18" s="222"/>
      <c r="W18" s="222">
        <f t="shared" si="0"/>
        <v>541470.94106493506</v>
      </c>
      <c r="X18" s="222"/>
      <c r="Y18" s="222">
        <f t="shared" si="0"/>
        <v>560422.4240022077</v>
      </c>
      <c r="Z18" s="222"/>
      <c r="AA18" s="222">
        <f t="shared" si="0"/>
        <v>580037.20884228498</v>
      </c>
      <c r="AB18" s="222"/>
      <c r="AC18" s="222">
        <f t="shared" si="0"/>
        <v>600338.51115176489</v>
      </c>
      <c r="AD18" s="222"/>
      <c r="AE18" s="222">
        <f t="shared" si="0"/>
        <v>621350.35904207663</v>
      </c>
      <c r="AF18" s="222"/>
      <c r="AG18" s="222">
        <f t="shared" si="0"/>
        <v>643097.62160854926</v>
      </c>
    </row>
    <row r="19" spans="1:33" s="210" customFormat="1" ht="14.25">
      <c r="A19" s="210" t="s">
        <v>155</v>
      </c>
      <c r="C19" s="233"/>
      <c r="E19" s="222">
        <f>Application!W863</f>
        <v>87382</v>
      </c>
      <c r="F19" s="222"/>
      <c r="G19" s="222">
        <f t="shared" si="0"/>
        <v>90440.37</v>
      </c>
      <c r="H19" s="222"/>
      <c r="I19" s="222">
        <f t="shared" si="0"/>
        <v>93605.782949999993</v>
      </c>
      <c r="J19" s="222"/>
      <c r="K19" s="222">
        <f t="shared" si="0"/>
        <v>96881.985353249984</v>
      </c>
      <c r="L19" s="222"/>
      <c r="M19" s="222">
        <f t="shared" si="0"/>
        <v>100272.85484061373</v>
      </c>
      <c r="N19" s="222"/>
      <c r="O19" s="222">
        <f t="shared" si="0"/>
        <v>103782.40476003521</v>
      </c>
      <c r="P19" s="222"/>
      <c r="Q19" s="222">
        <f t="shared" si="0"/>
        <v>107414.78892663644</v>
      </c>
      <c r="R19" s="222"/>
      <c r="S19" s="222">
        <f t="shared" si="0"/>
        <v>111174.3065390687</v>
      </c>
      <c r="T19" s="222"/>
      <c r="U19" s="222">
        <f t="shared" si="0"/>
        <v>115065.4072679361</v>
      </c>
      <c r="V19" s="222"/>
      <c r="W19" s="222">
        <f t="shared" si="0"/>
        <v>119092.69652231385</v>
      </c>
      <c r="X19" s="222"/>
      <c r="Y19" s="222">
        <f t="shared" si="0"/>
        <v>123260.94090059483</v>
      </c>
      <c r="Z19" s="222"/>
      <c r="AA19" s="222">
        <f t="shared" si="0"/>
        <v>127575.07383211564</v>
      </c>
      <c r="AB19" s="222"/>
      <c r="AC19" s="222">
        <f t="shared" si="0"/>
        <v>132040.20141623967</v>
      </c>
      <c r="AD19" s="222"/>
      <c r="AE19" s="222">
        <f t="shared" si="0"/>
        <v>136661.60846580804</v>
      </c>
      <c r="AF19" s="222"/>
      <c r="AG19" s="222">
        <f t="shared" si="0"/>
        <v>141444.7647621113</v>
      </c>
    </row>
    <row r="20" spans="1:33" s="210" customFormat="1" ht="14.25">
      <c r="A20" s="210" t="s">
        <v>389</v>
      </c>
      <c r="C20" s="233"/>
      <c r="E20" s="222">
        <f>Application!W872</f>
        <v>184836</v>
      </c>
      <c r="F20" s="222"/>
      <c r="G20" s="222">
        <f t="shared" si="0"/>
        <v>191305.25999999998</v>
      </c>
      <c r="H20" s="222"/>
      <c r="I20" s="222">
        <f t="shared" si="0"/>
        <v>198000.94409999996</v>
      </c>
      <c r="J20" s="222"/>
      <c r="K20" s="222">
        <f t="shared" si="0"/>
        <v>204930.97714349994</v>
      </c>
      <c r="L20" s="222"/>
      <c r="M20" s="222">
        <f t="shared" si="0"/>
        <v>212103.56134352242</v>
      </c>
      <c r="N20" s="222"/>
      <c r="O20" s="222">
        <f t="shared" si="0"/>
        <v>219527.18599054569</v>
      </c>
      <c r="P20" s="222"/>
      <c r="Q20" s="222">
        <f t="shared" si="0"/>
        <v>227210.63750021477</v>
      </c>
      <c r="R20" s="222"/>
      <c r="S20" s="222">
        <f t="shared" si="0"/>
        <v>235163.00981272227</v>
      </c>
      <c r="T20" s="222"/>
      <c r="U20" s="222">
        <f t="shared" si="0"/>
        <v>243393.71515616754</v>
      </c>
      <c r="V20" s="222"/>
      <c r="W20" s="222">
        <f t="shared" si="0"/>
        <v>251912.49518663337</v>
      </c>
      <c r="X20" s="222"/>
      <c r="Y20" s="222">
        <f t="shared" si="0"/>
        <v>260729.43251816553</v>
      </c>
      <c r="Z20" s="222"/>
      <c r="AA20" s="222">
        <f t="shared" si="0"/>
        <v>269854.96265630133</v>
      </c>
      <c r="AB20" s="222"/>
      <c r="AC20" s="222">
        <f t="shared" si="0"/>
        <v>279299.88634927187</v>
      </c>
      <c r="AD20" s="222"/>
      <c r="AE20" s="222">
        <f t="shared" si="0"/>
        <v>289075.38237149635</v>
      </c>
      <c r="AF20" s="222"/>
      <c r="AG20" s="222">
        <f t="shared" si="0"/>
        <v>299193.02075449872</v>
      </c>
    </row>
    <row r="21" spans="1:33" s="210" customFormat="1" ht="14.25">
      <c r="A21" s="226" t="s">
        <v>962</v>
      </c>
      <c r="B21" s="226"/>
      <c r="C21" s="233"/>
      <c r="E21" s="232">
        <f>Application!W879</f>
        <v>12420</v>
      </c>
      <c r="F21" s="222"/>
      <c r="G21" s="232">
        <f t="shared" si="0"/>
        <v>12854.699999999999</v>
      </c>
      <c r="H21" s="222"/>
      <c r="I21" s="232">
        <f t="shared" si="0"/>
        <v>13304.614499999998</v>
      </c>
      <c r="J21" s="222"/>
      <c r="K21" s="232">
        <f t="shared" si="0"/>
        <v>13770.276007499997</v>
      </c>
      <c r="L21" s="222"/>
      <c r="M21" s="232">
        <f t="shared" si="0"/>
        <v>14252.235667762496</v>
      </c>
      <c r="N21" s="222"/>
      <c r="O21" s="232">
        <f t="shared" si="0"/>
        <v>14751.063916134182</v>
      </c>
      <c r="P21" s="222"/>
      <c r="Q21" s="232">
        <f t="shared" si="0"/>
        <v>15267.351153198877</v>
      </c>
      <c r="R21" s="222"/>
      <c r="S21" s="232">
        <f t="shared" si="0"/>
        <v>15801.708443560836</v>
      </c>
      <c r="T21" s="222"/>
      <c r="U21" s="232">
        <f t="shared" si="0"/>
        <v>16354.768239085464</v>
      </c>
      <c r="V21" s="222"/>
      <c r="W21" s="232">
        <f t="shared" si="0"/>
        <v>16927.185127453453</v>
      </c>
      <c r="X21" s="222"/>
      <c r="Y21" s="232">
        <f t="shared" si="0"/>
        <v>17519.636606914322</v>
      </c>
      <c r="Z21" s="222"/>
      <c r="AA21" s="232">
        <f t="shared" si="0"/>
        <v>18132.823888156323</v>
      </c>
      <c r="AB21" s="222"/>
      <c r="AC21" s="232">
        <f t="shared" si="0"/>
        <v>18767.472724241794</v>
      </c>
      <c r="AD21" s="222"/>
      <c r="AE21" s="232">
        <f t="shared" si="0"/>
        <v>19424.334269590254</v>
      </c>
      <c r="AF21" s="222"/>
      <c r="AG21" s="232">
        <f t="shared" si="0"/>
        <v>20104.185969025912</v>
      </c>
    </row>
    <row r="22" spans="1:33" s="223" customFormat="1" ht="15">
      <c r="A22" s="223" t="s">
        <v>843</v>
      </c>
      <c r="C22" s="233"/>
      <c r="E22" s="223">
        <f>SUM(E15:E21)</f>
        <v>1193065</v>
      </c>
      <c r="G22" s="223">
        <f>SUM(G15:G21)</f>
        <v>1234822.2749999997</v>
      </c>
      <c r="I22" s="223">
        <f>SUM(I15:I21)</f>
        <v>1278041.0546249996</v>
      </c>
      <c r="K22" s="223">
        <f>SUM(K15:K21)</f>
        <v>1322772.4915368748</v>
      </c>
      <c r="M22" s="223">
        <f>SUM(M15:M21)</f>
        <v>1369069.5287406654</v>
      </c>
      <c r="O22" s="223">
        <f>SUM(O15:O21)</f>
        <v>1416986.9622465882</v>
      </c>
      <c r="Q22" s="223">
        <f>SUM(Q15:Q21)</f>
        <v>1466581.5059252188</v>
      </c>
      <c r="S22" s="223">
        <f>SUM(S15:S21)</f>
        <v>1517911.8586326013</v>
      </c>
      <c r="U22" s="223">
        <f>SUM(U15:U21)</f>
        <v>1571038.7736847424</v>
      </c>
      <c r="W22" s="223">
        <f>SUM(W15:W21)</f>
        <v>1626025.1307637084</v>
      </c>
      <c r="Y22" s="223">
        <f>SUM(Y15:Y21)</f>
        <v>1682936.010340438</v>
      </c>
      <c r="AA22" s="223">
        <f>SUM(AA15:AA21)</f>
        <v>1741838.770702353</v>
      </c>
      <c r="AC22" s="223">
        <f>SUM(AC15:AC21)</f>
        <v>1802803.1276769356</v>
      </c>
      <c r="AE22" s="223">
        <f>SUM(AE15:AE21)</f>
        <v>1865901.2371456278</v>
      </c>
      <c r="AG22" s="223">
        <f>SUM(AG15:AG21)</f>
        <v>1931207.7804457247</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83774</v>
      </c>
      <c r="F27" s="222"/>
      <c r="G27" s="222">
        <f>E27*$C$27</f>
        <v>86706.09</v>
      </c>
      <c r="H27" s="222"/>
      <c r="I27" s="222">
        <f>G27*$C$27</f>
        <v>89740.803149999992</v>
      </c>
      <c r="J27" s="222"/>
      <c r="K27" s="222">
        <f>I27*$C$27</f>
        <v>92881.731260249988</v>
      </c>
      <c r="L27" s="222"/>
      <c r="M27" s="222">
        <f>K27*$C$27</f>
        <v>96132.591854358732</v>
      </c>
      <c r="N27" s="222"/>
      <c r="O27" s="222">
        <f>M27*$C$27</f>
        <v>99497.232569261279</v>
      </c>
      <c r="P27" s="222"/>
      <c r="Q27" s="222">
        <f>O27*$C$27</f>
        <v>102979.63570918542</v>
      </c>
      <c r="R27" s="222"/>
      <c r="S27" s="222">
        <f>Q27*$C$27</f>
        <v>106583.9229590069</v>
      </c>
      <c r="T27" s="222"/>
      <c r="U27" s="222">
        <f>S27*$C$27</f>
        <v>110314.36026257214</v>
      </c>
      <c r="V27" s="222"/>
      <c r="W27" s="222">
        <f>U27*$C$27</f>
        <v>114175.36287176216</v>
      </c>
      <c r="X27" s="222"/>
      <c r="Y27" s="222">
        <f>W27*$C$27</f>
        <v>118171.50057227383</v>
      </c>
      <c r="Z27" s="222"/>
      <c r="AA27" s="222">
        <f>Y27*$C$27</f>
        <v>122307.50309230341</v>
      </c>
      <c r="AB27" s="222"/>
      <c r="AC27" s="222">
        <f>AA27*$C$27</f>
        <v>126588.26570053402</v>
      </c>
      <c r="AD27" s="222"/>
      <c r="AE27" s="222">
        <f>AC27*$C$27</f>
        <v>131018.85500005269</v>
      </c>
      <c r="AF27" s="222"/>
      <c r="AG27" s="222">
        <f>AE27*$C$27</f>
        <v>135604.51492505454</v>
      </c>
    </row>
    <row r="28" spans="1:33" s="210" customFormat="1" ht="14.25">
      <c r="A28" s="210" t="s">
        <v>846</v>
      </c>
      <c r="C28" s="237"/>
      <c r="E28" s="222">
        <f>Application!AC889</f>
        <v>55000</v>
      </c>
      <c r="F28" s="222"/>
      <c r="G28" s="222">
        <f>$E$28</f>
        <v>55000</v>
      </c>
      <c r="H28" s="222"/>
      <c r="I28" s="222">
        <f>$E$28</f>
        <v>55000</v>
      </c>
      <c r="J28" s="222"/>
      <c r="K28" s="222">
        <f>$E$28</f>
        <v>55000</v>
      </c>
      <c r="L28" s="222"/>
      <c r="M28" s="222">
        <f>$E$28</f>
        <v>55000</v>
      </c>
      <c r="N28" s="222"/>
      <c r="O28" s="222">
        <f>$E$28</f>
        <v>55000</v>
      </c>
      <c r="P28" s="222"/>
      <c r="Q28" s="222">
        <f>$E$28</f>
        <v>55000</v>
      </c>
      <c r="R28" s="222"/>
      <c r="S28" s="222">
        <f>$E$28</f>
        <v>55000</v>
      </c>
      <c r="T28" s="222"/>
      <c r="U28" s="222">
        <f>$E$28</f>
        <v>55000</v>
      </c>
      <c r="V28" s="222"/>
      <c r="W28" s="222">
        <f>$E$28</f>
        <v>55000</v>
      </c>
      <c r="X28" s="222"/>
      <c r="Y28" s="222">
        <f>$E$28</f>
        <v>55000</v>
      </c>
      <c r="Z28" s="222"/>
      <c r="AA28" s="222">
        <f>$E$28</f>
        <v>55000</v>
      </c>
      <c r="AB28" s="222"/>
      <c r="AC28" s="222">
        <f>$E$28</f>
        <v>55000</v>
      </c>
      <c r="AD28" s="222"/>
      <c r="AE28" s="222">
        <f>$E$28</f>
        <v>55000</v>
      </c>
      <c r="AF28" s="222"/>
      <c r="AG28" s="222">
        <f>$E$28</f>
        <v>55000</v>
      </c>
    </row>
    <row r="29" spans="1:33" s="210" customFormat="1" ht="14.25">
      <c r="A29" s="210" t="s">
        <v>1680</v>
      </c>
      <c r="C29" s="237"/>
      <c r="E29" s="222">
        <f>Application!AC890</f>
        <v>11779</v>
      </c>
      <c r="F29" s="222"/>
      <c r="G29" s="222">
        <f>$E$29</f>
        <v>11779</v>
      </c>
      <c r="H29" s="222"/>
      <c r="I29" s="222">
        <f>$E$29</f>
        <v>11779</v>
      </c>
      <c r="J29" s="222"/>
      <c r="K29" s="222">
        <f>$E$29</f>
        <v>11779</v>
      </c>
      <c r="L29" s="222"/>
      <c r="M29" s="222">
        <f>$E$29</f>
        <v>11779</v>
      </c>
      <c r="N29" s="222"/>
      <c r="O29" s="222">
        <f>$E$29</f>
        <v>11779</v>
      </c>
      <c r="P29" s="222"/>
      <c r="Q29" s="222">
        <f>$E$29</f>
        <v>11779</v>
      </c>
      <c r="R29" s="222"/>
      <c r="S29" s="222">
        <f>$E$29</f>
        <v>11779</v>
      </c>
      <c r="T29" s="222"/>
      <c r="U29" s="222">
        <f>$E$29</f>
        <v>11779</v>
      </c>
      <c r="V29" s="222"/>
      <c r="W29" s="222">
        <f>$E$29</f>
        <v>11779</v>
      </c>
      <c r="X29" s="222"/>
      <c r="Y29" s="222">
        <f>$E$29</f>
        <v>11779</v>
      </c>
      <c r="Z29" s="222"/>
      <c r="AA29" s="222">
        <f>$E$29</f>
        <v>11779</v>
      </c>
      <c r="AB29" s="222"/>
      <c r="AC29" s="222">
        <f>$E$29</f>
        <v>11779</v>
      </c>
      <c r="AD29" s="222"/>
      <c r="AE29" s="222">
        <f>$E$29</f>
        <v>11779</v>
      </c>
      <c r="AF29" s="222"/>
      <c r="AG29" s="222">
        <f>$E$29</f>
        <v>11779</v>
      </c>
    </row>
    <row r="30" spans="1:33" s="210" customFormat="1" ht="14.25">
      <c r="A30" s="210" t="s">
        <v>844</v>
      </c>
      <c r="C30" s="237">
        <v>1.02</v>
      </c>
      <c r="E30" s="222">
        <f>Application!AC891</f>
        <v>16859</v>
      </c>
      <c r="F30" s="222"/>
      <c r="G30" s="222">
        <f>E30*$C$30</f>
        <v>17196.18</v>
      </c>
      <c r="H30" s="222"/>
      <c r="I30" s="222">
        <f>G30*$C$30</f>
        <v>17540.103600000002</v>
      </c>
      <c r="J30" s="222"/>
      <c r="K30" s="222">
        <f>I30*$C$30</f>
        <v>17890.905672000001</v>
      </c>
      <c r="L30" s="222"/>
      <c r="M30" s="222">
        <f>K30*$C$30</f>
        <v>18248.723785440001</v>
      </c>
      <c r="N30" s="222"/>
      <c r="O30" s="222">
        <f>M30*$C$30</f>
        <v>18613.698261148802</v>
      </c>
      <c r="P30" s="222"/>
      <c r="Q30" s="222">
        <f>O30*$C$30</f>
        <v>18985.972226371778</v>
      </c>
      <c r="R30" s="222"/>
      <c r="S30" s="222">
        <f>Q30*$C$30</f>
        <v>19365.691670899214</v>
      </c>
      <c r="T30" s="222"/>
      <c r="U30" s="222">
        <f>S30*$C$30</f>
        <v>19753.0055043172</v>
      </c>
      <c r="V30" s="222"/>
      <c r="W30" s="222">
        <f>U30*$C$30</f>
        <v>20148.065614403546</v>
      </c>
      <c r="X30" s="222"/>
      <c r="Y30" s="222">
        <f>W30*$C$30</f>
        <v>20551.026926691618</v>
      </c>
      <c r="Z30" s="222"/>
      <c r="AA30" s="222">
        <f>Y30*$C$30</f>
        <v>20962.047465225452</v>
      </c>
      <c r="AB30" s="222"/>
      <c r="AC30" s="222">
        <f>AA30*$C$30</f>
        <v>21381.288414529961</v>
      </c>
      <c r="AD30" s="222"/>
      <c r="AE30" s="222">
        <f>AC30*$C$30</f>
        <v>21808.914182820561</v>
      </c>
      <c r="AF30" s="222"/>
      <c r="AG30" s="222">
        <f>AE30*$C$30</f>
        <v>22245.092466476974</v>
      </c>
    </row>
    <row r="31" spans="1:33" s="210" customFormat="1" ht="14.25">
      <c r="A31" s="210" t="s">
        <v>1681</v>
      </c>
      <c r="C31" s="237">
        <v>1.02</v>
      </c>
      <c r="E31" s="222">
        <f>Application!AC893</f>
        <v>18857</v>
      </c>
      <c r="F31" s="222"/>
      <c r="G31" s="222">
        <f>E31*$C$31</f>
        <v>19234.14</v>
      </c>
      <c r="H31" s="222"/>
      <c r="I31" s="222">
        <f>G31*$C$31</f>
        <v>19618.822799999998</v>
      </c>
      <c r="J31" s="222"/>
      <c r="K31" s="222">
        <f>I31*$C$31</f>
        <v>20011.199256</v>
      </c>
      <c r="L31" s="222"/>
      <c r="M31" s="222">
        <f>K31*$C$31</f>
        <v>20411.423241119999</v>
      </c>
      <c r="N31" s="222"/>
      <c r="O31" s="222">
        <f>M31*$C$31</f>
        <v>20819.6517059424</v>
      </c>
      <c r="P31" s="222"/>
      <c r="Q31" s="222">
        <f>O31*$C$31</f>
        <v>21236.04474006125</v>
      </c>
      <c r="R31" s="222"/>
      <c r="S31" s="222">
        <f>Q31*$C$31</f>
        <v>21660.765634862477</v>
      </c>
      <c r="T31" s="222"/>
      <c r="U31" s="222">
        <f>S31*$C$31</f>
        <v>22093.980947559729</v>
      </c>
      <c r="V31" s="222"/>
      <c r="W31" s="222">
        <f>U31*$C$31</f>
        <v>22535.860566510924</v>
      </c>
      <c r="X31" s="222"/>
      <c r="Y31" s="222">
        <f>W31*$C$31</f>
        <v>22986.577777841143</v>
      </c>
      <c r="Z31" s="222"/>
      <c r="AA31" s="222">
        <f>Y31*$C$31</f>
        <v>23446.309333397967</v>
      </c>
      <c r="AB31" s="222"/>
      <c r="AC31" s="222">
        <f>AA31*$C$31</f>
        <v>23915.235520065926</v>
      </c>
      <c r="AD31" s="222"/>
      <c r="AE31" s="222">
        <f>AC31*$C$31</f>
        <v>24393.540230467246</v>
      </c>
      <c r="AF31" s="222"/>
      <c r="AG31" s="222">
        <f>AE31*$C$31</f>
        <v>24881.411035076591</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1379334</v>
      </c>
      <c r="G35" s="223">
        <f>SUM(G22:G33)</f>
        <v>1424737.6849999996</v>
      </c>
      <c r="I35" s="223">
        <f>SUM(I22:I33)</f>
        <v>1471719.7841749997</v>
      </c>
      <c r="K35" s="223">
        <f>SUM(K22:K33)</f>
        <v>1520335.327725125</v>
      </c>
      <c r="M35" s="223">
        <f>SUM(M22:M33)</f>
        <v>1570641.2676215842</v>
      </c>
      <c r="O35" s="223">
        <f>SUM(O22:O33)</f>
        <v>1622696.5447829405</v>
      </c>
      <c r="Q35" s="223">
        <f>SUM(Q22:Q33)</f>
        <v>1676562.1586008372</v>
      </c>
      <c r="S35" s="223">
        <f>SUM(S22:S33)</f>
        <v>1732301.2388973699</v>
      </c>
      <c r="U35" s="223">
        <f>SUM(U22:U33)</f>
        <v>1789979.1203991913</v>
      </c>
      <c r="W35" s="223">
        <f>SUM(W22:W33)</f>
        <v>1849663.4198163848</v>
      </c>
      <c r="Y35" s="223">
        <f>SUM(Y22:Y33)</f>
        <v>1911424.1156172445</v>
      </c>
      <c r="AA35" s="223">
        <f>SUM(AA22:AA33)</f>
        <v>1975333.6305932798</v>
      </c>
      <c r="AC35" s="223">
        <f>SUM(AC22:AC33)</f>
        <v>2041466.9173120656</v>
      </c>
      <c r="AE35" s="223">
        <f>SUM(AE22:AE33)</f>
        <v>2109901.5465589683</v>
      </c>
      <c r="AG35" s="223">
        <f>SUM(AG22:AG33)</f>
        <v>2180717.7988723326</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670226.39999999991</v>
      </c>
      <c r="G37" s="223">
        <f>G11-G35</f>
        <v>676061.72500000009</v>
      </c>
      <c r="I37" s="223">
        <f>I11-I35</f>
        <v>681599.61107499991</v>
      </c>
      <c r="K37" s="223">
        <f>K11-K35</f>
        <v>686817.05240612477</v>
      </c>
      <c r="M37" s="223">
        <f>M11-M35</f>
        <v>691689.9220129461</v>
      </c>
      <c r="O37" s="223">
        <f>O11-O35</f>
        <v>696192.92459245282</v>
      </c>
      <c r="Q37" s="223">
        <f>Q11-Q35</f>
        <v>700299.5475089408</v>
      </c>
      <c r="S37" s="223">
        <f>S11-S35</f>
        <v>703982.00986515242</v>
      </c>
      <c r="U37" s="223">
        <f>U11-U35</f>
        <v>707211.20958239376</v>
      </c>
      <c r="W37" s="223">
        <f>W11-W35</f>
        <v>709956.66841474012</v>
      </c>
      <c r="Y37" s="223">
        <f>Y11-Y35</f>
        <v>712186.47481965832</v>
      </c>
      <c r="AA37" s="223">
        <f>AA11-AA35</f>
        <v>713867.22460454516</v>
      </c>
      <c r="AC37" s="223">
        <f>AC11-AC35</f>
        <v>714963.9592657052</v>
      </c>
      <c r="AE37" s="223">
        <f>AE11-AE35</f>
        <v>715440.10193324694</v>
      </c>
      <c r="AG37" s="223">
        <f>AG11-AG35</f>
        <v>715257.39083218761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US Bank - Permanent Loan</v>
      </c>
      <c r="B40" s="226"/>
      <c r="C40" s="220"/>
      <c r="E40" s="222">
        <f>Application!AF627</f>
        <v>581206</v>
      </c>
      <c r="F40" s="222"/>
      <c r="G40" s="222">
        <f>$E$40</f>
        <v>581206</v>
      </c>
      <c r="H40" s="222"/>
      <c r="I40" s="222">
        <f>$E$40</f>
        <v>581206</v>
      </c>
      <c r="J40" s="222"/>
      <c r="K40" s="222">
        <f>$E$40</f>
        <v>581206</v>
      </c>
      <c r="L40" s="222"/>
      <c r="M40" s="222">
        <f>$E$40</f>
        <v>581206</v>
      </c>
      <c r="N40" s="222"/>
      <c r="O40" s="222">
        <f>$E$40</f>
        <v>581206</v>
      </c>
      <c r="P40" s="222"/>
      <c r="Q40" s="222">
        <f>$E$40</f>
        <v>581206</v>
      </c>
      <c r="R40" s="222"/>
      <c r="S40" s="222">
        <f>$E$40</f>
        <v>581206</v>
      </c>
      <c r="T40" s="222"/>
      <c r="U40" s="222">
        <f>$E$40</f>
        <v>581206</v>
      </c>
      <c r="V40" s="222"/>
      <c r="W40" s="222">
        <f>$E$40</f>
        <v>581206</v>
      </c>
      <c r="X40" s="222"/>
      <c r="Y40" s="222">
        <f>$E$40</f>
        <v>581206</v>
      </c>
      <c r="Z40" s="222"/>
      <c r="AA40" s="222">
        <f>$E$40</f>
        <v>581206</v>
      </c>
      <c r="AB40" s="222"/>
      <c r="AC40" s="222">
        <f>$E$40</f>
        <v>581206</v>
      </c>
      <c r="AD40" s="222"/>
      <c r="AE40" s="222">
        <f>$E$40</f>
        <v>581206</v>
      </c>
      <c r="AF40" s="222"/>
      <c r="AG40" s="222">
        <f>$E$40</f>
        <v>581206</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581206</v>
      </c>
      <c r="G43" s="223">
        <f>SUM(G40:G42)</f>
        <v>581206</v>
      </c>
      <c r="I43" s="223">
        <f>SUM(I40:I42)</f>
        <v>581206</v>
      </c>
      <c r="K43" s="223">
        <f>SUM(K40:K42)</f>
        <v>581206</v>
      </c>
      <c r="M43" s="223">
        <f>SUM(M40:M42)</f>
        <v>581206</v>
      </c>
      <c r="O43" s="223">
        <f>SUM(O40:O42)</f>
        <v>581206</v>
      </c>
      <c r="Q43" s="223">
        <f>SUM(Q40:Q42)</f>
        <v>581206</v>
      </c>
      <c r="S43" s="223">
        <f>SUM(S40:S42)</f>
        <v>581206</v>
      </c>
      <c r="U43" s="223">
        <f>SUM(U40:U42)</f>
        <v>581206</v>
      </c>
      <c r="W43" s="223">
        <f>SUM(W40:W42)</f>
        <v>581206</v>
      </c>
      <c r="Y43" s="223">
        <f>SUM(Y40:Y42)</f>
        <v>581206</v>
      </c>
      <c r="AA43" s="223">
        <f>SUM(AA40:AA42)</f>
        <v>581206</v>
      </c>
      <c r="AC43" s="223">
        <f>SUM(AC40:AC42)</f>
        <v>581206</v>
      </c>
      <c r="AE43" s="223">
        <f>SUM(AE40:AE42)</f>
        <v>581206</v>
      </c>
      <c r="AG43" s="223">
        <f>SUM(AG40:AG42)</f>
        <v>581206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89020.399999999907</v>
      </c>
      <c r="G45" s="223">
        <f>G37-G43</f>
        <v>94855.725000000093</v>
      </c>
      <c r="I45" s="223">
        <f>I37-I43</f>
        <v>100393.61107499991</v>
      </c>
      <c r="K45" s="223">
        <f>K37-K43</f>
        <v>105611.05240612477</v>
      </c>
      <c r="M45" s="223">
        <f>M37-M43</f>
        <v>110483.9220129461</v>
      </c>
      <c r="O45" s="223">
        <f>O37-O43</f>
        <v>114986.92459245282</v>
      </c>
      <c r="Q45" s="223">
        <f>Q37-Q43</f>
        <v>119093.5475089408</v>
      </c>
      <c r="S45" s="223">
        <f>S37-S43</f>
        <v>122776.00986515242</v>
      </c>
      <c r="U45" s="223">
        <f>U37-U43</f>
        <v>126005.20958239376</v>
      </c>
      <c r="W45" s="223">
        <f>W37-W43</f>
        <v>128750.66841474012</v>
      </c>
      <c r="Y45" s="223">
        <f>Y37-Y43</f>
        <v>130980.47481965832</v>
      </c>
      <c r="AA45" s="223">
        <f>AA37-AA43</f>
        <v>132661.22460454516</v>
      </c>
      <c r="AC45" s="223">
        <f>AC37-AC43</f>
        <v>133757.9592657052</v>
      </c>
      <c r="AE45" s="223">
        <f>AE37-AE43</f>
        <v>134234.10193324694</v>
      </c>
      <c r="AG45" s="223">
        <f>AG37-AG43</f>
        <v>134051.39083218761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4.1262204324400448E-2</v>
      </c>
      <c r="G47" s="227">
        <f>G45/(G4+G6+G8)</f>
        <v>4.2894594467731736E-2</v>
      </c>
      <c r="I47" s="227">
        <f>I45/(I4+I6+I8)</f>
        <v>4.4291585693991775E-2</v>
      </c>
      <c r="K47" s="227">
        <f>K45/(K4+K6+K8)</f>
        <v>4.5456988239231735E-2</v>
      </c>
      <c r="M47" s="227">
        <f>M45/(M4+M6+M8)</f>
        <v>4.6394500678415072E-2</v>
      </c>
      <c r="O47" s="227">
        <f>O45/(O4+O6+O8)</f>
        <v>4.7107712465594129E-2</v>
      </c>
      <c r="Q47" s="227">
        <f>Q45/(Q4+Q6+Q8)</f>
        <v>4.7600106410342541E-2</v>
      </c>
      <c r="S47" s="227">
        <f>S45/(S4+S6+S8)</f>
        <v>4.7875061091988844E-2</v>
      </c>
      <c r="U47" s="227">
        <f>U45/(U4+U6+U8)</f>
        <v>4.7935853213141658E-2</v>
      </c>
      <c r="W47" s="227">
        <f>W45/(W4+W6+W8)</f>
        <v>4.7785659893976686E-2</v>
      </c>
      <c r="Y47" s="227">
        <f>Y45/(Y4+Y6+Y8)</f>
        <v>4.7427560908707186E-2</v>
      </c>
      <c r="AA47" s="227">
        <f>AA45/(AA4+AA6+AA8)</f>
        <v>4.6864540865634567E-2</v>
      </c>
      <c r="AC47" s="227">
        <f>AC45/(AC4+AC6+AC8)</f>
        <v>4.6099491332132723E-2</v>
      </c>
      <c r="AE47" s="227">
        <f>AE45/(AE4+AE6+AE8)</f>
        <v>4.5135212905893625E-2</v>
      </c>
      <c r="AG47" s="227">
        <f>AG45/(AG4+AG6+AG8)</f>
        <v>4.3974417233723535E-2</v>
      </c>
    </row>
    <row r="48" spans="1:33" s="227" customFormat="1" ht="14.25">
      <c r="A48" s="227" t="s">
        <v>852</v>
      </c>
      <c r="C48" s="220"/>
      <c r="E48" s="227">
        <f>E45/E43</f>
        <v>0.15316497076767946</v>
      </c>
      <c r="G48" s="227">
        <f>G45/G43</f>
        <v>0.16320499960427129</v>
      </c>
      <c r="I48" s="227">
        <f>I45/I43</f>
        <v>0.17273326681933757</v>
      </c>
      <c r="K48" s="227">
        <f>K45/K43</f>
        <v>0.1817101895130552</v>
      </c>
      <c r="M48" s="227">
        <f>M45/M43</f>
        <v>0.19009425575948305</v>
      </c>
      <c r="O48" s="227">
        <f>O45/O43</f>
        <v>0.19784194346316594</v>
      </c>
      <c r="Q48" s="227">
        <f>Q45/Q43</f>
        <v>0.20490763603428183</v>
      </c>
      <c r="S48" s="227">
        <f>S45/S43</f>
        <v>0.2112435347624636</v>
      </c>
      <c r="U48" s="227">
        <f>U45/U43</f>
        <v>0.21679956776494694</v>
      </c>
      <c r="W48" s="227">
        <f>W45/W43</f>
        <v>0.22152329538019244</v>
      </c>
      <c r="Y48" s="227">
        <f>Y45/Y43</f>
        <v>0.22535981187334322</v>
      </c>
      <c r="AA48" s="227">
        <f>AA45/AA43</f>
        <v>0.22825164331501252</v>
      </c>
      <c r="AC48" s="227">
        <f>AC45/AC43</f>
        <v>0.23013864148977334</v>
      </c>
      <c r="AE48" s="227">
        <f>AE45/AE43</f>
        <v>0.23095787368548662</v>
      </c>
      <c r="AG48" s="227">
        <f>AG45/AG43</f>
        <v>0.23064350820911622</v>
      </c>
    </row>
    <row r="49" spans="1:34" s="228" customFormat="1" ht="14.25">
      <c r="A49" s="228" t="s">
        <v>850</v>
      </c>
      <c r="C49" s="229"/>
      <c r="E49" s="228">
        <f>E37/E43</f>
        <v>1.1531649707676794</v>
      </c>
      <c r="G49" s="228">
        <f>G37/G43</f>
        <v>1.1632049996042713</v>
      </c>
      <c r="I49" s="228">
        <f>I37/I43</f>
        <v>1.1727332668193375</v>
      </c>
      <c r="K49" s="228">
        <f>K37/K43</f>
        <v>1.1817101895130553</v>
      </c>
      <c r="M49" s="228">
        <f>M37/M43</f>
        <v>1.1900942557594831</v>
      </c>
      <c r="O49" s="228">
        <f>O37/O43</f>
        <v>1.197841943463166</v>
      </c>
      <c r="Q49" s="228">
        <f>Q37/Q43</f>
        <v>1.2049076360342819</v>
      </c>
      <c r="S49" s="228">
        <f>S37/S43</f>
        <v>1.2112435347624635</v>
      </c>
      <c r="U49" s="228">
        <f>U37/U43</f>
        <v>1.216799567764947</v>
      </c>
      <c r="W49" s="228">
        <f>W37/W43</f>
        <v>1.2215232953801924</v>
      </c>
      <c r="Y49" s="228">
        <f>Y37/Y43</f>
        <v>1.2253598118733433</v>
      </c>
      <c r="AA49" s="228">
        <f>AA37/AA43</f>
        <v>1.2282516433150126</v>
      </c>
      <c r="AC49" s="228">
        <f>AC37/AC43</f>
        <v>1.2301386414897733</v>
      </c>
      <c r="AE49" s="228">
        <f>AE37/AE43</f>
        <v>1.2309578736854867</v>
      </c>
      <c r="AG49" s="228">
        <f>AG37/AG43</f>
        <v>1.2306435082091163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702" t="s">
        <v>1184</v>
      </c>
      <c r="B52" s="2702"/>
      <c r="C52" s="270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1.0349999999999999</v>
      </c>
      <c r="E53" s="964">
        <v>20000</v>
      </c>
      <c r="G53" s="960">
        <f>E53*$C$53</f>
        <v>20700</v>
      </c>
      <c r="I53" s="960">
        <f>G53*$C$53</f>
        <v>21424.5</v>
      </c>
      <c r="K53" s="960">
        <f>I53*$C$53</f>
        <v>22174.357499999998</v>
      </c>
      <c r="M53" s="960">
        <f>K53*$C$53</f>
        <v>22950.460012499996</v>
      </c>
      <c r="O53" s="960">
        <f>M53*$C$53</f>
        <v>23753.726112937493</v>
      </c>
      <c r="Q53" s="960">
        <f>O53*$C$53</f>
        <v>24585.106526890304</v>
      </c>
      <c r="S53" s="960">
        <f>Q53*$C$53</f>
        <v>25445.585255331462</v>
      </c>
      <c r="U53" s="960">
        <f>S53*$C$53</f>
        <v>26336.18073926806</v>
      </c>
      <c r="W53" s="960">
        <f>U53*$C$53</f>
        <v>27257.947065142442</v>
      </c>
      <c r="Y53" s="960">
        <f>W53*$C$53</f>
        <v>28211.975212422425</v>
      </c>
      <c r="AA53" s="960">
        <f>Y53*$C$53</f>
        <v>29199.394344857206</v>
      </c>
      <c r="AC53" s="960">
        <f>AA53*$C$53</f>
        <v>30221.373146927206</v>
      </c>
      <c r="AE53" s="960">
        <f>AC53*$C$53</f>
        <v>31279.121207069657</v>
      </c>
      <c r="AG53" s="960">
        <f>AE53*$C$53</f>
        <v>32373.890449317092</v>
      </c>
    </row>
    <row r="54" spans="1:34" s="3" customFormat="1">
      <c r="A54" s="3" t="s">
        <v>855</v>
      </c>
      <c r="C54" s="958"/>
      <c r="E54" s="965">
        <v>5000</v>
      </c>
      <c r="F54" s="960"/>
      <c r="G54" s="960">
        <f>E54*$C$53</f>
        <v>5175</v>
      </c>
      <c r="H54" s="960"/>
      <c r="I54" s="960">
        <f>G54*$C$53</f>
        <v>5356.125</v>
      </c>
      <c r="J54" s="960"/>
      <c r="K54" s="960">
        <f>I54*$C$53</f>
        <v>5543.5893749999996</v>
      </c>
      <c r="L54" s="960"/>
      <c r="M54" s="960">
        <f>K54*$C$53</f>
        <v>5737.615003124999</v>
      </c>
      <c r="N54" s="960"/>
      <c r="O54" s="960">
        <f>M54*$C$53</f>
        <v>5938.4315282343732</v>
      </c>
      <c r="P54" s="960"/>
      <c r="Q54" s="960">
        <f>O54*$C$53</f>
        <v>6146.276631722576</v>
      </c>
      <c r="R54" s="960"/>
      <c r="S54" s="960">
        <f>Q54*$C$53</f>
        <v>6361.3963138328654</v>
      </c>
      <c r="T54" s="960"/>
      <c r="U54" s="960">
        <f>S54*$C$53</f>
        <v>6584.0451848170151</v>
      </c>
      <c r="V54" s="960"/>
      <c r="W54" s="960">
        <f>U54*$C$53</f>
        <v>6814.4867662856104</v>
      </c>
      <c r="X54" s="960"/>
      <c r="Y54" s="960">
        <f>W54*$C$53</f>
        <v>7052.9938031056063</v>
      </c>
      <c r="Z54" s="960"/>
      <c r="AA54" s="960">
        <f>Y54*$C$53</f>
        <v>7299.8485862143016</v>
      </c>
      <c r="AB54" s="960"/>
      <c r="AC54" s="960">
        <f>AA54*$C$53</f>
        <v>7555.3432867318015</v>
      </c>
      <c r="AD54" s="960"/>
      <c r="AE54" s="960">
        <f>AC54*$C$53</f>
        <v>7819.7803017674141</v>
      </c>
      <c r="AF54" s="960"/>
      <c r="AG54" s="960">
        <f>AE54*$C$53</f>
        <v>8093.472612329273</v>
      </c>
      <c r="AH54" s="960"/>
    </row>
    <row r="55" spans="1:34" s="3" customFormat="1">
      <c r="A55" s="3" t="s">
        <v>856</v>
      </c>
      <c r="C55" s="958"/>
      <c r="E55" s="965"/>
      <c r="F55" s="960"/>
      <c r="G55" s="960">
        <f>E55*$C$53</f>
        <v>0</v>
      </c>
      <c r="H55" s="960"/>
      <c r="I55" s="960">
        <f>G55*$C$53</f>
        <v>0</v>
      </c>
      <c r="J55" s="960"/>
      <c r="K55" s="960">
        <f>I55*$C$53</f>
        <v>0</v>
      </c>
      <c r="L55" s="960"/>
      <c r="M55" s="960">
        <f>K55*$C$53</f>
        <v>0</v>
      </c>
      <c r="N55" s="960"/>
      <c r="O55" s="960">
        <f>M55*$C$53</f>
        <v>0</v>
      </c>
      <c r="P55" s="960"/>
      <c r="Q55" s="960">
        <f>O55*$C$53</f>
        <v>0</v>
      </c>
      <c r="R55" s="960"/>
      <c r="S55" s="960">
        <f>Q55*$C$53</f>
        <v>0</v>
      </c>
      <c r="T55" s="960"/>
      <c r="U55" s="960">
        <f>S55*$C$53</f>
        <v>0</v>
      </c>
      <c r="V55" s="960"/>
      <c r="W55" s="960">
        <f>U55*$C$53</f>
        <v>0</v>
      </c>
      <c r="X55" s="960"/>
      <c r="Y55" s="960">
        <f>W55*$C$53</f>
        <v>0</v>
      </c>
      <c r="Z55" s="960"/>
      <c r="AA55" s="960">
        <f>Y55*$C$53</f>
        <v>0</v>
      </c>
      <c r="AB55" s="960"/>
      <c r="AC55" s="960">
        <f>AA55*$C$53</f>
        <v>0</v>
      </c>
      <c r="AD55" s="960"/>
      <c r="AE55" s="960">
        <f>AC55*$C$53</f>
        <v>0</v>
      </c>
      <c r="AF55" s="960"/>
      <c r="AG55" s="960">
        <f>AE55*$C$53</f>
        <v>0</v>
      </c>
      <c r="AH55" s="960"/>
    </row>
    <row r="56" spans="1:34" s="3" customFormat="1">
      <c r="A56" s="966"/>
      <c r="B56" s="966"/>
      <c r="C56" s="958"/>
      <c r="E56" s="965"/>
      <c r="F56" s="960"/>
      <c r="G56" s="960">
        <f>E56*$C$53</f>
        <v>0</v>
      </c>
      <c r="H56" s="960"/>
      <c r="I56" s="960">
        <f>G56*$C$53</f>
        <v>0</v>
      </c>
      <c r="J56" s="960"/>
      <c r="K56" s="960">
        <f>I56*$C$53</f>
        <v>0</v>
      </c>
      <c r="L56" s="960"/>
      <c r="M56" s="960">
        <f>K56*$C$53</f>
        <v>0</v>
      </c>
      <c r="N56" s="960"/>
      <c r="O56" s="960">
        <f>M56*$C$53</f>
        <v>0</v>
      </c>
      <c r="P56" s="960"/>
      <c r="Q56" s="960">
        <f>O56*$C$53</f>
        <v>0</v>
      </c>
      <c r="R56" s="960"/>
      <c r="S56" s="960">
        <f>Q56*$C$53</f>
        <v>0</v>
      </c>
      <c r="T56" s="960"/>
      <c r="U56" s="960">
        <f>S56*$C$53</f>
        <v>0</v>
      </c>
      <c r="V56" s="960"/>
      <c r="W56" s="960">
        <f>U56*$C$53</f>
        <v>0</v>
      </c>
      <c r="X56" s="960"/>
      <c r="Y56" s="960">
        <f>W56*$C$53</f>
        <v>0</v>
      </c>
      <c r="Z56" s="960"/>
      <c r="AA56" s="960">
        <f>Y56*$C$53</f>
        <v>0</v>
      </c>
      <c r="AB56" s="960"/>
      <c r="AC56" s="960">
        <f>AA56*$C$53</f>
        <v>0</v>
      </c>
      <c r="AD56" s="960"/>
      <c r="AE56" s="960">
        <f>AC56*$C$53</f>
        <v>0</v>
      </c>
      <c r="AF56" s="960"/>
      <c r="AG56" s="960">
        <f>AE56*$C$53</f>
        <v>0</v>
      </c>
      <c r="AH56" s="960"/>
    </row>
    <row r="57" spans="1:34" s="3" customFormat="1">
      <c r="A57" s="966"/>
      <c r="B57" s="966"/>
      <c r="C57" s="958"/>
      <c r="E57" s="967"/>
      <c r="F57" s="960"/>
      <c r="G57" s="968">
        <f>E57*$C$53</f>
        <v>0</v>
      </c>
      <c r="H57" s="960"/>
      <c r="I57" s="968">
        <f>G57*$C$53</f>
        <v>0</v>
      </c>
      <c r="J57" s="960"/>
      <c r="K57" s="968">
        <f>I57*$C$53</f>
        <v>0</v>
      </c>
      <c r="L57" s="960"/>
      <c r="M57" s="968">
        <f>K57*$C$53</f>
        <v>0</v>
      </c>
      <c r="N57" s="960"/>
      <c r="O57" s="968">
        <f>M57*$C$53</f>
        <v>0</v>
      </c>
      <c r="P57" s="960"/>
      <c r="Q57" s="968">
        <f>O57*$C$53</f>
        <v>0</v>
      </c>
      <c r="R57" s="960"/>
      <c r="S57" s="968">
        <f>Q57*$C$53</f>
        <v>0</v>
      </c>
      <c r="T57" s="960"/>
      <c r="U57" s="968">
        <f>S57*$C$53</f>
        <v>0</v>
      </c>
      <c r="V57" s="960"/>
      <c r="W57" s="968">
        <f>U57*$C$53</f>
        <v>0</v>
      </c>
      <c r="X57" s="960"/>
      <c r="Y57" s="968">
        <f>W57*$C$53</f>
        <v>0</v>
      </c>
      <c r="Z57" s="960"/>
      <c r="AA57" s="968">
        <f>Y57*$C$53</f>
        <v>0</v>
      </c>
      <c r="AB57" s="960"/>
      <c r="AC57" s="968">
        <f>AA57*$C$53</f>
        <v>0</v>
      </c>
      <c r="AD57" s="960"/>
      <c r="AE57" s="968">
        <f>AC57*$C$53</f>
        <v>0</v>
      </c>
      <c r="AF57" s="960"/>
      <c r="AG57" s="968">
        <f>AE57*$C$53</f>
        <v>0</v>
      </c>
      <c r="AH57" s="960"/>
    </row>
    <row r="58" spans="1:34" s="3" customFormat="1">
      <c r="A58" s="962" t="s">
        <v>853</v>
      </c>
      <c r="C58" s="961"/>
      <c r="E58" s="960">
        <f>SUM(E53:E57)</f>
        <v>25000</v>
      </c>
      <c r="F58" s="960"/>
      <c r="G58" s="960">
        <f>SUM(G53:G57)</f>
        <v>25875</v>
      </c>
      <c r="H58" s="960"/>
      <c r="I58" s="960">
        <f>SUM(I53:I57)</f>
        <v>26780.625</v>
      </c>
      <c r="J58" s="960"/>
      <c r="K58" s="960">
        <f>SUM(K53:K57)</f>
        <v>27717.946874999998</v>
      </c>
      <c r="L58" s="960"/>
      <c r="M58" s="960">
        <f>SUM(M53:M57)</f>
        <v>28688.075015624996</v>
      </c>
      <c r="N58" s="960"/>
      <c r="O58" s="960">
        <f>SUM(O53:O57)</f>
        <v>29692.157641171867</v>
      </c>
      <c r="P58" s="960"/>
      <c r="Q58" s="960">
        <f>SUM(Q53:Q57)</f>
        <v>30731.38315861288</v>
      </c>
      <c r="R58" s="960"/>
      <c r="S58" s="960">
        <f>SUM(S53:S57)</f>
        <v>31806.981569164327</v>
      </c>
      <c r="T58" s="960"/>
      <c r="U58" s="960">
        <f>SUM(U53:U57)</f>
        <v>32920.225924085076</v>
      </c>
      <c r="V58" s="960"/>
      <c r="W58" s="960">
        <f>SUM(W53:W57)</f>
        <v>34072.433831428054</v>
      </c>
      <c r="X58" s="960"/>
      <c r="Y58" s="960">
        <f>SUM(Y53:Y57)</f>
        <v>35264.969015528033</v>
      </c>
      <c r="Z58" s="960"/>
      <c r="AA58" s="960">
        <f>SUM(AA53:AA57)</f>
        <v>36499.242931071509</v>
      </c>
      <c r="AB58" s="960"/>
      <c r="AC58" s="960">
        <f>SUM(AC53:AC57)</f>
        <v>37776.716433659007</v>
      </c>
      <c r="AD58" s="960"/>
      <c r="AE58" s="960">
        <f>SUM(AE53:AE57)</f>
        <v>39098.901508837072</v>
      </c>
      <c r="AF58" s="960"/>
      <c r="AG58" s="960">
        <f>SUM(AG53:AG57)</f>
        <v>40467.363061646363</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64020.399999999907</v>
      </c>
      <c r="G60" s="962">
        <f>G45-G58</f>
        <v>68980.725000000093</v>
      </c>
      <c r="I60" s="962">
        <f>I45-I58</f>
        <v>73612.986074999906</v>
      </c>
      <c r="K60" s="962">
        <f>K45-K58</f>
        <v>77893.105531124776</v>
      </c>
      <c r="M60" s="962">
        <f>M45-M58</f>
        <v>81795.846997321103</v>
      </c>
      <c r="O60" s="962">
        <f>O45-O58</f>
        <v>85294.766951280952</v>
      </c>
      <c r="Q60" s="962">
        <f>Q45-Q58</f>
        <v>88362.164350327919</v>
      </c>
      <c r="S60" s="962">
        <f>S45-S58</f>
        <v>90969.028295988086</v>
      </c>
      <c r="U60" s="962">
        <f>U45-U58</f>
        <v>93084.983658308687</v>
      </c>
      <c r="W60" s="962">
        <f>W45-W58</f>
        <v>94678.234583312063</v>
      </c>
      <c r="Y60" s="962">
        <f>Y45-Y58</f>
        <v>95715.505804130284</v>
      </c>
      <c r="AA60" s="962">
        <f>AA45-AA58</f>
        <v>96161.981673473652</v>
      </c>
      <c r="AC60" s="962">
        <f>AC45-AC58</f>
        <v>95981.242832046191</v>
      </c>
      <c r="AE60" s="962">
        <f>AE45-AE58</f>
        <v>95135.200424409879</v>
      </c>
      <c r="AG60" s="962">
        <f>AG45-AG58</f>
        <v>93584.027770541245</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c r="E62" s="964">
        <f>MAX(0,MIN('15 Year Pro Forma'!E60,Application!$AO631-SUM($D62:D62)))</f>
        <v>64020.399999999907</v>
      </c>
      <c r="G62" s="962">
        <f>MAX(0,MIN('15 Year Pro Forma'!G60,Application!$AO631-SUM($D62:F62)))</f>
        <v>68980.725000000093</v>
      </c>
      <c r="I62" s="962">
        <f>MAX(0,MIN('15 Year Pro Forma'!I60,Application!$AO631-SUM($D62:H62)))</f>
        <v>73612.986074999906</v>
      </c>
      <c r="K62" s="962">
        <f>MAX(0,MIN('15 Year Pro Forma'!K60,Application!$AO631-SUM($D62:J62)))</f>
        <v>77893.105531124776</v>
      </c>
      <c r="M62" s="962">
        <f>MAX(0,MIN('15 Year Pro Forma'!M60,Application!$AO631-SUM($D62:L62)))</f>
        <v>15492.783393875347</v>
      </c>
      <c r="O62" s="962">
        <f>MAX(0,MIN('15 Year Pro Forma'!O60,Application!$AO631-SUM($D62:N62)))</f>
        <v>0</v>
      </c>
      <c r="Q62" s="962">
        <f>MAX(0,MIN('15 Year Pro Forma'!Q60,Application!$AO631-SUM($D62:P62)))</f>
        <v>0</v>
      </c>
      <c r="S62" s="962">
        <f>MAX(0,MIN('15 Year Pro Forma'!S60,Application!$AO631-SUM($D62:R62)))</f>
        <v>0</v>
      </c>
      <c r="U62" s="962">
        <f>MAX(0,MIN('15 Year Pro Forma'!U60,Application!$AO631-SUM($D62:T62)))</f>
        <v>0</v>
      </c>
      <c r="W62" s="962">
        <f>MAX(0,MIN('15 Year Pro Forma'!W60,Application!$AO631-SUM($D62:V62)))</f>
        <v>0</v>
      </c>
      <c r="Y62" s="962">
        <f>MAX(0,MIN('15 Year Pro Forma'!Y60,Application!$AO631-SUM($D62:X62)))</f>
        <v>0</v>
      </c>
      <c r="AA62" s="962">
        <f>MAX(0,MIN('15 Year Pro Forma'!AA60,Application!$AO631-SUM($D62:Z62)))</f>
        <v>0</v>
      </c>
      <c r="AC62" s="962">
        <f>MAX(0,MIN('15 Year Pro Forma'!AC60,Application!$AO631-SUM($D62:AB62)))</f>
        <v>0</v>
      </c>
      <c r="AE62" s="962">
        <f>MAX(0,MIN('15 Year Pro Forma'!AE60,Application!$AO631-SUM($D62:AD62)))</f>
        <v>0</v>
      </c>
      <c r="AG62" s="962">
        <f>MAX(0,MIN('15 Year Pro Forma'!AG60,Application!$AO631-SUM($D62:AF62)))</f>
        <v>0</v>
      </c>
    </row>
    <row r="63" spans="1:34" s="962" customFormat="1">
      <c r="A63" s="2702" t="s">
        <v>2740</v>
      </c>
      <c r="B63" s="2702"/>
      <c r="C63" s="270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1023 1025:2047 2049:3071 3073:4095 4097:5119 5121:6143 6145:7167 7169:8191 8193:9215 9217:10239 10241:11263 11265:12287 12289:13311 13313:14335 14337:15359 15361:16383" s="3" customFormat="1">
      <c r="A65" s="3" t="s">
        <v>861</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1023 1025:2047 2049:3071 3073:4095 4097:5119 5121:6143 6145:7167 7169:8191 8193:9215 9217:10239 10241:11263 11265:12287 12289:13311 13313:14335 14337:15359 15361:16383" s="962" customFormat="1">
      <c r="A66" s="964" t="s">
        <v>2701</v>
      </c>
      <c r="B66" s="964"/>
      <c r="C66" s="963"/>
      <c r="E66" s="964">
        <f>(E60-E62)*$C$65*0.7042</f>
        <v>0</v>
      </c>
      <c r="G66" s="960">
        <f t="shared" ref="G66" si="1">(G60-G62)*$C$65*0.7042</f>
        <v>0</v>
      </c>
      <c r="H66" s="960"/>
      <c r="I66" s="960">
        <f t="shared" ref="I66" si="2">(I60-I62)*$C$65*0.7042</f>
        <v>0</v>
      </c>
      <c r="J66" s="960"/>
      <c r="K66" s="960">
        <f t="shared" ref="K66" si="3">(K60-K62)*$C$65*0.7042</f>
        <v>0</v>
      </c>
      <c r="L66" s="960"/>
      <c r="M66" s="960">
        <f t="shared" ref="M66" si="4">(M60-M62)*$C$65*0.7042</f>
        <v>23345.308694773252</v>
      </c>
      <c r="N66" s="960"/>
      <c r="O66" s="960">
        <f>(O60-O62)*$C$65*0.7042</f>
        <v>30032.287443546025</v>
      </c>
      <c r="P66" s="960"/>
      <c r="Q66" s="960">
        <f t="shared" ref="Q66" si="5">(Q60-Q62)*$C$65*0.7042</f>
        <v>31112.318067750464</v>
      </c>
      <c r="R66" s="960"/>
      <c r="S66" s="960">
        <f t="shared" ref="S66" si="6">(S60-S62)*$C$65*0.7042</f>
        <v>32030.194863017408</v>
      </c>
      <c r="T66" s="960"/>
      <c r="U66" s="960">
        <f t="shared" ref="U66" si="7">(U60-U62)*$C$65*0.7042</f>
        <v>32775.222746090491</v>
      </c>
      <c r="V66" s="960"/>
      <c r="W66" s="960">
        <f t="shared" ref="W66" si="8">(W60-W62)*$C$65*0.7042</f>
        <v>33336.206396784182</v>
      </c>
      <c r="X66" s="960"/>
      <c r="Y66" s="960">
        <f t="shared" ref="Y66" si="9">(Y60-Y62)*$C$65*0.7042</f>
        <v>33701.429593634275</v>
      </c>
      <c r="Z66" s="960"/>
      <c r="AA66" s="960">
        <f t="shared" ref="AA66" si="10">(AA60-AA62)*$C$65*0.7042</f>
        <v>33858.633747230073</v>
      </c>
      <c r="AB66" s="960"/>
      <c r="AC66" s="960">
        <f t="shared" ref="AC66" si="11">(AC60-AC62)*$C$65*0.7042</f>
        <v>33794.995601163464</v>
      </c>
      <c r="AD66" s="960"/>
      <c r="AE66" s="960">
        <f t="shared" ref="AE66" si="12">(AE60-AE62)*$C$65*0.7042</f>
        <v>33497.104069434718</v>
      </c>
      <c r="AF66" s="960"/>
      <c r="AG66" s="960">
        <f t="shared" ref="AG66" si="13">(AG60-AG62)*$C$65*0.7042</f>
        <v>32950.936178007578</v>
      </c>
      <c r="AI66" s="962">
        <f t="shared" ref="AI66" si="14">(AI60-AI62)*$C$65*0.7042</f>
        <v>0</v>
      </c>
      <c r="AK66" s="962">
        <f t="shared" ref="AK66" si="15">(AK60-AK62)*$C$65*0.7042</f>
        <v>0</v>
      </c>
      <c r="AM66" s="962">
        <f t="shared" ref="AM66" si="16">(AM60-AM62)*$C$65*0.7042</f>
        <v>0</v>
      </c>
      <c r="AO66" s="962">
        <f t="shared" ref="AO66" si="17">(AO60-AO62)*$C$65*0.7042</f>
        <v>0</v>
      </c>
      <c r="AQ66" s="962">
        <f t="shared" ref="AQ66" si="18">(AQ60-AQ62)*$C$65*0.7042</f>
        <v>0</v>
      </c>
      <c r="AS66" s="962">
        <f t="shared" ref="AS66" si="19">(AS60-AS62)*$C$65*0.7042</f>
        <v>0</v>
      </c>
      <c r="AU66" s="962">
        <f t="shared" ref="AU66" si="20">(AU60-AU62)*$C$65*0.7042</f>
        <v>0</v>
      </c>
      <c r="AW66" s="962">
        <f t="shared" ref="AW66" si="21">(AW60-AW62)*$C$65*0.7042</f>
        <v>0</v>
      </c>
      <c r="AY66" s="962">
        <f t="shared" ref="AY66" si="22">(AY60-AY62)*$C$65*0.7042</f>
        <v>0</v>
      </c>
      <c r="BA66" s="962">
        <f t="shared" ref="BA66" si="23">(BA60-BA62)*$C$65*0.7042</f>
        <v>0</v>
      </c>
      <c r="BC66" s="962">
        <f t="shared" ref="BC66" si="24">(BC60-BC62)*$C$65*0.7042</f>
        <v>0</v>
      </c>
      <c r="BE66" s="962">
        <f t="shared" ref="BE66" si="25">(BE60-BE62)*$C$65*0.7042</f>
        <v>0</v>
      </c>
      <c r="BG66" s="962">
        <f t="shared" ref="BG66" si="26">(BG60-BG62)*$C$65*0.7042</f>
        <v>0</v>
      </c>
      <c r="BI66" s="962">
        <f t="shared" ref="BI66" si="27">(BI60-BI62)*$C$65*0.7042</f>
        <v>0</v>
      </c>
      <c r="BK66" s="962">
        <f t="shared" ref="BK66" si="28">(BK60-BK62)*$C$65*0.7042</f>
        <v>0</v>
      </c>
      <c r="BM66" s="962">
        <f t="shared" ref="BM66" si="29">(BM60-BM62)*$C$65*0.7042</f>
        <v>0</v>
      </c>
      <c r="BO66" s="962">
        <f t="shared" ref="BO66" si="30">(BO60-BO62)*$C$65*0.7042</f>
        <v>0</v>
      </c>
      <c r="BQ66" s="962">
        <f t="shared" ref="BQ66" si="31">(BQ60-BQ62)*$C$65*0.7042</f>
        <v>0</v>
      </c>
      <c r="BS66" s="962">
        <f t="shared" ref="BS66" si="32">(BS60-BS62)*$C$65*0.7042</f>
        <v>0</v>
      </c>
      <c r="BU66" s="962">
        <f t="shared" ref="BU66" si="33">(BU60-BU62)*$C$65*0.7042</f>
        <v>0</v>
      </c>
      <c r="BW66" s="962">
        <f t="shared" ref="BW66" si="34">(BW60-BW62)*$C$65*0.7042</f>
        <v>0</v>
      </c>
      <c r="BY66" s="962">
        <f t="shared" ref="BY66" si="35">(BY60-BY62)*$C$65*0.7042</f>
        <v>0</v>
      </c>
      <c r="CA66" s="962">
        <f t="shared" ref="CA66" si="36">(CA60-CA62)*$C$65*0.7042</f>
        <v>0</v>
      </c>
      <c r="CC66" s="962">
        <f t="shared" ref="CC66" si="37">(CC60-CC62)*$C$65*0.7042</f>
        <v>0</v>
      </c>
      <c r="CE66" s="962">
        <f t="shared" ref="CE66" si="38">(CE60-CE62)*$C$65*0.7042</f>
        <v>0</v>
      </c>
      <c r="CG66" s="962">
        <f t="shared" ref="CG66" si="39">(CG60-CG62)*$C$65*0.7042</f>
        <v>0</v>
      </c>
      <c r="CI66" s="962">
        <f t="shared" ref="CI66" si="40">(CI60-CI62)*$C$65*0.7042</f>
        <v>0</v>
      </c>
      <c r="CK66" s="962">
        <f t="shared" ref="CK66" si="41">(CK60-CK62)*$C$65*0.7042</f>
        <v>0</v>
      </c>
      <c r="CM66" s="962">
        <f t="shared" ref="CM66" si="42">(CM60-CM62)*$C$65*0.7042</f>
        <v>0</v>
      </c>
      <c r="CO66" s="962">
        <f t="shared" ref="CO66" si="43">(CO60-CO62)*$C$65*0.7042</f>
        <v>0</v>
      </c>
      <c r="CQ66" s="962">
        <f t="shared" ref="CQ66" si="44">(CQ60-CQ62)*$C$65*0.7042</f>
        <v>0</v>
      </c>
      <c r="CS66" s="962">
        <f t="shared" ref="CS66" si="45">(CS60-CS62)*$C$65*0.7042</f>
        <v>0</v>
      </c>
      <c r="CU66" s="962">
        <f t="shared" ref="CU66" si="46">(CU60-CU62)*$C$65*0.7042</f>
        <v>0</v>
      </c>
      <c r="CW66" s="962">
        <f t="shared" ref="CW66" si="47">(CW60-CW62)*$C$65*0.7042</f>
        <v>0</v>
      </c>
      <c r="CY66" s="962">
        <f t="shared" ref="CY66" si="48">(CY60-CY62)*$C$65*0.7042</f>
        <v>0</v>
      </c>
      <c r="DA66" s="962">
        <f t="shared" ref="DA66" si="49">(DA60-DA62)*$C$65*0.7042</f>
        <v>0</v>
      </c>
      <c r="DC66" s="962">
        <f t="shared" ref="DC66" si="50">(DC60-DC62)*$C$65*0.7042</f>
        <v>0</v>
      </c>
      <c r="DE66" s="962">
        <f t="shared" ref="DE66" si="51">(DE60-DE62)*$C$65*0.7042</f>
        <v>0</v>
      </c>
      <c r="DG66" s="962">
        <f t="shared" ref="DG66" si="52">(DG60-DG62)*$C$65*0.7042</f>
        <v>0</v>
      </c>
      <c r="DI66" s="962">
        <f t="shared" ref="DI66" si="53">(DI60-DI62)*$C$65*0.7042</f>
        <v>0</v>
      </c>
      <c r="DK66" s="962">
        <f t="shared" ref="DK66" si="54">(DK60-DK62)*$C$65*0.7042</f>
        <v>0</v>
      </c>
      <c r="DM66" s="962">
        <f t="shared" ref="DM66" si="55">(DM60-DM62)*$C$65*0.7042</f>
        <v>0</v>
      </c>
      <c r="DO66" s="962">
        <f t="shared" ref="DO66" si="56">(DO60-DO62)*$C$65*0.7042</f>
        <v>0</v>
      </c>
      <c r="DQ66" s="962">
        <f t="shared" ref="DQ66" si="57">(DQ60-DQ62)*$C$65*0.7042</f>
        <v>0</v>
      </c>
      <c r="DS66" s="962">
        <f t="shared" ref="DS66" si="58">(DS60-DS62)*$C$65*0.7042</f>
        <v>0</v>
      </c>
      <c r="DU66" s="962">
        <f t="shared" ref="DU66" si="59">(DU60-DU62)*$C$65*0.7042</f>
        <v>0</v>
      </c>
      <c r="DW66" s="962">
        <f t="shared" ref="DW66" si="60">(DW60-DW62)*$C$65*0.7042</f>
        <v>0</v>
      </c>
      <c r="DY66" s="962">
        <f t="shared" ref="DY66" si="61">(DY60-DY62)*$C$65*0.7042</f>
        <v>0</v>
      </c>
      <c r="EA66" s="962">
        <f t="shared" ref="EA66" si="62">(EA60-EA62)*$C$65*0.7042</f>
        <v>0</v>
      </c>
      <c r="EC66" s="962">
        <f t="shared" ref="EC66" si="63">(EC60-EC62)*$C$65*0.7042</f>
        <v>0</v>
      </c>
      <c r="EE66" s="962">
        <f t="shared" ref="EE66" si="64">(EE60-EE62)*$C$65*0.7042</f>
        <v>0</v>
      </c>
      <c r="EG66" s="962">
        <f t="shared" ref="EG66" si="65">(EG60-EG62)*$C$65*0.7042</f>
        <v>0</v>
      </c>
      <c r="EI66" s="962">
        <f t="shared" ref="EI66" si="66">(EI60-EI62)*$C$65*0.7042</f>
        <v>0</v>
      </c>
      <c r="EK66" s="962">
        <f t="shared" ref="EK66" si="67">(EK60-EK62)*$C$65*0.7042</f>
        <v>0</v>
      </c>
      <c r="EM66" s="962">
        <f t="shared" ref="EM66" si="68">(EM60-EM62)*$C$65*0.7042</f>
        <v>0</v>
      </c>
      <c r="EO66" s="962">
        <f t="shared" ref="EO66" si="69">(EO60-EO62)*$C$65*0.7042</f>
        <v>0</v>
      </c>
      <c r="EQ66" s="962">
        <f t="shared" ref="EQ66" si="70">(EQ60-EQ62)*$C$65*0.7042</f>
        <v>0</v>
      </c>
      <c r="ES66" s="962">
        <f t="shared" ref="ES66" si="71">(ES60-ES62)*$C$65*0.7042</f>
        <v>0</v>
      </c>
      <c r="EU66" s="962">
        <f t="shared" ref="EU66" si="72">(EU60-EU62)*$C$65*0.7042</f>
        <v>0</v>
      </c>
      <c r="EW66" s="962">
        <f t="shared" ref="EW66" si="73">(EW60-EW62)*$C$65*0.7042</f>
        <v>0</v>
      </c>
      <c r="EY66" s="962">
        <f t="shared" ref="EY66" si="74">(EY60-EY62)*$C$65*0.7042</f>
        <v>0</v>
      </c>
      <c r="FA66" s="962">
        <f t="shared" ref="FA66" si="75">(FA60-FA62)*$C$65*0.7042</f>
        <v>0</v>
      </c>
      <c r="FC66" s="962">
        <f t="shared" ref="FC66" si="76">(FC60-FC62)*$C$65*0.7042</f>
        <v>0</v>
      </c>
      <c r="FE66" s="962">
        <f t="shared" ref="FE66" si="77">(FE60-FE62)*$C$65*0.7042</f>
        <v>0</v>
      </c>
      <c r="FG66" s="962">
        <f t="shared" ref="FG66" si="78">(FG60-FG62)*$C$65*0.7042</f>
        <v>0</v>
      </c>
      <c r="FI66" s="962">
        <f t="shared" ref="FI66" si="79">(FI60-FI62)*$C$65*0.7042</f>
        <v>0</v>
      </c>
      <c r="FK66" s="962">
        <f t="shared" ref="FK66" si="80">(FK60-FK62)*$C$65*0.7042</f>
        <v>0</v>
      </c>
      <c r="FM66" s="962">
        <f t="shared" ref="FM66" si="81">(FM60-FM62)*$C$65*0.7042</f>
        <v>0</v>
      </c>
      <c r="FO66" s="962">
        <f t="shared" ref="FO66" si="82">(FO60-FO62)*$C$65*0.7042</f>
        <v>0</v>
      </c>
      <c r="FQ66" s="962">
        <f t="shared" ref="FQ66" si="83">(FQ60-FQ62)*$C$65*0.7042</f>
        <v>0</v>
      </c>
      <c r="FS66" s="962">
        <f t="shared" ref="FS66" si="84">(FS60-FS62)*$C$65*0.7042</f>
        <v>0</v>
      </c>
      <c r="FU66" s="962">
        <f t="shared" ref="FU66" si="85">(FU60-FU62)*$C$65*0.7042</f>
        <v>0</v>
      </c>
      <c r="FW66" s="962">
        <f t="shared" ref="FW66" si="86">(FW60-FW62)*$C$65*0.7042</f>
        <v>0</v>
      </c>
      <c r="FY66" s="962">
        <f t="shared" ref="FY66" si="87">(FY60-FY62)*$C$65*0.7042</f>
        <v>0</v>
      </c>
      <c r="GA66" s="962">
        <f t="shared" ref="GA66" si="88">(GA60-GA62)*$C$65*0.7042</f>
        <v>0</v>
      </c>
      <c r="GC66" s="962">
        <f t="shared" ref="GC66" si="89">(GC60-GC62)*$C$65*0.7042</f>
        <v>0</v>
      </c>
      <c r="GE66" s="962">
        <f t="shared" ref="GE66" si="90">(GE60-GE62)*$C$65*0.7042</f>
        <v>0</v>
      </c>
      <c r="GG66" s="962">
        <f t="shared" ref="GG66" si="91">(GG60-GG62)*$C$65*0.7042</f>
        <v>0</v>
      </c>
      <c r="GI66" s="962">
        <f t="shared" ref="GI66" si="92">(GI60-GI62)*$C$65*0.7042</f>
        <v>0</v>
      </c>
      <c r="GK66" s="962">
        <f t="shared" ref="GK66" si="93">(GK60-GK62)*$C$65*0.7042</f>
        <v>0</v>
      </c>
      <c r="GM66" s="962">
        <f t="shared" ref="GM66" si="94">(GM60-GM62)*$C$65*0.7042</f>
        <v>0</v>
      </c>
      <c r="GO66" s="962">
        <f t="shared" ref="GO66" si="95">(GO60-GO62)*$C$65*0.7042</f>
        <v>0</v>
      </c>
      <c r="GQ66" s="962">
        <f t="shared" ref="GQ66" si="96">(GQ60-GQ62)*$C$65*0.7042</f>
        <v>0</v>
      </c>
      <c r="GS66" s="962">
        <f t="shared" ref="GS66" si="97">(GS60-GS62)*$C$65*0.7042</f>
        <v>0</v>
      </c>
      <c r="GU66" s="962">
        <f t="shared" ref="GU66" si="98">(GU60-GU62)*$C$65*0.7042</f>
        <v>0</v>
      </c>
      <c r="GW66" s="962">
        <f t="shared" ref="GW66" si="99">(GW60-GW62)*$C$65*0.7042</f>
        <v>0</v>
      </c>
      <c r="GY66" s="962">
        <f t="shared" ref="GY66" si="100">(GY60-GY62)*$C$65*0.7042</f>
        <v>0</v>
      </c>
      <c r="HA66" s="962">
        <f t="shared" ref="HA66" si="101">(HA60-HA62)*$C$65*0.7042</f>
        <v>0</v>
      </c>
      <c r="HC66" s="962">
        <f t="shared" ref="HC66" si="102">(HC60-HC62)*$C$65*0.7042</f>
        <v>0</v>
      </c>
      <c r="HE66" s="962">
        <f t="shared" ref="HE66" si="103">(HE60-HE62)*$C$65*0.7042</f>
        <v>0</v>
      </c>
      <c r="HG66" s="962">
        <f t="shared" ref="HG66" si="104">(HG60-HG62)*$C$65*0.7042</f>
        <v>0</v>
      </c>
      <c r="HI66" s="962">
        <f t="shared" ref="HI66" si="105">(HI60-HI62)*$C$65*0.7042</f>
        <v>0</v>
      </c>
      <c r="HK66" s="962">
        <f t="shared" ref="HK66" si="106">(HK60-HK62)*$C$65*0.7042</f>
        <v>0</v>
      </c>
      <c r="HM66" s="962">
        <f t="shared" ref="HM66" si="107">(HM60-HM62)*$C$65*0.7042</f>
        <v>0</v>
      </c>
      <c r="HO66" s="962">
        <f t="shared" ref="HO66" si="108">(HO60-HO62)*$C$65*0.7042</f>
        <v>0</v>
      </c>
      <c r="HQ66" s="962">
        <f t="shared" ref="HQ66" si="109">(HQ60-HQ62)*$C$65*0.7042</f>
        <v>0</v>
      </c>
      <c r="HS66" s="962">
        <f t="shared" ref="HS66" si="110">(HS60-HS62)*$C$65*0.7042</f>
        <v>0</v>
      </c>
      <c r="HU66" s="962">
        <f t="shared" ref="HU66" si="111">(HU60-HU62)*$C$65*0.7042</f>
        <v>0</v>
      </c>
      <c r="HW66" s="962">
        <f t="shared" ref="HW66" si="112">(HW60-HW62)*$C$65*0.7042</f>
        <v>0</v>
      </c>
      <c r="HY66" s="962">
        <f t="shared" ref="HY66" si="113">(HY60-HY62)*$C$65*0.7042</f>
        <v>0</v>
      </c>
      <c r="IA66" s="962">
        <f t="shared" ref="IA66" si="114">(IA60-IA62)*$C$65*0.7042</f>
        <v>0</v>
      </c>
      <c r="IC66" s="962">
        <f t="shared" ref="IC66" si="115">(IC60-IC62)*$C$65*0.7042</f>
        <v>0</v>
      </c>
      <c r="IE66" s="962">
        <f t="shared" ref="IE66" si="116">(IE60-IE62)*$C$65*0.7042</f>
        <v>0</v>
      </c>
      <c r="IG66" s="962">
        <f t="shared" ref="IG66" si="117">(IG60-IG62)*$C$65*0.7042</f>
        <v>0</v>
      </c>
      <c r="II66" s="962">
        <f t="shared" ref="II66" si="118">(II60-II62)*$C$65*0.7042</f>
        <v>0</v>
      </c>
      <c r="IK66" s="962">
        <f t="shared" ref="IK66" si="119">(IK60-IK62)*$C$65*0.7042</f>
        <v>0</v>
      </c>
      <c r="IM66" s="962">
        <f t="shared" ref="IM66" si="120">(IM60-IM62)*$C$65*0.7042</f>
        <v>0</v>
      </c>
      <c r="IO66" s="962">
        <f t="shared" ref="IO66" si="121">(IO60-IO62)*$C$65*0.7042</f>
        <v>0</v>
      </c>
      <c r="IQ66" s="962">
        <f t="shared" ref="IQ66" si="122">(IQ60-IQ62)*$C$65*0.7042</f>
        <v>0</v>
      </c>
      <c r="IS66" s="962">
        <f t="shared" ref="IS66" si="123">(IS60-IS62)*$C$65*0.7042</f>
        <v>0</v>
      </c>
      <c r="IU66" s="962">
        <f t="shared" ref="IU66" si="124">(IU60-IU62)*$C$65*0.7042</f>
        <v>0</v>
      </c>
      <c r="IW66" s="962">
        <f t="shared" ref="IW66" si="125">(IW60-IW62)*$C$65*0.7042</f>
        <v>0</v>
      </c>
      <c r="IY66" s="962">
        <f t="shared" ref="IY66" si="126">(IY60-IY62)*$C$65*0.7042</f>
        <v>0</v>
      </c>
      <c r="JA66" s="962">
        <f t="shared" ref="JA66" si="127">(JA60-JA62)*$C$65*0.7042</f>
        <v>0</v>
      </c>
      <c r="JC66" s="962">
        <f t="shared" ref="JC66" si="128">(JC60-JC62)*$C$65*0.7042</f>
        <v>0</v>
      </c>
      <c r="JE66" s="962">
        <f t="shared" ref="JE66" si="129">(JE60-JE62)*$C$65*0.7042</f>
        <v>0</v>
      </c>
      <c r="JG66" s="962">
        <f t="shared" ref="JG66" si="130">(JG60-JG62)*$C$65*0.7042</f>
        <v>0</v>
      </c>
      <c r="JI66" s="962">
        <f t="shared" ref="JI66" si="131">(JI60-JI62)*$C$65*0.7042</f>
        <v>0</v>
      </c>
      <c r="JK66" s="962">
        <f t="shared" ref="JK66" si="132">(JK60-JK62)*$C$65*0.7042</f>
        <v>0</v>
      </c>
      <c r="JM66" s="962">
        <f t="shared" ref="JM66" si="133">(JM60-JM62)*$C$65*0.7042</f>
        <v>0</v>
      </c>
      <c r="JO66" s="962">
        <f t="shared" ref="JO66" si="134">(JO60-JO62)*$C$65*0.7042</f>
        <v>0</v>
      </c>
      <c r="JQ66" s="962">
        <f t="shared" ref="JQ66" si="135">(JQ60-JQ62)*$C$65*0.7042</f>
        <v>0</v>
      </c>
      <c r="JS66" s="962">
        <f t="shared" ref="JS66" si="136">(JS60-JS62)*$C$65*0.7042</f>
        <v>0</v>
      </c>
      <c r="JU66" s="962">
        <f t="shared" ref="JU66" si="137">(JU60-JU62)*$C$65*0.7042</f>
        <v>0</v>
      </c>
      <c r="JW66" s="962">
        <f t="shared" ref="JW66" si="138">(JW60-JW62)*$C$65*0.7042</f>
        <v>0</v>
      </c>
      <c r="JY66" s="962">
        <f t="shared" ref="JY66" si="139">(JY60-JY62)*$C$65*0.7042</f>
        <v>0</v>
      </c>
      <c r="KA66" s="962">
        <f t="shared" ref="KA66" si="140">(KA60-KA62)*$C$65*0.7042</f>
        <v>0</v>
      </c>
      <c r="KC66" s="962">
        <f t="shared" ref="KC66" si="141">(KC60-KC62)*$C$65*0.7042</f>
        <v>0</v>
      </c>
      <c r="KE66" s="962">
        <f t="shared" ref="KE66" si="142">(KE60-KE62)*$C$65*0.7042</f>
        <v>0</v>
      </c>
      <c r="KG66" s="962">
        <f t="shared" ref="KG66" si="143">(KG60-KG62)*$C$65*0.7042</f>
        <v>0</v>
      </c>
      <c r="KI66" s="962">
        <f t="shared" ref="KI66" si="144">(KI60-KI62)*$C$65*0.7042</f>
        <v>0</v>
      </c>
      <c r="KK66" s="962">
        <f t="shared" ref="KK66" si="145">(KK60-KK62)*$C$65*0.7042</f>
        <v>0</v>
      </c>
      <c r="KM66" s="962">
        <f t="shared" ref="KM66" si="146">(KM60-KM62)*$C$65*0.7042</f>
        <v>0</v>
      </c>
      <c r="KO66" s="962">
        <f t="shared" ref="KO66" si="147">(KO60-KO62)*$C$65*0.7042</f>
        <v>0</v>
      </c>
      <c r="KQ66" s="962">
        <f t="shared" ref="KQ66" si="148">(KQ60-KQ62)*$C$65*0.7042</f>
        <v>0</v>
      </c>
      <c r="KS66" s="962">
        <f t="shared" ref="KS66" si="149">(KS60-KS62)*$C$65*0.7042</f>
        <v>0</v>
      </c>
      <c r="KU66" s="962">
        <f t="shared" ref="KU66" si="150">(KU60-KU62)*$C$65*0.7042</f>
        <v>0</v>
      </c>
      <c r="KW66" s="962">
        <f t="shared" ref="KW66" si="151">(KW60-KW62)*$C$65*0.7042</f>
        <v>0</v>
      </c>
      <c r="KY66" s="962">
        <f t="shared" ref="KY66" si="152">(KY60-KY62)*$C$65*0.7042</f>
        <v>0</v>
      </c>
      <c r="LA66" s="962">
        <f t="shared" ref="LA66" si="153">(LA60-LA62)*$C$65*0.7042</f>
        <v>0</v>
      </c>
      <c r="LC66" s="962">
        <f t="shared" ref="LC66" si="154">(LC60-LC62)*$C$65*0.7042</f>
        <v>0</v>
      </c>
      <c r="LE66" s="962">
        <f t="shared" ref="LE66" si="155">(LE60-LE62)*$C$65*0.7042</f>
        <v>0</v>
      </c>
      <c r="LG66" s="962">
        <f t="shared" ref="LG66" si="156">(LG60-LG62)*$C$65*0.7042</f>
        <v>0</v>
      </c>
      <c r="LI66" s="962">
        <f t="shared" ref="LI66" si="157">(LI60-LI62)*$C$65*0.7042</f>
        <v>0</v>
      </c>
      <c r="LK66" s="962">
        <f t="shared" ref="LK66" si="158">(LK60-LK62)*$C$65*0.7042</f>
        <v>0</v>
      </c>
      <c r="LM66" s="962">
        <f t="shared" ref="LM66" si="159">(LM60-LM62)*$C$65*0.7042</f>
        <v>0</v>
      </c>
      <c r="LO66" s="962">
        <f t="shared" ref="LO66" si="160">(LO60-LO62)*$C$65*0.7042</f>
        <v>0</v>
      </c>
      <c r="LQ66" s="962">
        <f t="shared" ref="LQ66" si="161">(LQ60-LQ62)*$C$65*0.7042</f>
        <v>0</v>
      </c>
      <c r="LS66" s="962">
        <f t="shared" ref="LS66" si="162">(LS60-LS62)*$C$65*0.7042</f>
        <v>0</v>
      </c>
      <c r="LU66" s="962">
        <f t="shared" ref="LU66" si="163">(LU60-LU62)*$C$65*0.7042</f>
        <v>0</v>
      </c>
      <c r="LW66" s="962">
        <f t="shared" ref="LW66" si="164">(LW60-LW62)*$C$65*0.7042</f>
        <v>0</v>
      </c>
      <c r="LY66" s="962">
        <f t="shared" ref="LY66" si="165">(LY60-LY62)*$C$65*0.7042</f>
        <v>0</v>
      </c>
      <c r="MA66" s="962">
        <f t="shared" ref="MA66" si="166">(MA60-MA62)*$C$65*0.7042</f>
        <v>0</v>
      </c>
      <c r="MC66" s="962">
        <f t="shared" ref="MC66" si="167">(MC60-MC62)*$C$65*0.7042</f>
        <v>0</v>
      </c>
      <c r="ME66" s="962">
        <f t="shared" ref="ME66" si="168">(ME60-ME62)*$C$65*0.7042</f>
        <v>0</v>
      </c>
      <c r="MG66" s="962">
        <f t="shared" ref="MG66" si="169">(MG60-MG62)*$C$65*0.7042</f>
        <v>0</v>
      </c>
      <c r="MI66" s="962">
        <f t="shared" ref="MI66" si="170">(MI60-MI62)*$C$65*0.7042</f>
        <v>0</v>
      </c>
      <c r="MK66" s="962">
        <f t="shared" ref="MK66" si="171">(MK60-MK62)*$C$65*0.7042</f>
        <v>0</v>
      </c>
      <c r="MM66" s="962">
        <f t="shared" ref="MM66" si="172">(MM60-MM62)*$C$65*0.7042</f>
        <v>0</v>
      </c>
      <c r="MO66" s="962">
        <f t="shared" ref="MO66" si="173">(MO60-MO62)*$C$65*0.7042</f>
        <v>0</v>
      </c>
      <c r="MQ66" s="962">
        <f t="shared" ref="MQ66" si="174">(MQ60-MQ62)*$C$65*0.7042</f>
        <v>0</v>
      </c>
      <c r="MS66" s="962">
        <f t="shared" ref="MS66" si="175">(MS60-MS62)*$C$65*0.7042</f>
        <v>0</v>
      </c>
      <c r="MU66" s="962">
        <f t="shared" ref="MU66" si="176">(MU60-MU62)*$C$65*0.7042</f>
        <v>0</v>
      </c>
      <c r="MW66" s="962">
        <f t="shared" ref="MW66" si="177">(MW60-MW62)*$C$65*0.7042</f>
        <v>0</v>
      </c>
      <c r="MY66" s="962">
        <f t="shared" ref="MY66" si="178">(MY60-MY62)*$C$65*0.7042</f>
        <v>0</v>
      </c>
      <c r="NA66" s="962">
        <f t="shared" ref="NA66" si="179">(NA60-NA62)*$C$65*0.7042</f>
        <v>0</v>
      </c>
      <c r="NC66" s="962">
        <f t="shared" ref="NC66" si="180">(NC60-NC62)*$C$65*0.7042</f>
        <v>0</v>
      </c>
      <c r="NE66" s="962">
        <f t="shared" ref="NE66" si="181">(NE60-NE62)*$C$65*0.7042</f>
        <v>0</v>
      </c>
      <c r="NG66" s="962">
        <f t="shared" ref="NG66" si="182">(NG60-NG62)*$C$65*0.7042</f>
        <v>0</v>
      </c>
      <c r="NI66" s="962">
        <f t="shared" ref="NI66" si="183">(NI60-NI62)*$C$65*0.7042</f>
        <v>0</v>
      </c>
      <c r="NK66" s="962">
        <f t="shared" ref="NK66" si="184">(NK60-NK62)*$C$65*0.7042</f>
        <v>0</v>
      </c>
      <c r="NM66" s="962">
        <f t="shared" ref="NM66" si="185">(NM60-NM62)*$C$65*0.7042</f>
        <v>0</v>
      </c>
      <c r="NO66" s="962">
        <f t="shared" ref="NO66" si="186">(NO60-NO62)*$C$65*0.7042</f>
        <v>0</v>
      </c>
      <c r="NQ66" s="962">
        <f t="shared" ref="NQ66" si="187">(NQ60-NQ62)*$C$65*0.7042</f>
        <v>0</v>
      </c>
      <c r="NS66" s="962">
        <f t="shared" ref="NS66" si="188">(NS60-NS62)*$C$65*0.7042</f>
        <v>0</v>
      </c>
      <c r="NU66" s="962">
        <f t="shared" ref="NU66" si="189">(NU60-NU62)*$C$65*0.7042</f>
        <v>0</v>
      </c>
      <c r="NW66" s="962">
        <f t="shared" ref="NW66" si="190">(NW60-NW62)*$C$65*0.7042</f>
        <v>0</v>
      </c>
      <c r="NY66" s="962">
        <f t="shared" ref="NY66" si="191">(NY60-NY62)*$C$65*0.7042</f>
        <v>0</v>
      </c>
      <c r="OA66" s="962">
        <f t="shared" ref="OA66" si="192">(OA60-OA62)*$C$65*0.7042</f>
        <v>0</v>
      </c>
      <c r="OC66" s="962">
        <f t="shared" ref="OC66" si="193">(OC60-OC62)*$C$65*0.7042</f>
        <v>0</v>
      </c>
      <c r="OE66" s="962">
        <f t="shared" ref="OE66" si="194">(OE60-OE62)*$C$65*0.7042</f>
        <v>0</v>
      </c>
      <c r="OG66" s="962">
        <f t="shared" ref="OG66" si="195">(OG60-OG62)*$C$65*0.7042</f>
        <v>0</v>
      </c>
      <c r="OI66" s="962">
        <f t="shared" ref="OI66" si="196">(OI60-OI62)*$C$65*0.7042</f>
        <v>0</v>
      </c>
      <c r="OK66" s="962">
        <f t="shared" ref="OK66" si="197">(OK60-OK62)*$C$65*0.7042</f>
        <v>0</v>
      </c>
      <c r="OM66" s="962">
        <f t="shared" ref="OM66" si="198">(OM60-OM62)*$C$65*0.7042</f>
        <v>0</v>
      </c>
      <c r="OO66" s="962">
        <f t="shared" ref="OO66" si="199">(OO60-OO62)*$C$65*0.7042</f>
        <v>0</v>
      </c>
      <c r="OQ66" s="962">
        <f t="shared" ref="OQ66" si="200">(OQ60-OQ62)*$C$65*0.7042</f>
        <v>0</v>
      </c>
      <c r="OS66" s="962">
        <f t="shared" ref="OS66" si="201">(OS60-OS62)*$C$65*0.7042</f>
        <v>0</v>
      </c>
      <c r="OU66" s="962">
        <f t="shared" ref="OU66" si="202">(OU60-OU62)*$C$65*0.7042</f>
        <v>0</v>
      </c>
      <c r="OW66" s="962">
        <f t="shared" ref="OW66" si="203">(OW60-OW62)*$C$65*0.7042</f>
        <v>0</v>
      </c>
      <c r="OY66" s="962">
        <f t="shared" ref="OY66" si="204">(OY60-OY62)*$C$65*0.7042</f>
        <v>0</v>
      </c>
      <c r="PA66" s="962">
        <f t="shared" ref="PA66" si="205">(PA60-PA62)*$C$65*0.7042</f>
        <v>0</v>
      </c>
      <c r="PC66" s="962">
        <f t="shared" ref="PC66" si="206">(PC60-PC62)*$C$65*0.7042</f>
        <v>0</v>
      </c>
      <c r="PE66" s="962">
        <f t="shared" ref="PE66" si="207">(PE60-PE62)*$C$65*0.7042</f>
        <v>0</v>
      </c>
      <c r="PG66" s="962">
        <f t="shared" ref="PG66" si="208">(PG60-PG62)*$C$65*0.7042</f>
        <v>0</v>
      </c>
      <c r="PI66" s="962">
        <f t="shared" ref="PI66" si="209">(PI60-PI62)*$C$65*0.7042</f>
        <v>0</v>
      </c>
      <c r="PK66" s="962">
        <f t="shared" ref="PK66" si="210">(PK60-PK62)*$C$65*0.7042</f>
        <v>0</v>
      </c>
      <c r="PM66" s="962">
        <f t="shared" ref="PM66" si="211">(PM60-PM62)*$C$65*0.7042</f>
        <v>0</v>
      </c>
      <c r="PO66" s="962">
        <f t="shared" ref="PO66" si="212">(PO60-PO62)*$C$65*0.7042</f>
        <v>0</v>
      </c>
      <c r="PQ66" s="962">
        <f t="shared" ref="PQ66" si="213">(PQ60-PQ62)*$C$65*0.7042</f>
        <v>0</v>
      </c>
      <c r="PS66" s="962">
        <f t="shared" ref="PS66" si="214">(PS60-PS62)*$C$65*0.7042</f>
        <v>0</v>
      </c>
      <c r="PU66" s="962">
        <f t="shared" ref="PU66" si="215">(PU60-PU62)*$C$65*0.7042</f>
        <v>0</v>
      </c>
      <c r="PW66" s="962">
        <f t="shared" ref="PW66" si="216">(PW60-PW62)*$C$65*0.7042</f>
        <v>0</v>
      </c>
      <c r="PY66" s="962">
        <f t="shared" ref="PY66" si="217">(PY60-PY62)*$C$65*0.7042</f>
        <v>0</v>
      </c>
      <c r="QA66" s="962">
        <f t="shared" ref="QA66" si="218">(QA60-QA62)*$C$65*0.7042</f>
        <v>0</v>
      </c>
      <c r="QC66" s="962">
        <f t="shared" ref="QC66" si="219">(QC60-QC62)*$C$65*0.7042</f>
        <v>0</v>
      </c>
      <c r="QE66" s="962">
        <f t="shared" ref="QE66" si="220">(QE60-QE62)*$C$65*0.7042</f>
        <v>0</v>
      </c>
      <c r="QG66" s="962">
        <f t="shared" ref="QG66" si="221">(QG60-QG62)*$C$65*0.7042</f>
        <v>0</v>
      </c>
      <c r="QI66" s="962">
        <f t="shared" ref="QI66" si="222">(QI60-QI62)*$C$65*0.7042</f>
        <v>0</v>
      </c>
      <c r="QK66" s="962">
        <f t="shared" ref="QK66" si="223">(QK60-QK62)*$C$65*0.7042</f>
        <v>0</v>
      </c>
      <c r="QM66" s="962">
        <f t="shared" ref="QM66" si="224">(QM60-QM62)*$C$65*0.7042</f>
        <v>0</v>
      </c>
      <c r="QO66" s="962">
        <f t="shared" ref="QO66" si="225">(QO60-QO62)*$C$65*0.7042</f>
        <v>0</v>
      </c>
      <c r="QQ66" s="962">
        <f t="shared" ref="QQ66" si="226">(QQ60-QQ62)*$C$65*0.7042</f>
        <v>0</v>
      </c>
      <c r="QS66" s="962">
        <f t="shared" ref="QS66" si="227">(QS60-QS62)*$C$65*0.7042</f>
        <v>0</v>
      </c>
      <c r="QU66" s="962">
        <f t="shared" ref="QU66" si="228">(QU60-QU62)*$C$65*0.7042</f>
        <v>0</v>
      </c>
      <c r="QW66" s="962">
        <f t="shared" ref="QW66" si="229">(QW60-QW62)*$C$65*0.7042</f>
        <v>0</v>
      </c>
      <c r="QY66" s="962">
        <f t="shared" ref="QY66" si="230">(QY60-QY62)*$C$65*0.7042</f>
        <v>0</v>
      </c>
      <c r="RA66" s="962">
        <f t="shared" ref="RA66" si="231">(RA60-RA62)*$C$65*0.7042</f>
        <v>0</v>
      </c>
      <c r="RC66" s="962">
        <f t="shared" ref="RC66" si="232">(RC60-RC62)*$C$65*0.7042</f>
        <v>0</v>
      </c>
      <c r="RE66" s="962">
        <f t="shared" ref="RE66" si="233">(RE60-RE62)*$C$65*0.7042</f>
        <v>0</v>
      </c>
      <c r="RG66" s="962">
        <f t="shared" ref="RG66" si="234">(RG60-RG62)*$C$65*0.7042</f>
        <v>0</v>
      </c>
      <c r="RI66" s="962">
        <f t="shared" ref="RI66" si="235">(RI60-RI62)*$C$65*0.7042</f>
        <v>0</v>
      </c>
      <c r="RK66" s="962">
        <f t="shared" ref="RK66" si="236">(RK60-RK62)*$C$65*0.7042</f>
        <v>0</v>
      </c>
      <c r="RM66" s="962">
        <f t="shared" ref="RM66" si="237">(RM60-RM62)*$C$65*0.7042</f>
        <v>0</v>
      </c>
      <c r="RO66" s="962">
        <f t="shared" ref="RO66" si="238">(RO60-RO62)*$C$65*0.7042</f>
        <v>0</v>
      </c>
      <c r="RQ66" s="962">
        <f t="shared" ref="RQ66" si="239">(RQ60-RQ62)*$C$65*0.7042</f>
        <v>0</v>
      </c>
      <c r="RS66" s="962">
        <f t="shared" ref="RS66" si="240">(RS60-RS62)*$C$65*0.7042</f>
        <v>0</v>
      </c>
      <c r="RU66" s="962">
        <f t="shared" ref="RU66" si="241">(RU60-RU62)*$C$65*0.7042</f>
        <v>0</v>
      </c>
      <c r="RW66" s="962">
        <f t="shared" ref="RW66" si="242">(RW60-RW62)*$C$65*0.7042</f>
        <v>0</v>
      </c>
      <c r="RY66" s="962">
        <f t="shared" ref="RY66" si="243">(RY60-RY62)*$C$65*0.7042</f>
        <v>0</v>
      </c>
      <c r="SA66" s="962">
        <f t="shared" ref="SA66" si="244">(SA60-SA62)*$C$65*0.7042</f>
        <v>0</v>
      </c>
      <c r="SC66" s="962">
        <f t="shared" ref="SC66" si="245">(SC60-SC62)*$C$65*0.7042</f>
        <v>0</v>
      </c>
      <c r="SE66" s="962">
        <f t="shared" ref="SE66" si="246">(SE60-SE62)*$C$65*0.7042</f>
        <v>0</v>
      </c>
      <c r="SG66" s="962">
        <f t="shared" ref="SG66" si="247">(SG60-SG62)*$C$65*0.7042</f>
        <v>0</v>
      </c>
      <c r="SI66" s="962">
        <f t="shared" ref="SI66" si="248">(SI60-SI62)*$C$65*0.7042</f>
        <v>0</v>
      </c>
      <c r="SK66" s="962">
        <f t="shared" ref="SK66" si="249">(SK60-SK62)*$C$65*0.7042</f>
        <v>0</v>
      </c>
      <c r="SM66" s="962">
        <f t="shared" ref="SM66" si="250">(SM60-SM62)*$C$65*0.7042</f>
        <v>0</v>
      </c>
      <c r="SO66" s="962">
        <f t="shared" ref="SO66" si="251">(SO60-SO62)*$C$65*0.7042</f>
        <v>0</v>
      </c>
      <c r="SQ66" s="962">
        <f t="shared" ref="SQ66" si="252">(SQ60-SQ62)*$C$65*0.7042</f>
        <v>0</v>
      </c>
      <c r="SS66" s="962">
        <f t="shared" ref="SS66" si="253">(SS60-SS62)*$C$65*0.7042</f>
        <v>0</v>
      </c>
      <c r="SU66" s="962">
        <f t="shared" ref="SU66" si="254">(SU60-SU62)*$C$65*0.7042</f>
        <v>0</v>
      </c>
      <c r="SW66" s="962">
        <f t="shared" ref="SW66" si="255">(SW60-SW62)*$C$65*0.7042</f>
        <v>0</v>
      </c>
      <c r="SY66" s="962">
        <f t="shared" ref="SY66" si="256">(SY60-SY62)*$C$65*0.7042</f>
        <v>0</v>
      </c>
      <c r="TA66" s="962">
        <f t="shared" ref="TA66" si="257">(TA60-TA62)*$C$65*0.7042</f>
        <v>0</v>
      </c>
      <c r="TC66" s="962">
        <f t="shared" ref="TC66" si="258">(TC60-TC62)*$C$65*0.7042</f>
        <v>0</v>
      </c>
      <c r="TE66" s="962">
        <f t="shared" ref="TE66" si="259">(TE60-TE62)*$C$65*0.7042</f>
        <v>0</v>
      </c>
      <c r="TG66" s="962">
        <f t="shared" ref="TG66" si="260">(TG60-TG62)*$C$65*0.7042</f>
        <v>0</v>
      </c>
      <c r="TI66" s="962">
        <f t="shared" ref="TI66" si="261">(TI60-TI62)*$C$65*0.7042</f>
        <v>0</v>
      </c>
      <c r="TK66" s="962">
        <f t="shared" ref="TK66" si="262">(TK60-TK62)*$C$65*0.7042</f>
        <v>0</v>
      </c>
      <c r="TM66" s="962">
        <f t="shared" ref="TM66" si="263">(TM60-TM62)*$C$65*0.7042</f>
        <v>0</v>
      </c>
      <c r="TO66" s="962">
        <f t="shared" ref="TO66" si="264">(TO60-TO62)*$C$65*0.7042</f>
        <v>0</v>
      </c>
      <c r="TQ66" s="962">
        <f t="shared" ref="TQ66" si="265">(TQ60-TQ62)*$C$65*0.7042</f>
        <v>0</v>
      </c>
      <c r="TS66" s="962">
        <f t="shared" ref="TS66" si="266">(TS60-TS62)*$C$65*0.7042</f>
        <v>0</v>
      </c>
      <c r="TU66" s="962">
        <f t="shared" ref="TU66" si="267">(TU60-TU62)*$C$65*0.7042</f>
        <v>0</v>
      </c>
      <c r="TW66" s="962">
        <f t="shared" ref="TW66" si="268">(TW60-TW62)*$C$65*0.7042</f>
        <v>0</v>
      </c>
      <c r="TY66" s="962">
        <f t="shared" ref="TY66" si="269">(TY60-TY62)*$C$65*0.7042</f>
        <v>0</v>
      </c>
      <c r="UA66" s="962">
        <f t="shared" ref="UA66" si="270">(UA60-UA62)*$C$65*0.7042</f>
        <v>0</v>
      </c>
      <c r="UC66" s="962">
        <f t="shared" ref="UC66" si="271">(UC60-UC62)*$C$65*0.7042</f>
        <v>0</v>
      </c>
      <c r="UE66" s="962">
        <f t="shared" ref="UE66" si="272">(UE60-UE62)*$C$65*0.7042</f>
        <v>0</v>
      </c>
      <c r="UG66" s="962">
        <f t="shared" ref="UG66" si="273">(UG60-UG62)*$C$65*0.7042</f>
        <v>0</v>
      </c>
      <c r="UI66" s="962">
        <f t="shared" ref="UI66" si="274">(UI60-UI62)*$C$65*0.7042</f>
        <v>0</v>
      </c>
      <c r="UK66" s="962">
        <f t="shared" ref="UK66" si="275">(UK60-UK62)*$C$65*0.7042</f>
        <v>0</v>
      </c>
      <c r="UM66" s="962">
        <f t="shared" ref="UM66" si="276">(UM60-UM62)*$C$65*0.7042</f>
        <v>0</v>
      </c>
      <c r="UO66" s="962">
        <f t="shared" ref="UO66" si="277">(UO60-UO62)*$C$65*0.7042</f>
        <v>0</v>
      </c>
      <c r="UQ66" s="962">
        <f t="shared" ref="UQ66" si="278">(UQ60-UQ62)*$C$65*0.7042</f>
        <v>0</v>
      </c>
      <c r="US66" s="962">
        <f t="shared" ref="US66" si="279">(US60-US62)*$C$65*0.7042</f>
        <v>0</v>
      </c>
      <c r="UU66" s="962">
        <f t="shared" ref="UU66" si="280">(UU60-UU62)*$C$65*0.7042</f>
        <v>0</v>
      </c>
      <c r="UW66" s="962">
        <f t="shared" ref="UW66" si="281">(UW60-UW62)*$C$65*0.7042</f>
        <v>0</v>
      </c>
      <c r="UY66" s="962">
        <f t="shared" ref="UY66" si="282">(UY60-UY62)*$C$65*0.7042</f>
        <v>0</v>
      </c>
      <c r="VA66" s="962">
        <f t="shared" ref="VA66" si="283">(VA60-VA62)*$C$65*0.7042</f>
        <v>0</v>
      </c>
      <c r="VC66" s="962">
        <f t="shared" ref="VC66" si="284">(VC60-VC62)*$C$65*0.7042</f>
        <v>0</v>
      </c>
      <c r="VE66" s="962">
        <f t="shared" ref="VE66" si="285">(VE60-VE62)*$C$65*0.7042</f>
        <v>0</v>
      </c>
      <c r="VG66" s="962">
        <f t="shared" ref="VG66" si="286">(VG60-VG62)*$C$65*0.7042</f>
        <v>0</v>
      </c>
      <c r="VI66" s="962">
        <f t="shared" ref="VI66" si="287">(VI60-VI62)*$C$65*0.7042</f>
        <v>0</v>
      </c>
      <c r="VK66" s="962">
        <f t="shared" ref="VK66" si="288">(VK60-VK62)*$C$65*0.7042</f>
        <v>0</v>
      </c>
      <c r="VM66" s="962">
        <f t="shared" ref="VM66" si="289">(VM60-VM62)*$C$65*0.7042</f>
        <v>0</v>
      </c>
      <c r="VO66" s="962">
        <f t="shared" ref="VO66" si="290">(VO60-VO62)*$C$65*0.7042</f>
        <v>0</v>
      </c>
      <c r="VQ66" s="962">
        <f t="shared" ref="VQ66" si="291">(VQ60-VQ62)*$C$65*0.7042</f>
        <v>0</v>
      </c>
      <c r="VS66" s="962">
        <f t="shared" ref="VS66" si="292">(VS60-VS62)*$C$65*0.7042</f>
        <v>0</v>
      </c>
      <c r="VU66" s="962">
        <f t="shared" ref="VU66" si="293">(VU60-VU62)*$C$65*0.7042</f>
        <v>0</v>
      </c>
      <c r="VW66" s="962">
        <f t="shared" ref="VW66" si="294">(VW60-VW62)*$C$65*0.7042</f>
        <v>0</v>
      </c>
      <c r="VY66" s="962">
        <f t="shared" ref="VY66" si="295">(VY60-VY62)*$C$65*0.7042</f>
        <v>0</v>
      </c>
      <c r="WA66" s="962">
        <f t="shared" ref="WA66" si="296">(WA60-WA62)*$C$65*0.7042</f>
        <v>0</v>
      </c>
      <c r="WC66" s="962">
        <f t="shared" ref="WC66" si="297">(WC60-WC62)*$C$65*0.7042</f>
        <v>0</v>
      </c>
      <c r="WE66" s="962">
        <f t="shared" ref="WE66" si="298">(WE60-WE62)*$C$65*0.7042</f>
        <v>0</v>
      </c>
      <c r="WG66" s="962">
        <f t="shared" ref="WG66" si="299">(WG60-WG62)*$C$65*0.7042</f>
        <v>0</v>
      </c>
      <c r="WI66" s="962">
        <f t="shared" ref="WI66" si="300">(WI60-WI62)*$C$65*0.7042</f>
        <v>0</v>
      </c>
      <c r="WK66" s="962">
        <f t="shared" ref="WK66" si="301">(WK60-WK62)*$C$65*0.7042</f>
        <v>0</v>
      </c>
      <c r="WM66" s="962">
        <f t="shared" ref="WM66" si="302">(WM60-WM62)*$C$65*0.7042</f>
        <v>0</v>
      </c>
      <c r="WO66" s="962">
        <f t="shared" ref="WO66" si="303">(WO60-WO62)*$C$65*0.7042</f>
        <v>0</v>
      </c>
      <c r="WQ66" s="962">
        <f t="shared" ref="WQ66" si="304">(WQ60-WQ62)*$C$65*0.7042</f>
        <v>0</v>
      </c>
      <c r="WS66" s="962">
        <f t="shared" ref="WS66" si="305">(WS60-WS62)*$C$65*0.7042</f>
        <v>0</v>
      </c>
      <c r="WU66" s="962">
        <f t="shared" ref="WU66" si="306">(WU60-WU62)*$C$65*0.7042</f>
        <v>0</v>
      </c>
      <c r="WW66" s="962">
        <f t="shared" ref="WW66" si="307">(WW60-WW62)*$C$65*0.7042</f>
        <v>0</v>
      </c>
      <c r="WY66" s="962">
        <f t="shared" ref="WY66" si="308">(WY60-WY62)*$C$65*0.7042</f>
        <v>0</v>
      </c>
      <c r="XA66" s="962">
        <f t="shared" ref="XA66" si="309">(XA60-XA62)*$C$65*0.7042</f>
        <v>0</v>
      </c>
      <c r="XC66" s="962">
        <f t="shared" ref="XC66" si="310">(XC60-XC62)*$C$65*0.7042</f>
        <v>0</v>
      </c>
      <c r="XE66" s="962">
        <f t="shared" ref="XE66" si="311">(XE60-XE62)*$C$65*0.7042</f>
        <v>0</v>
      </c>
      <c r="XG66" s="962">
        <f t="shared" ref="XG66" si="312">(XG60-XG62)*$C$65*0.7042</f>
        <v>0</v>
      </c>
      <c r="XI66" s="962">
        <f t="shared" ref="XI66" si="313">(XI60-XI62)*$C$65*0.7042</f>
        <v>0</v>
      </c>
      <c r="XK66" s="962">
        <f t="shared" ref="XK66" si="314">(XK60-XK62)*$C$65*0.7042</f>
        <v>0</v>
      </c>
      <c r="XM66" s="962">
        <f t="shared" ref="XM66" si="315">(XM60-XM62)*$C$65*0.7042</f>
        <v>0</v>
      </c>
      <c r="XO66" s="962">
        <f t="shared" ref="XO66" si="316">(XO60-XO62)*$C$65*0.7042</f>
        <v>0</v>
      </c>
      <c r="XQ66" s="962">
        <f t="shared" ref="XQ66" si="317">(XQ60-XQ62)*$C$65*0.7042</f>
        <v>0</v>
      </c>
      <c r="XS66" s="962">
        <f t="shared" ref="XS66" si="318">(XS60-XS62)*$C$65*0.7042</f>
        <v>0</v>
      </c>
      <c r="XU66" s="962">
        <f t="shared" ref="XU66" si="319">(XU60-XU62)*$C$65*0.7042</f>
        <v>0</v>
      </c>
      <c r="XW66" s="962">
        <f t="shared" ref="XW66" si="320">(XW60-XW62)*$C$65*0.7042</f>
        <v>0</v>
      </c>
      <c r="XY66" s="962">
        <f t="shared" ref="XY66" si="321">(XY60-XY62)*$C$65*0.7042</f>
        <v>0</v>
      </c>
      <c r="YA66" s="962">
        <f t="shared" ref="YA66" si="322">(YA60-YA62)*$C$65*0.7042</f>
        <v>0</v>
      </c>
      <c r="YC66" s="962">
        <f t="shared" ref="YC66" si="323">(YC60-YC62)*$C$65*0.7042</f>
        <v>0</v>
      </c>
      <c r="YE66" s="962">
        <f t="shared" ref="YE66" si="324">(YE60-YE62)*$C$65*0.7042</f>
        <v>0</v>
      </c>
      <c r="YG66" s="962">
        <f t="shared" ref="YG66" si="325">(YG60-YG62)*$C$65*0.7042</f>
        <v>0</v>
      </c>
      <c r="YI66" s="962">
        <f t="shared" ref="YI66" si="326">(YI60-YI62)*$C$65*0.7042</f>
        <v>0</v>
      </c>
      <c r="YK66" s="962">
        <f t="shared" ref="YK66" si="327">(YK60-YK62)*$C$65*0.7042</f>
        <v>0</v>
      </c>
      <c r="YM66" s="962">
        <f t="shared" ref="YM66" si="328">(YM60-YM62)*$C$65*0.7042</f>
        <v>0</v>
      </c>
      <c r="YO66" s="962">
        <f t="shared" ref="YO66" si="329">(YO60-YO62)*$C$65*0.7042</f>
        <v>0</v>
      </c>
      <c r="YQ66" s="962">
        <f t="shared" ref="YQ66" si="330">(YQ60-YQ62)*$C$65*0.7042</f>
        <v>0</v>
      </c>
      <c r="YS66" s="962">
        <f t="shared" ref="YS66" si="331">(YS60-YS62)*$C$65*0.7042</f>
        <v>0</v>
      </c>
      <c r="YU66" s="962">
        <f t="shared" ref="YU66" si="332">(YU60-YU62)*$C$65*0.7042</f>
        <v>0</v>
      </c>
      <c r="YW66" s="962">
        <f t="shared" ref="YW66" si="333">(YW60-YW62)*$C$65*0.7042</f>
        <v>0</v>
      </c>
      <c r="YY66" s="962">
        <f t="shared" ref="YY66" si="334">(YY60-YY62)*$C$65*0.7042</f>
        <v>0</v>
      </c>
      <c r="ZA66" s="962">
        <f t="shared" ref="ZA66" si="335">(ZA60-ZA62)*$C$65*0.7042</f>
        <v>0</v>
      </c>
      <c r="ZC66" s="962">
        <f t="shared" ref="ZC66" si="336">(ZC60-ZC62)*$C$65*0.7042</f>
        <v>0</v>
      </c>
      <c r="ZE66" s="962">
        <f t="shared" ref="ZE66" si="337">(ZE60-ZE62)*$C$65*0.7042</f>
        <v>0</v>
      </c>
      <c r="ZG66" s="962">
        <f t="shared" ref="ZG66" si="338">(ZG60-ZG62)*$C$65*0.7042</f>
        <v>0</v>
      </c>
      <c r="ZI66" s="962">
        <f t="shared" ref="ZI66" si="339">(ZI60-ZI62)*$C$65*0.7042</f>
        <v>0</v>
      </c>
      <c r="ZK66" s="962">
        <f t="shared" ref="ZK66" si="340">(ZK60-ZK62)*$C$65*0.7042</f>
        <v>0</v>
      </c>
      <c r="ZM66" s="962">
        <f t="shared" ref="ZM66" si="341">(ZM60-ZM62)*$C$65*0.7042</f>
        <v>0</v>
      </c>
      <c r="ZO66" s="962">
        <f t="shared" ref="ZO66" si="342">(ZO60-ZO62)*$C$65*0.7042</f>
        <v>0</v>
      </c>
      <c r="ZQ66" s="962">
        <f t="shared" ref="ZQ66" si="343">(ZQ60-ZQ62)*$C$65*0.7042</f>
        <v>0</v>
      </c>
      <c r="ZS66" s="962">
        <f t="shared" ref="ZS66" si="344">(ZS60-ZS62)*$C$65*0.7042</f>
        <v>0</v>
      </c>
      <c r="ZU66" s="962">
        <f t="shared" ref="ZU66" si="345">(ZU60-ZU62)*$C$65*0.7042</f>
        <v>0</v>
      </c>
      <c r="ZW66" s="962">
        <f t="shared" ref="ZW66" si="346">(ZW60-ZW62)*$C$65*0.7042</f>
        <v>0</v>
      </c>
      <c r="ZY66" s="962">
        <f t="shared" ref="ZY66" si="347">(ZY60-ZY62)*$C$65*0.7042</f>
        <v>0</v>
      </c>
      <c r="AAA66" s="962">
        <f t="shared" ref="AAA66" si="348">(AAA60-AAA62)*$C$65*0.7042</f>
        <v>0</v>
      </c>
      <c r="AAC66" s="962">
        <f t="shared" ref="AAC66" si="349">(AAC60-AAC62)*$C$65*0.7042</f>
        <v>0</v>
      </c>
      <c r="AAE66" s="962">
        <f t="shared" ref="AAE66" si="350">(AAE60-AAE62)*$C$65*0.7042</f>
        <v>0</v>
      </c>
      <c r="AAG66" s="962">
        <f t="shared" ref="AAG66" si="351">(AAG60-AAG62)*$C$65*0.7042</f>
        <v>0</v>
      </c>
      <c r="AAI66" s="962">
        <f t="shared" ref="AAI66" si="352">(AAI60-AAI62)*$C$65*0.7042</f>
        <v>0</v>
      </c>
      <c r="AAK66" s="962">
        <f t="shared" ref="AAK66" si="353">(AAK60-AAK62)*$C$65*0.7042</f>
        <v>0</v>
      </c>
      <c r="AAM66" s="962">
        <f t="shared" ref="AAM66" si="354">(AAM60-AAM62)*$C$65*0.7042</f>
        <v>0</v>
      </c>
      <c r="AAO66" s="962">
        <f t="shared" ref="AAO66" si="355">(AAO60-AAO62)*$C$65*0.7042</f>
        <v>0</v>
      </c>
      <c r="AAQ66" s="962">
        <f t="shared" ref="AAQ66" si="356">(AAQ60-AAQ62)*$C$65*0.7042</f>
        <v>0</v>
      </c>
      <c r="AAS66" s="962">
        <f t="shared" ref="AAS66" si="357">(AAS60-AAS62)*$C$65*0.7042</f>
        <v>0</v>
      </c>
      <c r="AAU66" s="962">
        <f t="shared" ref="AAU66" si="358">(AAU60-AAU62)*$C$65*0.7042</f>
        <v>0</v>
      </c>
      <c r="AAW66" s="962">
        <f t="shared" ref="AAW66" si="359">(AAW60-AAW62)*$C$65*0.7042</f>
        <v>0</v>
      </c>
      <c r="AAY66" s="962">
        <f t="shared" ref="AAY66" si="360">(AAY60-AAY62)*$C$65*0.7042</f>
        <v>0</v>
      </c>
      <c r="ABA66" s="962">
        <f t="shared" ref="ABA66" si="361">(ABA60-ABA62)*$C$65*0.7042</f>
        <v>0</v>
      </c>
      <c r="ABC66" s="962">
        <f t="shared" ref="ABC66" si="362">(ABC60-ABC62)*$C$65*0.7042</f>
        <v>0</v>
      </c>
      <c r="ABE66" s="962">
        <f t="shared" ref="ABE66" si="363">(ABE60-ABE62)*$C$65*0.7042</f>
        <v>0</v>
      </c>
      <c r="ABG66" s="962">
        <f t="shared" ref="ABG66" si="364">(ABG60-ABG62)*$C$65*0.7042</f>
        <v>0</v>
      </c>
      <c r="ABI66" s="962">
        <f t="shared" ref="ABI66" si="365">(ABI60-ABI62)*$C$65*0.7042</f>
        <v>0</v>
      </c>
      <c r="ABK66" s="962">
        <f t="shared" ref="ABK66" si="366">(ABK60-ABK62)*$C$65*0.7042</f>
        <v>0</v>
      </c>
      <c r="ABM66" s="962">
        <f t="shared" ref="ABM66" si="367">(ABM60-ABM62)*$C$65*0.7042</f>
        <v>0</v>
      </c>
      <c r="ABO66" s="962">
        <f t="shared" ref="ABO66" si="368">(ABO60-ABO62)*$C$65*0.7042</f>
        <v>0</v>
      </c>
      <c r="ABQ66" s="962">
        <f t="shared" ref="ABQ66" si="369">(ABQ60-ABQ62)*$C$65*0.7042</f>
        <v>0</v>
      </c>
      <c r="ABS66" s="962">
        <f t="shared" ref="ABS66" si="370">(ABS60-ABS62)*$C$65*0.7042</f>
        <v>0</v>
      </c>
      <c r="ABU66" s="962">
        <f t="shared" ref="ABU66" si="371">(ABU60-ABU62)*$C$65*0.7042</f>
        <v>0</v>
      </c>
      <c r="ABW66" s="962">
        <f t="shared" ref="ABW66" si="372">(ABW60-ABW62)*$C$65*0.7042</f>
        <v>0</v>
      </c>
      <c r="ABY66" s="962">
        <f t="shared" ref="ABY66" si="373">(ABY60-ABY62)*$C$65*0.7042</f>
        <v>0</v>
      </c>
      <c r="ACA66" s="962">
        <f t="shared" ref="ACA66" si="374">(ACA60-ACA62)*$C$65*0.7042</f>
        <v>0</v>
      </c>
      <c r="ACC66" s="962">
        <f t="shared" ref="ACC66" si="375">(ACC60-ACC62)*$C$65*0.7042</f>
        <v>0</v>
      </c>
      <c r="ACE66" s="962">
        <f t="shared" ref="ACE66" si="376">(ACE60-ACE62)*$C$65*0.7042</f>
        <v>0</v>
      </c>
      <c r="ACG66" s="962">
        <f t="shared" ref="ACG66" si="377">(ACG60-ACG62)*$C$65*0.7042</f>
        <v>0</v>
      </c>
      <c r="ACI66" s="962">
        <f t="shared" ref="ACI66" si="378">(ACI60-ACI62)*$C$65*0.7042</f>
        <v>0</v>
      </c>
      <c r="ACK66" s="962">
        <f t="shared" ref="ACK66" si="379">(ACK60-ACK62)*$C$65*0.7042</f>
        <v>0</v>
      </c>
      <c r="ACM66" s="962">
        <f t="shared" ref="ACM66" si="380">(ACM60-ACM62)*$C$65*0.7042</f>
        <v>0</v>
      </c>
      <c r="ACO66" s="962">
        <f t="shared" ref="ACO66" si="381">(ACO60-ACO62)*$C$65*0.7042</f>
        <v>0</v>
      </c>
      <c r="ACQ66" s="962">
        <f t="shared" ref="ACQ66" si="382">(ACQ60-ACQ62)*$C$65*0.7042</f>
        <v>0</v>
      </c>
      <c r="ACS66" s="962">
        <f t="shared" ref="ACS66" si="383">(ACS60-ACS62)*$C$65*0.7042</f>
        <v>0</v>
      </c>
      <c r="ACU66" s="962">
        <f t="shared" ref="ACU66" si="384">(ACU60-ACU62)*$C$65*0.7042</f>
        <v>0</v>
      </c>
      <c r="ACW66" s="962">
        <f t="shared" ref="ACW66" si="385">(ACW60-ACW62)*$C$65*0.7042</f>
        <v>0</v>
      </c>
      <c r="ACY66" s="962">
        <f t="shared" ref="ACY66" si="386">(ACY60-ACY62)*$C$65*0.7042</f>
        <v>0</v>
      </c>
      <c r="ADA66" s="962">
        <f t="shared" ref="ADA66" si="387">(ADA60-ADA62)*$C$65*0.7042</f>
        <v>0</v>
      </c>
      <c r="ADC66" s="962">
        <f t="shared" ref="ADC66" si="388">(ADC60-ADC62)*$C$65*0.7042</f>
        <v>0</v>
      </c>
      <c r="ADE66" s="962">
        <f t="shared" ref="ADE66" si="389">(ADE60-ADE62)*$C$65*0.7042</f>
        <v>0</v>
      </c>
      <c r="ADG66" s="962">
        <f t="shared" ref="ADG66" si="390">(ADG60-ADG62)*$C$65*0.7042</f>
        <v>0</v>
      </c>
      <c r="ADI66" s="962">
        <f t="shared" ref="ADI66" si="391">(ADI60-ADI62)*$C$65*0.7042</f>
        <v>0</v>
      </c>
      <c r="ADK66" s="962">
        <f t="shared" ref="ADK66" si="392">(ADK60-ADK62)*$C$65*0.7042</f>
        <v>0</v>
      </c>
      <c r="ADM66" s="962">
        <f t="shared" ref="ADM66" si="393">(ADM60-ADM62)*$C$65*0.7042</f>
        <v>0</v>
      </c>
      <c r="ADO66" s="962">
        <f t="shared" ref="ADO66" si="394">(ADO60-ADO62)*$C$65*0.7042</f>
        <v>0</v>
      </c>
      <c r="ADQ66" s="962">
        <f t="shared" ref="ADQ66" si="395">(ADQ60-ADQ62)*$C$65*0.7042</f>
        <v>0</v>
      </c>
      <c r="ADS66" s="962">
        <f t="shared" ref="ADS66" si="396">(ADS60-ADS62)*$C$65*0.7042</f>
        <v>0</v>
      </c>
      <c r="ADU66" s="962">
        <f t="shared" ref="ADU66" si="397">(ADU60-ADU62)*$C$65*0.7042</f>
        <v>0</v>
      </c>
      <c r="ADW66" s="962">
        <f t="shared" ref="ADW66" si="398">(ADW60-ADW62)*$C$65*0.7042</f>
        <v>0</v>
      </c>
      <c r="ADY66" s="962">
        <f t="shared" ref="ADY66" si="399">(ADY60-ADY62)*$C$65*0.7042</f>
        <v>0</v>
      </c>
      <c r="AEA66" s="962">
        <f t="shared" ref="AEA66" si="400">(AEA60-AEA62)*$C$65*0.7042</f>
        <v>0</v>
      </c>
      <c r="AEC66" s="962">
        <f t="shared" ref="AEC66" si="401">(AEC60-AEC62)*$C$65*0.7042</f>
        <v>0</v>
      </c>
      <c r="AEE66" s="962">
        <f t="shared" ref="AEE66" si="402">(AEE60-AEE62)*$C$65*0.7042</f>
        <v>0</v>
      </c>
      <c r="AEG66" s="962">
        <f t="shared" ref="AEG66" si="403">(AEG60-AEG62)*$C$65*0.7042</f>
        <v>0</v>
      </c>
      <c r="AEI66" s="962">
        <f t="shared" ref="AEI66" si="404">(AEI60-AEI62)*$C$65*0.7042</f>
        <v>0</v>
      </c>
      <c r="AEK66" s="962">
        <f t="shared" ref="AEK66" si="405">(AEK60-AEK62)*$C$65*0.7042</f>
        <v>0</v>
      </c>
      <c r="AEM66" s="962">
        <f t="shared" ref="AEM66" si="406">(AEM60-AEM62)*$C$65*0.7042</f>
        <v>0</v>
      </c>
      <c r="AEO66" s="962">
        <f t="shared" ref="AEO66" si="407">(AEO60-AEO62)*$C$65*0.7042</f>
        <v>0</v>
      </c>
      <c r="AEQ66" s="962">
        <f t="shared" ref="AEQ66" si="408">(AEQ60-AEQ62)*$C$65*0.7042</f>
        <v>0</v>
      </c>
      <c r="AES66" s="962">
        <f t="shared" ref="AES66" si="409">(AES60-AES62)*$C$65*0.7042</f>
        <v>0</v>
      </c>
      <c r="AEU66" s="962">
        <f t="shared" ref="AEU66" si="410">(AEU60-AEU62)*$C$65*0.7042</f>
        <v>0</v>
      </c>
      <c r="AEW66" s="962">
        <f t="shared" ref="AEW66" si="411">(AEW60-AEW62)*$C$65*0.7042</f>
        <v>0</v>
      </c>
      <c r="AEY66" s="962">
        <f t="shared" ref="AEY66" si="412">(AEY60-AEY62)*$C$65*0.7042</f>
        <v>0</v>
      </c>
      <c r="AFA66" s="962">
        <f t="shared" ref="AFA66" si="413">(AFA60-AFA62)*$C$65*0.7042</f>
        <v>0</v>
      </c>
      <c r="AFC66" s="962">
        <f t="shared" ref="AFC66" si="414">(AFC60-AFC62)*$C$65*0.7042</f>
        <v>0</v>
      </c>
      <c r="AFE66" s="962">
        <f t="shared" ref="AFE66" si="415">(AFE60-AFE62)*$C$65*0.7042</f>
        <v>0</v>
      </c>
      <c r="AFG66" s="962">
        <f t="shared" ref="AFG66" si="416">(AFG60-AFG62)*$C$65*0.7042</f>
        <v>0</v>
      </c>
      <c r="AFI66" s="962">
        <f t="shared" ref="AFI66" si="417">(AFI60-AFI62)*$C$65*0.7042</f>
        <v>0</v>
      </c>
      <c r="AFK66" s="962">
        <f t="shared" ref="AFK66" si="418">(AFK60-AFK62)*$C$65*0.7042</f>
        <v>0</v>
      </c>
      <c r="AFM66" s="962">
        <f t="shared" ref="AFM66" si="419">(AFM60-AFM62)*$C$65*0.7042</f>
        <v>0</v>
      </c>
      <c r="AFO66" s="962">
        <f t="shared" ref="AFO66" si="420">(AFO60-AFO62)*$C$65*0.7042</f>
        <v>0</v>
      </c>
      <c r="AFQ66" s="962">
        <f t="shared" ref="AFQ66" si="421">(AFQ60-AFQ62)*$C$65*0.7042</f>
        <v>0</v>
      </c>
      <c r="AFS66" s="962">
        <f t="shared" ref="AFS66" si="422">(AFS60-AFS62)*$C$65*0.7042</f>
        <v>0</v>
      </c>
      <c r="AFU66" s="962">
        <f t="shared" ref="AFU66" si="423">(AFU60-AFU62)*$C$65*0.7042</f>
        <v>0</v>
      </c>
      <c r="AFW66" s="962">
        <f t="shared" ref="AFW66" si="424">(AFW60-AFW62)*$C$65*0.7042</f>
        <v>0</v>
      </c>
      <c r="AFY66" s="962">
        <f t="shared" ref="AFY66" si="425">(AFY60-AFY62)*$C$65*0.7042</f>
        <v>0</v>
      </c>
      <c r="AGA66" s="962">
        <f t="shared" ref="AGA66" si="426">(AGA60-AGA62)*$C$65*0.7042</f>
        <v>0</v>
      </c>
      <c r="AGC66" s="962">
        <f t="shared" ref="AGC66" si="427">(AGC60-AGC62)*$C$65*0.7042</f>
        <v>0</v>
      </c>
      <c r="AGE66" s="962">
        <f t="shared" ref="AGE66" si="428">(AGE60-AGE62)*$C$65*0.7042</f>
        <v>0</v>
      </c>
      <c r="AGG66" s="962">
        <f t="shared" ref="AGG66" si="429">(AGG60-AGG62)*$C$65*0.7042</f>
        <v>0</v>
      </c>
      <c r="AGI66" s="962">
        <f t="shared" ref="AGI66" si="430">(AGI60-AGI62)*$C$65*0.7042</f>
        <v>0</v>
      </c>
      <c r="AGK66" s="962">
        <f t="shared" ref="AGK66" si="431">(AGK60-AGK62)*$C$65*0.7042</f>
        <v>0</v>
      </c>
      <c r="AGM66" s="962">
        <f t="shared" ref="AGM66" si="432">(AGM60-AGM62)*$C$65*0.7042</f>
        <v>0</v>
      </c>
      <c r="AGO66" s="962">
        <f t="shared" ref="AGO66" si="433">(AGO60-AGO62)*$C$65*0.7042</f>
        <v>0</v>
      </c>
      <c r="AGQ66" s="962">
        <f t="shared" ref="AGQ66" si="434">(AGQ60-AGQ62)*$C$65*0.7042</f>
        <v>0</v>
      </c>
      <c r="AGS66" s="962">
        <f t="shared" ref="AGS66" si="435">(AGS60-AGS62)*$C$65*0.7042</f>
        <v>0</v>
      </c>
      <c r="AGU66" s="962">
        <f t="shared" ref="AGU66" si="436">(AGU60-AGU62)*$C$65*0.7042</f>
        <v>0</v>
      </c>
      <c r="AGW66" s="962">
        <f t="shared" ref="AGW66" si="437">(AGW60-AGW62)*$C$65*0.7042</f>
        <v>0</v>
      </c>
      <c r="AGY66" s="962">
        <f t="shared" ref="AGY66" si="438">(AGY60-AGY62)*$C$65*0.7042</f>
        <v>0</v>
      </c>
      <c r="AHA66" s="962">
        <f t="shared" ref="AHA66" si="439">(AHA60-AHA62)*$C$65*0.7042</f>
        <v>0</v>
      </c>
      <c r="AHC66" s="962">
        <f t="shared" ref="AHC66" si="440">(AHC60-AHC62)*$C$65*0.7042</f>
        <v>0</v>
      </c>
      <c r="AHE66" s="962">
        <f t="shared" ref="AHE66" si="441">(AHE60-AHE62)*$C$65*0.7042</f>
        <v>0</v>
      </c>
      <c r="AHG66" s="962">
        <f t="shared" ref="AHG66" si="442">(AHG60-AHG62)*$C$65*0.7042</f>
        <v>0</v>
      </c>
      <c r="AHI66" s="962">
        <f t="shared" ref="AHI66" si="443">(AHI60-AHI62)*$C$65*0.7042</f>
        <v>0</v>
      </c>
      <c r="AHK66" s="962">
        <f t="shared" ref="AHK66" si="444">(AHK60-AHK62)*$C$65*0.7042</f>
        <v>0</v>
      </c>
      <c r="AHM66" s="962">
        <f t="shared" ref="AHM66" si="445">(AHM60-AHM62)*$C$65*0.7042</f>
        <v>0</v>
      </c>
      <c r="AHO66" s="962">
        <f t="shared" ref="AHO66" si="446">(AHO60-AHO62)*$C$65*0.7042</f>
        <v>0</v>
      </c>
      <c r="AHQ66" s="962">
        <f t="shared" ref="AHQ66" si="447">(AHQ60-AHQ62)*$C$65*0.7042</f>
        <v>0</v>
      </c>
      <c r="AHS66" s="962">
        <f t="shared" ref="AHS66" si="448">(AHS60-AHS62)*$C$65*0.7042</f>
        <v>0</v>
      </c>
      <c r="AHU66" s="962">
        <f t="shared" ref="AHU66" si="449">(AHU60-AHU62)*$C$65*0.7042</f>
        <v>0</v>
      </c>
      <c r="AHW66" s="962">
        <f t="shared" ref="AHW66" si="450">(AHW60-AHW62)*$C$65*0.7042</f>
        <v>0</v>
      </c>
      <c r="AHY66" s="962">
        <f t="shared" ref="AHY66" si="451">(AHY60-AHY62)*$C$65*0.7042</f>
        <v>0</v>
      </c>
      <c r="AIA66" s="962">
        <f t="shared" ref="AIA66" si="452">(AIA60-AIA62)*$C$65*0.7042</f>
        <v>0</v>
      </c>
      <c r="AIC66" s="962">
        <f t="shared" ref="AIC66" si="453">(AIC60-AIC62)*$C$65*0.7042</f>
        <v>0</v>
      </c>
      <c r="AIE66" s="962">
        <f t="shared" ref="AIE66" si="454">(AIE60-AIE62)*$C$65*0.7042</f>
        <v>0</v>
      </c>
      <c r="AIG66" s="962">
        <f t="shared" ref="AIG66" si="455">(AIG60-AIG62)*$C$65*0.7042</f>
        <v>0</v>
      </c>
      <c r="AII66" s="962">
        <f t="shared" ref="AII66" si="456">(AII60-AII62)*$C$65*0.7042</f>
        <v>0</v>
      </c>
      <c r="AIK66" s="962">
        <f t="shared" ref="AIK66" si="457">(AIK60-AIK62)*$C$65*0.7042</f>
        <v>0</v>
      </c>
      <c r="AIM66" s="962">
        <f t="shared" ref="AIM66" si="458">(AIM60-AIM62)*$C$65*0.7042</f>
        <v>0</v>
      </c>
      <c r="AIO66" s="962">
        <f t="shared" ref="AIO66" si="459">(AIO60-AIO62)*$C$65*0.7042</f>
        <v>0</v>
      </c>
      <c r="AIQ66" s="962">
        <f t="shared" ref="AIQ66" si="460">(AIQ60-AIQ62)*$C$65*0.7042</f>
        <v>0</v>
      </c>
      <c r="AIS66" s="962">
        <f t="shared" ref="AIS66" si="461">(AIS60-AIS62)*$C$65*0.7042</f>
        <v>0</v>
      </c>
      <c r="AIU66" s="962">
        <f t="shared" ref="AIU66" si="462">(AIU60-AIU62)*$C$65*0.7042</f>
        <v>0</v>
      </c>
      <c r="AIW66" s="962">
        <f t="shared" ref="AIW66" si="463">(AIW60-AIW62)*$C$65*0.7042</f>
        <v>0</v>
      </c>
      <c r="AIY66" s="962">
        <f t="shared" ref="AIY66" si="464">(AIY60-AIY62)*$C$65*0.7042</f>
        <v>0</v>
      </c>
      <c r="AJA66" s="962">
        <f t="shared" ref="AJA66" si="465">(AJA60-AJA62)*$C$65*0.7042</f>
        <v>0</v>
      </c>
      <c r="AJC66" s="962">
        <f t="shared" ref="AJC66" si="466">(AJC60-AJC62)*$C$65*0.7042</f>
        <v>0</v>
      </c>
      <c r="AJE66" s="962">
        <f t="shared" ref="AJE66" si="467">(AJE60-AJE62)*$C$65*0.7042</f>
        <v>0</v>
      </c>
      <c r="AJG66" s="962">
        <f t="shared" ref="AJG66" si="468">(AJG60-AJG62)*$C$65*0.7042</f>
        <v>0</v>
      </c>
      <c r="AJI66" s="962">
        <f t="shared" ref="AJI66" si="469">(AJI60-AJI62)*$C$65*0.7042</f>
        <v>0</v>
      </c>
      <c r="AJK66" s="962">
        <f t="shared" ref="AJK66" si="470">(AJK60-AJK62)*$C$65*0.7042</f>
        <v>0</v>
      </c>
      <c r="AJM66" s="962">
        <f t="shared" ref="AJM66" si="471">(AJM60-AJM62)*$C$65*0.7042</f>
        <v>0</v>
      </c>
      <c r="AJO66" s="962">
        <f t="shared" ref="AJO66" si="472">(AJO60-AJO62)*$C$65*0.7042</f>
        <v>0</v>
      </c>
      <c r="AJQ66" s="962">
        <f t="shared" ref="AJQ66" si="473">(AJQ60-AJQ62)*$C$65*0.7042</f>
        <v>0</v>
      </c>
      <c r="AJS66" s="962">
        <f t="shared" ref="AJS66" si="474">(AJS60-AJS62)*$C$65*0.7042</f>
        <v>0</v>
      </c>
      <c r="AJU66" s="962">
        <f t="shared" ref="AJU66" si="475">(AJU60-AJU62)*$C$65*0.7042</f>
        <v>0</v>
      </c>
      <c r="AJW66" s="962">
        <f t="shared" ref="AJW66" si="476">(AJW60-AJW62)*$C$65*0.7042</f>
        <v>0</v>
      </c>
      <c r="AJY66" s="962">
        <f t="shared" ref="AJY66" si="477">(AJY60-AJY62)*$C$65*0.7042</f>
        <v>0</v>
      </c>
      <c r="AKA66" s="962">
        <f t="shared" ref="AKA66" si="478">(AKA60-AKA62)*$C$65*0.7042</f>
        <v>0</v>
      </c>
      <c r="AKC66" s="962">
        <f t="shared" ref="AKC66" si="479">(AKC60-AKC62)*$C$65*0.7042</f>
        <v>0</v>
      </c>
      <c r="AKE66" s="962">
        <f t="shared" ref="AKE66" si="480">(AKE60-AKE62)*$C$65*0.7042</f>
        <v>0</v>
      </c>
      <c r="AKG66" s="962">
        <f t="shared" ref="AKG66" si="481">(AKG60-AKG62)*$C$65*0.7042</f>
        <v>0</v>
      </c>
      <c r="AKI66" s="962">
        <f t="shared" ref="AKI66" si="482">(AKI60-AKI62)*$C$65*0.7042</f>
        <v>0</v>
      </c>
      <c r="AKK66" s="962">
        <f t="shared" ref="AKK66" si="483">(AKK60-AKK62)*$C$65*0.7042</f>
        <v>0</v>
      </c>
      <c r="AKM66" s="962">
        <f t="shared" ref="AKM66" si="484">(AKM60-AKM62)*$C$65*0.7042</f>
        <v>0</v>
      </c>
      <c r="AKO66" s="962">
        <f t="shared" ref="AKO66" si="485">(AKO60-AKO62)*$C$65*0.7042</f>
        <v>0</v>
      </c>
      <c r="AKQ66" s="962">
        <f t="shared" ref="AKQ66" si="486">(AKQ60-AKQ62)*$C$65*0.7042</f>
        <v>0</v>
      </c>
      <c r="AKS66" s="962">
        <f t="shared" ref="AKS66" si="487">(AKS60-AKS62)*$C$65*0.7042</f>
        <v>0</v>
      </c>
      <c r="AKU66" s="962">
        <f t="shared" ref="AKU66" si="488">(AKU60-AKU62)*$C$65*0.7042</f>
        <v>0</v>
      </c>
      <c r="AKW66" s="962">
        <f t="shared" ref="AKW66" si="489">(AKW60-AKW62)*$C$65*0.7042</f>
        <v>0</v>
      </c>
      <c r="AKY66" s="962">
        <f t="shared" ref="AKY66" si="490">(AKY60-AKY62)*$C$65*0.7042</f>
        <v>0</v>
      </c>
      <c r="ALA66" s="962">
        <f t="shared" ref="ALA66" si="491">(ALA60-ALA62)*$C$65*0.7042</f>
        <v>0</v>
      </c>
      <c r="ALC66" s="962">
        <f t="shared" ref="ALC66" si="492">(ALC60-ALC62)*$C$65*0.7042</f>
        <v>0</v>
      </c>
      <c r="ALE66" s="962">
        <f t="shared" ref="ALE66" si="493">(ALE60-ALE62)*$C$65*0.7042</f>
        <v>0</v>
      </c>
      <c r="ALG66" s="962">
        <f t="shared" ref="ALG66" si="494">(ALG60-ALG62)*$C$65*0.7042</f>
        <v>0</v>
      </c>
      <c r="ALI66" s="962">
        <f t="shared" ref="ALI66" si="495">(ALI60-ALI62)*$C$65*0.7042</f>
        <v>0</v>
      </c>
      <c r="ALK66" s="962">
        <f t="shared" ref="ALK66" si="496">(ALK60-ALK62)*$C$65*0.7042</f>
        <v>0</v>
      </c>
      <c r="ALM66" s="962">
        <f t="shared" ref="ALM66" si="497">(ALM60-ALM62)*$C$65*0.7042</f>
        <v>0</v>
      </c>
      <c r="ALO66" s="962">
        <f t="shared" ref="ALO66" si="498">(ALO60-ALO62)*$C$65*0.7042</f>
        <v>0</v>
      </c>
      <c r="ALQ66" s="962">
        <f t="shared" ref="ALQ66" si="499">(ALQ60-ALQ62)*$C$65*0.7042</f>
        <v>0</v>
      </c>
      <c r="ALS66" s="962">
        <f t="shared" ref="ALS66" si="500">(ALS60-ALS62)*$C$65*0.7042</f>
        <v>0</v>
      </c>
      <c r="ALU66" s="962">
        <f t="shared" ref="ALU66" si="501">(ALU60-ALU62)*$C$65*0.7042</f>
        <v>0</v>
      </c>
      <c r="ALW66" s="962">
        <f t="shared" ref="ALW66" si="502">(ALW60-ALW62)*$C$65*0.7042</f>
        <v>0</v>
      </c>
      <c r="ALY66" s="962">
        <f t="shared" ref="ALY66" si="503">(ALY60-ALY62)*$C$65*0.7042</f>
        <v>0</v>
      </c>
      <c r="AMA66" s="962">
        <f t="shared" ref="AMA66" si="504">(AMA60-AMA62)*$C$65*0.7042</f>
        <v>0</v>
      </c>
      <c r="AMC66" s="962">
        <f t="shared" ref="AMC66" si="505">(AMC60-AMC62)*$C$65*0.7042</f>
        <v>0</v>
      </c>
      <c r="AME66" s="962">
        <f t="shared" ref="AME66" si="506">(AME60-AME62)*$C$65*0.7042</f>
        <v>0</v>
      </c>
      <c r="AMG66" s="962">
        <f t="shared" ref="AMG66" si="507">(AMG60-AMG62)*$C$65*0.7042</f>
        <v>0</v>
      </c>
      <c r="AMI66" s="962">
        <f t="shared" ref="AMI66" si="508">(AMI60-AMI62)*$C$65*0.7042</f>
        <v>0</v>
      </c>
      <c r="AMK66" s="962">
        <f t="shared" ref="AMK66" si="509">(AMK60-AMK62)*$C$65*0.7042</f>
        <v>0</v>
      </c>
      <c r="AMM66" s="962">
        <f t="shared" ref="AMM66" si="510">(AMM60-AMM62)*$C$65*0.7042</f>
        <v>0</v>
      </c>
      <c r="AMO66" s="962">
        <f t="shared" ref="AMO66" si="511">(AMO60-AMO62)*$C$65*0.7042</f>
        <v>0</v>
      </c>
      <c r="AMQ66" s="962">
        <f t="shared" ref="AMQ66" si="512">(AMQ60-AMQ62)*$C$65*0.7042</f>
        <v>0</v>
      </c>
      <c r="AMS66" s="962">
        <f t="shared" ref="AMS66" si="513">(AMS60-AMS62)*$C$65*0.7042</f>
        <v>0</v>
      </c>
      <c r="AMU66" s="962">
        <f t="shared" ref="AMU66" si="514">(AMU60-AMU62)*$C$65*0.7042</f>
        <v>0</v>
      </c>
      <c r="AMW66" s="962">
        <f t="shared" ref="AMW66" si="515">(AMW60-AMW62)*$C$65*0.7042</f>
        <v>0</v>
      </c>
      <c r="AMY66" s="962">
        <f t="shared" ref="AMY66" si="516">(AMY60-AMY62)*$C$65*0.7042</f>
        <v>0</v>
      </c>
      <c r="ANA66" s="962">
        <f t="shared" ref="ANA66" si="517">(ANA60-ANA62)*$C$65*0.7042</f>
        <v>0</v>
      </c>
      <c r="ANC66" s="962">
        <f t="shared" ref="ANC66" si="518">(ANC60-ANC62)*$C$65*0.7042</f>
        <v>0</v>
      </c>
      <c r="ANE66" s="962">
        <f t="shared" ref="ANE66" si="519">(ANE60-ANE62)*$C$65*0.7042</f>
        <v>0</v>
      </c>
      <c r="ANG66" s="962">
        <f t="shared" ref="ANG66" si="520">(ANG60-ANG62)*$C$65*0.7042</f>
        <v>0</v>
      </c>
      <c r="ANI66" s="962">
        <f t="shared" ref="ANI66" si="521">(ANI60-ANI62)*$C$65*0.7042</f>
        <v>0</v>
      </c>
      <c r="ANK66" s="962">
        <f t="shared" ref="ANK66" si="522">(ANK60-ANK62)*$C$65*0.7042</f>
        <v>0</v>
      </c>
      <c r="ANM66" s="962">
        <f t="shared" ref="ANM66" si="523">(ANM60-ANM62)*$C$65*0.7042</f>
        <v>0</v>
      </c>
      <c r="ANO66" s="962">
        <f t="shared" ref="ANO66" si="524">(ANO60-ANO62)*$C$65*0.7042</f>
        <v>0</v>
      </c>
      <c r="ANQ66" s="962">
        <f t="shared" ref="ANQ66" si="525">(ANQ60-ANQ62)*$C$65*0.7042</f>
        <v>0</v>
      </c>
      <c r="ANS66" s="962">
        <f t="shared" ref="ANS66" si="526">(ANS60-ANS62)*$C$65*0.7042</f>
        <v>0</v>
      </c>
      <c r="ANU66" s="962">
        <f t="shared" ref="ANU66" si="527">(ANU60-ANU62)*$C$65*0.7042</f>
        <v>0</v>
      </c>
      <c r="ANW66" s="962">
        <f t="shared" ref="ANW66" si="528">(ANW60-ANW62)*$C$65*0.7042</f>
        <v>0</v>
      </c>
      <c r="ANY66" s="962">
        <f t="shared" ref="ANY66" si="529">(ANY60-ANY62)*$C$65*0.7042</f>
        <v>0</v>
      </c>
      <c r="AOA66" s="962">
        <f t="shared" ref="AOA66" si="530">(AOA60-AOA62)*$C$65*0.7042</f>
        <v>0</v>
      </c>
      <c r="AOC66" s="962">
        <f t="shared" ref="AOC66" si="531">(AOC60-AOC62)*$C$65*0.7042</f>
        <v>0</v>
      </c>
      <c r="AOE66" s="962">
        <f t="shared" ref="AOE66" si="532">(AOE60-AOE62)*$C$65*0.7042</f>
        <v>0</v>
      </c>
      <c r="AOG66" s="962">
        <f t="shared" ref="AOG66" si="533">(AOG60-AOG62)*$C$65*0.7042</f>
        <v>0</v>
      </c>
      <c r="AOI66" s="962">
        <f t="shared" ref="AOI66" si="534">(AOI60-AOI62)*$C$65*0.7042</f>
        <v>0</v>
      </c>
      <c r="AOK66" s="962">
        <f t="shared" ref="AOK66" si="535">(AOK60-AOK62)*$C$65*0.7042</f>
        <v>0</v>
      </c>
      <c r="AOM66" s="962">
        <f t="shared" ref="AOM66" si="536">(AOM60-AOM62)*$C$65*0.7042</f>
        <v>0</v>
      </c>
      <c r="AOO66" s="962">
        <f t="shared" ref="AOO66" si="537">(AOO60-AOO62)*$C$65*0.7042</f>
        <v>0</v>
      </c>
      <c r="AOQ66" s="962">
        <f t="shared" ref="AOQ66" si="538">(AOQ60-AOQ62)*$C$65*0.7042</f>
        <v>0</v>
      </c>
      <c r="AOS66" s="962">
        <f t="shared" ref="AOS66" si="539">(AOS60-AOS62)*$C$65*0.7042</f>
        <v>0</v>
      </c>
      <c r="AOU66" s="962">
        <f t="shared" ref="AOU66" si="540">(AOU60-AOU62)*$C$65*0.7042</f>
        <v>0</v>
      </c>
      <c r="AOW66" s="962">
        <f t="shared" ref="AOW66" si="541">(AOW60-AOW62)*$C$65*0.7042</f>
        <v>0</v>
      </c>
      <c r="AOY66" s="962">
        <f t="shared" ref="AOY66" si="542">(AOY60-AOY62)*$C$65*0.7042</f>
        <v>0</v>
      </c>
      <c r="APA66" s="962">
        <f t="shared" ref="APA66" si="543">(APA60-APA62)*$C$65*0.7042</f>
        <v>0</v>
      </c>
      <c r="APC66" s="962">
        <f t="shared" ref="APC66" si="544">(APC60-APC62)*$C$65*0.7042</f>
        <v>0</v>
      </c>
      <c r="APE66" s="962">
        <f t="shared" ref="APE66" si="545">(APE60-APE62)*$C$65*0.7042</f>
        <v>0</v>
      </c>
      <c r="APG66" s="962">
        <f t="shared" ref="APG66" si="546">(APG60-APG62)*$C$65*0.7042</f>
        <v>0</v>
      </c>
      <c r="API66" s="962">
        <f t="shared" ref="API66" si="547">(API60-API62)*$C$65*0.7042</f>
        <v>0</v>
      </c>
      <c r="APK66" s="962">
        <f t="shared" ref="APK66" si="548">(APK60-APK62)*$C$65*0.7042</f>
        <v>0</v>
      </c>
      <c r="APM66" s="962">
        <f t="shared" ref="APM66" si="549">(APM60-APM62)*$C$65*0.7042</f>
        <v>0</v>
      </c>
      <c r="APO66" s="962">
        <f t="shared" ref="APO66" si="550">(APO60-APO62)*$C$65*0.7042</f>
        <v>0</v>
      </c>
      <c r="APQ66" s="962">
        <f t="shared" ref="APQ66" si="551">(APQ60-APQ62)*$C$65*0.7042</f>
        <v>0</v>
      </c>
      <c r="APS66" s="962">
        <f t="shared" ref="APS66" si="552">(APS60-APS62)*$C$65*0.7042</f>
        <v>0</v>
      </c>
      <c r="APU66" s="962">
        <f t="shared" ref="APU66" si="553">(APU60-APU62)*$C$65*0.7042</f>
        <v>0</v>
      </c>
      <c r="APW66" s="962">
        <f t="shared" ref="APW66" si="554">(APW60-APW62)*$C$65*0.7042</f>
        <v>0</v>
      </c>
      <c r="APY66" s="962">
        <f t="shared" ref="APY66" si="555">(APY60-APY62)*$C$65*0.7042</f>
        <v>0</v>
      </c>
      <c r="AQA66" s="962">
        <f t="shared" ref="AQA66" si="556">(AQA60-AQA62)*$C$65*0.7042</f>
        <v>0</v>
      </c>
      <c r="AQC66" s="962">
        <f t="shared" ref="AQC66" si="557">(AQC60-AQC62)*$C$65*0.7042</f>
        <v>0</v>
      </c>
      <c r="AQE66" s="962">
        <f t="shared" ref="AQE66" si="558">(AQE60-AQE62)*$C$65*0.7042</f>
        <v>0</v>
      </c>
      <c r="AQG66" s="962">
        <f t="shared" ref="AQG66" si="559">(AQG60-AQG62)*$C$65*0.7042</f>
        <v>0</v>
      </c>
      <c r="AQI66" s="962">
        <f t="shared" ref="AQI66" si="560">(AQI60-AQI62)*$C$65*0.7042</f>
        <v>0</v>
      </c>
      <c r="AQK66" s="962">
        <f t="shared" ref="AQK66" si="561">(AQK60-AQK62)*$C$65*0.7042</f>
        <v>0</v>
      </c>
      <c r="AQM66" s="962">
        <f t="shared" ref="AQM66" si="562">(AQM60-AQM62)*$C$65*0.7042</f>
        <v>0</v>
      </c>
      <c r="AQO66" s="962">
        <f t="shared" ref="AQO66" si="563">(AQO60-AQO62)*$C$65*0.7042</f>
        <v>0</v>
      </c>
      <c r="AQQ66" s="962">
        <f t="shared" ref="AQQ66" si="564">(AQQ60-AQQ62)*$C$65*0.7042</f>
        <v>0</v>
      </c>
      <c r="AQS66" s="962">
        <f t="shared" ref="AQS66" si="565">(AQS60-AQS62)*$C$65*0.7042</f>
        <v>0</v>
      </c>
      <c r="AQU66" s="962">
        <f t="shared" ref="AQU66" si="566">(AQU60-AQU62)*$C$65*0.7042</f>
        <v>0</v>
      </c>
      <c r="AQW66" s="962">
        <f t="shared" ref="AQW66" si="567">(AQW60-AQW62)*$C$65*0.7042</f>
        <v>0</v>
      </c>
      <c r="AQY66" s="962">
        <f t="shared" ref="AQY66" si="568">(AQY60-AQY62)*$C$65*0.7042</f>
        <v>0</v>
      </c>
      <c r="ARA66" s="962">
        <f t="shared" ref="ARA66" si="569">(ARA60-ARA62)*$C$65*0.7042</f>
        <v>0</v>
      </c>
      <c r="ARC66" s="962">
        <f t="shared" ref="ARC66" si="570">(ARC60-ARC62)*$C$65*0.7042</f>
        <v>0</v>
      </c>
      <c r="ARE66" s="962">
        <f t="shared" ref="ARE66" si="571">(ARE60-ARE62)*$C$65*0.7042</f>
        <v>0</v>
      </c>
      <c r="ARG66" s="962">
        <f t="shared" ref="ARG66" si="572">(ARG60-ARG62)*$C$65*0.7042</f>
        <v>0</v>
      </c>
      <c r="ARI66" s="962">
        <f t="shared" ref="ARI66" si="573">(ARI60-ARI62)*$C$65*0.7042</f>
        <v>0</v>
      </c>
      <c r="ARK66" s="962">
        <f t="shared" ref="ARK66" si="574">(ARK60-ARK62)*$C$65*0.7042</f>
        <v>0</v>
      </c>
      <c r="ARM66" s="962">
        <f t="shared" ref="ARM66" si="575">(ARM60-ARM62)*$C$65*0.7042</f>
        <v>0</v>
      </c>
      <c r="ARO66" s="962">
        <f t="shared" ref="ARO66" si="576">(ARO60-ARO62)*$C$65*0.7042</f>
        <v>0</v>
      </c>
      <c r="ARQ66" s="962">
        <f t="shared" ref="ARQ66" si="577">(ARQ60-ARQ62)*$C$65*0.7042</f>
        <v>0</v>
      </c>
      <c r="ARS66" s="962">
        <f t="shared" ref="ARS66" si="578">(ARS60-ARS62)*$C$65*0.7042</f>
        <v>0</v>
      </c>
      <c r="ARU66" s="962">
        <f t="shared" ref="ARU66" si="579">(ARU60-ARU62)*$C$65*0.7042</f>
        <v>0</v>
      </c>
      <c r="ARW66" s="962">
        <f t="shared" ref="ARW66" si="580">(ARW60-ARW62)*$C$65*0.7042</f>
        <v>0</v>
      </c>
      <c r="ARY66" s="962">
        <f t="shared" ref="ARY66" si="581">(ARY60-ARY62)*$C$65*0.7042</f>
        <v>0</v>
      </c>
      <c r="ASA66" s="962">
        <f t="shared" ref="ASA66" si="582">(ASA60-ASA62)*$C$65*0.7042</f>
        <v>0</v>
      </c>
      <c r="ASC66" s="962">
        <f t="shared" ref="ASC66" si="583">(ASC60-ASC62)*$C$65*0.7042</f>
        <v>0</v>
      </c>
      <c r="ASE66" s="962">
        <f t="shared" ref="ASE66" si="584">(ASE60-ASE62)*$C$65*0.7042</f>
        <v>0</v>
      </c>
      <c r="ASG66" s="962">
        <f t="shared" ref="ASG66" si="585">(ASG60-ASG62)*$C$65*0.7042</f>
        <v>0</v>
      </c>
      <c r="ASI66" s="962">
        <f t="shared" ref="ASI66" si="586">(ASI60-ASI62)*$C$65*0.7042</f>
        <v>0</v>
      </c>
      <c r="ASK66" s="962">
        <f t="shared" ref="ASK66" si="587">(ASK60-ASK62)*$C$65*0.7042</f>
        <v>0</v>
      </c>
      <c r="ASM66" s="962">
        <f t="shared" ref="ASM66" si="588">(ASM60-ASM62)*$C$65*0.7042</f>
        <v>0</v>
      </c>
      <c r="ASO66" s="962">
        <f t="shared" ref="ASO66" si="589">(ASO60-ASO62)*$C$65*0.7042</f>
        <v>0</v>
      </c>
      <c r="ASQ66" s="962">
        <f t="shared" ref="ASQ66" si="590">(ASQ60-ASQ62)*$C$65*0.7042</f>
        <v>0</v>
      </c>
      <c r="ASS66" s="962">
        <f t="shared" ref="ASS66" si="591">(ASS60-ASS62)*$C$65*0.7042</f>
        <v>0</v>
      </c>
      <c r="ASU66" s="962">
        <f t="shared" ref="ASU66" si="592">(ASU60-ASU62)*$C$65*0.7042</f>
        <v>0</v>
      </c>
      <c r="ASW66" s="962">
        <f t="shared" ref="ASW66" si="593">(ASW60-ASW62)*$C$65*0.7042</f>
        <v>0</v>
      </c>
      <c r="ASY66" s="962">
        <f t="shared" ref="ASY66" si="594">(ASY60-ASY62)*$C$65*0.7042</f>
        <v>0</v>
      </c>
      <c r="ATA66" s="962">
        <f t="shared" ref="ATA66" si="595">(ATA60-ATA62)*$C$65*0.7042</f>
        <v>0</v>
      </c>
      <c r="ATC66" s="962">
        <f t="shared" ref="ATC66" si="596">(ATC60-ATC62)*$C$65*0.7042</f>
        <v>0</v>
      </c>
      <c r="ATE66" s="962">
        <f t="shared" ref="ATE66" si="597">(ATE60-ATE62)*$C$65*0.7042</f>
        <v>0</v>
      </c>
      <c r="ATG66" s="962">
        <f t="shared" ref="ATG66" si="598">(ATG60-ATG62)*$C$65*0.7042</f>
        <v>0</v>
      </c>
      <c r="ATI66" s="962">
        <f t="shared" ref="ATI66" si="599">(ATI60-ATI62)*$C$65*0.7042</f>
        <v>0</v>
      </c>
      <c r="ATK66" s="962">
        <f t="shared" ref="ATK66" si="600">(ATK60-ATK62)*$C$65*0.7042</f>
        <v>0</v>
      </c>
      <c r="ATM66" s="962">
        <f t="shared" ref="ATM66" si="601">(ATM60-ATM62)*$C$65*0.7042</f>
        <v>0</v>
      </c>
      <c r="ATO66" s="962">
        <f t="shared" ref="ATO66" si="602">(ATO60-ATO62)*$C$65*0.7042</f>
        <v>0</v>
      </c>
      <c r="ATQ66" s="962">
        <f t="shared" ref="ATQ66" si="603">(ATQ60-ATQ62)*$C$65*0.7042</f>
        <v>0</v>
      </c>
      <c r="ATS66" s="962">
        <f t="shared" ref="ATS66" si="604">(ATS60-ATS62)*$C$65*0.7042</f>
        <v>0</v>
      </c>
      <c r="ATU66" s="962">
        <f t="shared" ref="ATU66" si="605">(ATU60-ATU62)*$C$65*0.7042</f>
        <v>0</v>
      </c>
      <c r="ATW66" s="962">
        <f t="shared" ref="ATW66" si="606">(ATW60-ATW62)*$C$65*0.7042</f>
        <v>0</v>
      </c>
      <c r="ATY66" s="962">
        <f t="shared" ref="ATY66" si="607">(ATY60-ATY62)*$C$65*0.7042</f>
        <v>0</v>
      </c>
      <c r="AUA66" s="962">
        <f t="shared" ref="AUA66" si="608">(AUA60-AUA62)*$C$65*0.7042</f>
        <v>0</v>
      </c>
      <c r="AUC66" s="962">
        <f t="shared" ref="AUC66" si="609">(AUC60-AUC62)*$C$65*0.7042</f>
        <v>0</v>
      </c>
      <c r="AUE66" s="962">
        <f t="shared" ref="AUE66" si="610">(AUE60-AUE62)*$C$65*0.7042</f>
        <v>0</v>
      </c>
      <c r="AUG66" s="962">
        <f t="shared" ref="AUG66" si="611">(AUG60-AUG62)*$C$65*0.7042</f>
        <v>0</v>
      </c>
      <c r="AUI66" s="962">
        <f t="shared" ref="AUI66" si="612">(AUI60-AUI62)*$C$65*0.7042</f>
        <v>0</v>
      </c>
      <c r="AUK66" s="962">
        <f t="shared" ref="AUK66" si="613">(AUK60-AUK62)*$C$65*0.7042</f>
        <v>0</v>
      </c>
      <c r="AUM66" s="962">
        <f t="shared" ref="AUM66" si="614">(AUM60-AUM62)*$C$65*0.7042</f>
        <v>0</v>
      </c>
      <c r="AUO66" s="962">
        <f t="shared" ref="AUO66" si="615">(AUO60-AUO62)*$C$65*0.7042</f>
        <v>0</v>
      </c>
      <c r="AUQ66" s="962">
        <f t="shared" ref="AUQ66" si="616">(AUQ60-AUQ62)*$C$65*0.7042</f>
        <v>0</v>
      </c>
      <c r="AUS66" s="962">
        <f t="shared" ref="AUS66" si="617">(AUS60-AUS62)*$C$65*0.7042</f>
        <v>0</v>
      </c>
      <c r="AUU66" s="962">
        <f t="shared" ref="AUU66" si="618">(AUU60-AUU62)*$C$65*0.7042</f>
        <v>0</v>
      </c>
      <c r="AUW66" s="962">
        <f t="shared" ref="AUW66" si="619">(AUW60-AUW62)*$C$65*0.7042</f>
        <v>0</v>
      </c>
      <c r="AUY66" s="962">
        <f t="shared" ref="AUY66" si="620">(AUY60-AUY62)*$C$65*0.7042</f>
        <v>0</v>
      </c>
      <c r="AVA66" s="962">
        <f t="shared" ref="AVA66" si="621">(AVA60-AVA62)*$C$65*0.7042</f>
        <v>0</v>
      </c>
      <c r="AVC66" s="962">
        <f t="shared" ref="AVC66" si="622">(AVC60-AVC62)*$C$65*0.7042</f>
        <v>0</v>
      </c>
      <c r="AVE66" s="962">
        <f t="shared" ref="AVE66" si="623">(AVE60-AVE62)*$C$65*0.7042</f>
        <v>0</v>
      </c>
      <c r="AVG66" s="962">
        <f t="shared" ref="AVG66" si="624">(AVG60-AVG62)*$C$65*0.7042</f>
        <v>0</v>
      </c>
      <c r="AVI66" s="962">
        <f t="shared" ref="AVI66" si="625">(AVI60-AVI62)*$C$65*0.7042</f>
        <v>0</v>
      </c>
      <c r="AVK66" s="962">
        <f t="shared" ref="AVK66" si="626">(AVK60-AVK62)*$C$65*0.7042</f>
        <v>0</v>
      </c>
      <c r="AVM66" s="962">
        <f t="shared" ref="AVM66" si="627">(AVM60-AVM62)*$C$65*0.7042</f>
        <v>0</v>
      </c>
      <c r="AVO66" s="962">
        <f t="shared" ref="AVO66" si="628">(AVO60-AVO62)*$C$65*0.7042</f>
        <v>0</v>
      </c>
      <c r="AVQ66" s="962">
        <f t="shared" ref="AVQ66" si="629">(AVQ60-AVQ62)*$C$65*0.7042</f>
        <v>0</v>
      </c>
      <c r="AVS66" s="962">
        <f t="shared" ref="AVS66" si="630">(AVS60-AVS62)*$C$65*0.7042</f>
        <v>0</v>
      </c>
      <c r="AVU66" s="962">
        <f t="shared" ref="AVU66" si="631">(AVU60-AVU62)*$C$65*0.7042</f>
        <v>0</v>
      </c>
      <c r="AVW66" s="962">
        <f t="shared" ref="AVW66" si="632">(AVW60-AVW62)*$C$65*0.7042</f>
        <v>0</v>
      </c>
      <c r="AVY66" s="962">
        <f t="shared" ref="AVY66" si="633">(AVY60-AVY62)*$C$65*0.7042</f>
        <v>0</v>
      </c>
      <c r="AWA66" s="962">
        <f t="shared" ref="AWA66" si="634">(AWA60-AWA62)*$C$65*0.7042</f>
        <v>0</v>
      </c>
      <c r="AWC66" s="962">
        <f t="shared" ref="AWC66" si="635">(AWC60-AWC62)*$C$65*0.7042</f>
        <v>0</v>
      </c>
      <c r="AWE66" s="962">
        <f t="shared" ref="AWE66" si="636">(AWE60-AWE62)*$C$65*0.7042</f>
        <v>0</v>
      </c>
      <c r="AWG66" s="962">
        <f t="shared" ref="AWG66" si="637">(AWG60-AWG62)*$C$65*0.7042</f>
        <v>0</v>
      </c>
      <c r="AWI66" s="962">
        <f t="shared" ref="AWI66" si="638">(AWI60-AWI62)*$C$65*0.7042</f>
        <v>0</v>
      </c>
      <c r="AWK66" s="962">
        <f t="shared" ref="AWK66" si="639">(AWK60-AWK62)*$C$65*0.7042</f>
        <v>0</v>
      </c>
      <c r="AWM66" s="962">
        <f t="shared" ref="AWM66" si="640">(AWM60-AWM62)*$C$65*0.7042</f>
        <v>0</v>
      </c>
      <c r="AWO66" s="962">
        <f t="shared" ref="AWO66" si="641">(AWO60-AWO62)*$C$65*0.7042</f>
        <v>0</v>
      </c>
      <c r="AWQ66" s="962">
        <f t="shared" ref="AWQ66" si="642">(AWQ60-AWQ62)*$C$65*0.7042</f>
        <v>0</v>
      </c>
      <c r="AWS66" s="962">
        <f t="shared" ref="AWS66" si="643">(AWS60-AWS62)*$C$65*0.7042</f>
        <v>0</v>
      </c>
      <c r="AWU66" s="962">
        <f t="shared" ref="AWU66" si="644">(AWU60-AWU62)*$C$65*0.7042</f>
        <v>0</v>
      </c>
      <c r="AWW66" s="962">
        <f t="shared" ref="AWW66" si="645">(AWW60-AWW62)*$C$65*0.7042</f>
        <v>0</v>
      </c>
      <c r="AWY66" s="962">
        <f t="shared" ref="AWY66" si="646">(AWY60-AWY62)*$C$65*0.7042</f>
        <v>0</v>
      </c>
      <c r="AXA66" s="962">
        <f t="shared" ref="AXA66" si="647">(AXA60-AXA62)*$C$65*0.7042</f>
        <v>0</v>
      </c>
      <c r="AXC66" s="962">
        <f t="shared" ref="AXC66" si="648">(AXC60-AXC62)*$C$65*0.7042</f>
        <v>0</v>
      </c>
      <c r="AXE66" s="962">
        <f t="shared" ref="AXE66" si="649">(AXE60-AXE62)*$C$65*0.7042</f>
        <v>0</v>
      </c>
      <c r="AXG66" s="962">
        <f t="shared" ref="AXG66" si="650">(AXG60-AXG62)*$C$65*0.7042</f>
        <v>0</v>
      </c>
      <c r="AXI66" s="962">
        <f t="shared" ref="AXI66" si="651">(AXI60-AXI62)*$C$65*0.7042</f>
        <v>0</v>
      </c>
      <c r="AXK66" s="962">
        <f t="shared" ref="AXK66" si="652">(AXK60-AXK62)*$C$65*0.7042</f>
        <v>0</v>
      </c>
      <c r="AXM66" s="962">
        <f t="shared" ref="AXM66" si="653">(AXM60-AXM62)*$C$65*0.7042</f>
        <v>0</v>
      </c>
      <c r="AXO66" s="962">
        <f t="shared" ref="AXO66" si="654">(AXO60-AXO62)*$C$65*0.7042</f>
        <v>0</v>
      </c>
      <c r="AXQ66" s="962">
        <f t="shared" ref="AXQ66" si="655">(AXQ60-AXQ62)*$C$65*0.7042</f>
        <v>0</v>
      </c>
      <c r="AXS66" s="962">
        <f t="shared" ref="AXS66" si="656">(AXS60-AXS62)*$C$65*0.7042</f>
        <v>0</v>
      </c>
      <c r="AXU66" s="962">
        <f t="shared" ref="AXU66" si="657">(AXU60-AXU62)*$C$65*0.7042</f>
        <v>0</v>
      </c>
      <c r="AXW66" s="962">
        <f t="shared" ref="AXW66" si="658">(AXW60-AXW62)*$C$65*0.7042</f>
        <v>0</v>
      </c>
      <c r="AXY66" s="962">
        <f t="shared" ref="AXY66" si="659">(AXY60-AXY62)*$C$65*0.7042</f>
        <v>0</v>
      </c>
      <c r="AYA66" s="962">
        <f t="shared" ref="AYA66" si="660">(AYA60-AYA62)*$C$65*0.7042</f>
        <v>0</v>
      </c>
      <c r="AYC66" s="962">
        <f t="shared" ref="AYC66" si="661">(AYC60-AYC62)*$C$65*0.7042</f>
        <v>0</v>
      </c>
      <c r="AYE66" s="962">
        <f t="shared" ref="AYE66" si="662">(AYE60-AYE62)*$C$65*0.7042</f>
        <v>0</v>
      </c>
      <c r="AYG66" s="962">
        <f t="shared" ref="AYG66" si="663">(AYG60-AYG62)*$C$65*0.7042</f>
        <v>0</v>
      </c>
      <c r="AYI66" s="962">
        <f t="shared" ref="AYI66" si="664">(AYI60-AYI62)*$C$65*0.7042</f>
        <v>0</v>
      </c>
      <c r="AYK66" s="962">
        <f t="shared" ref="AYK66" si="665">(AYK60-AYK62)*$C$65*0.7042</f>
        <v>0</v>
      </c>
      <c r="AYM66" s="962">
        <f t="shared" ref="AYM66" si="666">(AYM60-AYM62)*$C$65*0.7042</f>
        <v>0</v>
      </c>
      <c r="AYO66" s="962">
        <f t="shared" ref="AYO66" si="667">(AYO60-AYO62)*$C$65*0.7042</f>
        <v>0</v>
      </c>
      <c r="AYQ66" s="962">
        <f t="shared" ref="AYQ66" si="668">(AYQ60-AYQ62)*$C$65*0.7042</f>
        <v>0</v>
      </c>
      <c r="AYS66" s="962">
        <f t="shared" ref="AYS66" si="669">(AYS60-AYS62)*$C$65*0.7042</f>
        <v>0</v>
      </c>
      <c r="AYU66" s="962">
        <f t="shared" ref="AYU66" si="670">(AYU60-AYU62)*$C$65*0.7042</f>
        <v>0</v>
      </c>
      <c r="AYW66" s="962">
        <f t="shared" ref="AYW66" si="671">(AYW60-AYW62)*$C$65*0.7042</f>
        <v>0</v>
      </c>
      <c r="AYY66" s="962">
        <f t="shared" ref="AYY66" si="672">(AYY60-AYY62)*$C$65*0.7042</f>
        <v>0</v>
      </c>
      <c r="AZA66" s="962">
        <f t="shared" ref="AZA66" si="673">(AZA60-AZA62)*$C$65*0.7042</f>
        <v>0</v>
      </c>
      <c r="AZC66" s="962">
        <f t="shared" ref="AZC66" si="674">(AZC60-AZC62)*$C$65*0.7042</f>
        <v>0</v>
      </c>
      <c r="AZE66" s="962">
        <f t="shared" ref="AZE66" si="675">(AZE60-AZE62)*$C$65*0.7042</f>
        <v>0</v>
      </c>
      <c r="AZG66" s="962">
        <f t="shared" ref="AZG66" si="676">(AZG60-AZG62)*$C$65*0.7042</f>
        <v>0</v>
      </c>
      <c r="AZI66" s="962">
        <f t="shared" ref="AZI66" si="677">(AZI60-AZI62)*$C$65*0.7042</f>
        <v>0</v>
      </c>
      <c r="AZK66" s="962">
        <f t="shared" ref="AZK66" si="678">(AZK60-AZK62)*$C$65*0.7042</f>
        <v>0</v>
      </c>
      <c r="AZM66" s="962">
        <f t="shared" ref="AZM66" si="679">(AZM60-AZM62)*$C$65*0.7042</f>
        <v>0</v>
      </c>
      <c r="AZO66" s="962">
        <f t="shared" ref="AZO66" si="680">(AZO60-AZO62)*$C$65*0.7042</f>
        <v>0</v>
      </c>
      <c r="AZQ66" s="962">
        <f t="shared" ref="AZQ66" si="681">(AZQ60-AZQ62)*$C$65*0.7042</f>
        <v>0</v>
      </c>
      <c r="AZS66" s="962">
        <f t="shared" ref="AZS66" si="682">(AZS60-AZS62)*$C$65*0.7042</f>
        <v>0</v>
      </c>
      <c r="AZU66" s="962">
        <f t="shared" ref="AZU66" si="683">(AZU60-AZU62)*$C$65*0.7042</f>
        <v>0</v>
      </c>
      <c r="AZW66" s="962">
        <f t="shared" ref="AZW66" si="684">(AZW60-AZW62)*$C$65*0.7042</f>
        <v>0</v>
      </c>
      <c r="AZY66" s="962">
        <f t="shared" ref="AZY66" si="685">(AZY60-AZY62)*$C$65*0.7042</f>
        <v>0</v>
      </c>
      <c r="BAA66" s="962">
        <f t="shared" ref="BAA66" si="686">(BAA60-BAA62)*$C$65*0.7042</f>
        <v>0</v>
      </c>
      <c r="BAC66" s="962">
        <f t="shared" ref="BAC66" si="687">(BAC60-BAC62)*$C$65*0.7042</f>
        <v>0</v>
      </c>
      <c r="BAE66" s="962">
        <f t="shared" ref="BAE66" si="688">(BAE60-BAE62)*$C$65*0.7042</f>
        <v>0</v>
      </c>
      <c r="BAG66" s="962">
        <f t="shared" ref="BAG66" si="689">(BAG60-BAG62)*$C$65*0.7042</f>
        <v>0</v>
      </c>
      <c r="BAI66" s="962">
        <f t="shared" ref="BAI66" si="690">(BAI60-BAI62)*$C$65*0.7042</f>
        <v>0</v>
      </c>
      <c r="BAK66" s="962">
        <f t="shared" ref="BAK66" si="691">(BAK60-BAK62)*$C$65*0.7042</f>
        <v>0</v>
      </c>
      <c r="BAM66" s="962">
        <f t="shared" ref="BAM66" si="692">(BAM60-BAM62)*$C$65*0.7042</f>
        <v>0</v>
      </c>
      <c r="BAO66" s="962">
        <f t="shared" ref="BAO66" si="693">(BAO60-BAO62)*$C$65*0.7042</f>
        <v>0</v>
      </c>
      <c r="BAQ66" s="962">
        <f t="shared" ref="BAQ66" si="694">(BAQ60-BAQ62)*$C$65*0.7042</f>
        <v>0</v>
      </c>
      <c r="BAS66" s="962">
        <f t="shared" ref="BAS66" si="695">(BAS60-BAS62)*$C$65*0.7042</f>
        <v>0</v>
      </c>
      <c r="BAU66" s="962">
        <f t="shared" ref="BAU66" si="696">(BAU60-BAU62)*$C$65*0.7042</f>
        <v>0</v>
      </c>
      <c r="BAW66" s="962">
        <f t="shared" ref="BAW66" si="697">(BAW60-BAW62)*$C$65*0.7042</f>
        <v>0</v>
      </c>
      <c r="BAY66" s="962">
        <f t="shared" ref="BAY66" si="698">(BAY60-BAY62)*$C$65*0.7042</f>
        <v>0</v>
      </c>
      <c r="BBA66" s="962">
        <f t="shared" ref="BBA66" si="699">(BBA60-BBA62)*$C$65*0.7042</f>
        <v>0</v>
      </c>
      <c r="BBC66" s="962">
        <f t="shared" ref="BBC66" si="700">(BBC60-BBC62)*$C$65*0.7042</f>
        <v>0</v>
      </c>
      <c r="BBE66" s="962">
        <f t="shared" ref="BBE66" si="701">(BBE60-BBE62)*$C$65*0.7042</f>
        <v>0</v>
      </c>
      <c r="BBG66" s="962">
        <f t="shared" ref="BBG66" si="702">(BBG60-BBG62)*$C$65*0.7042</f>
        <v>0</v>
      </c>
      <c r="BBI66" s="962">
        <f t="shared" ref="BBI66" si="703">(BBI60-BBI62)*$C$65*0.7042</f>
        <v>0</v>
      </c>
      <c r="BBK66" s="962">
        <f t="shared" ref="BBK66" si="704">(BBK60-BBK62)*$C$65*0.7042</f>
        <v>0</v>
      </c>
      <c r="BBM66" s="962">
        <f t="shared" ref="BBM66" si="705">(BBM60-BBM62)*$C$65*0.7042</f>
        <v>0</v>
      </c>
      <c r="BBO66" s="962">
        <f t="shared" ref="BBO66" si="706">(BBO60-BBO62)*$C$65*0.7042</f>
        <v>0</v>
      </c>
      <c r="BBQ66" s="962">
        <f t="shared" ref="BBQ66" si="707">(BBQ60-BBQ62)*$C$65*0.7042</f>
        <v>0</v>
      </c>
      <c r="BBS66" s="962">
        <f t="shared" ref="BBS66" si="708">(BBS60-BBS62)*$C$65*0.7042</f>
        <v>0</v>
      </c>
      <c r="BBU66" s="962">
        <f t="shared" ref="BBU66" si="709">(BBU60-BBU62)*$C$65*0.7042</f>
        <v>0</v>
      </c>
      <c r="BBW66" s="962">
        <f t="shared" ref="BBW66" si="710">(BBW60-BBW62)*$C$65*0.7042</f>
        <v>0</v>
      </c>
      <c r="BBY66" s="962">
        <f t="shared" ref="BBY66" si="711">(BBY60-BBY62)*$C$65*0.7042</f>
        <v>0</v>
      </c>
      <c r="BCA66" s="962">
        <f t="shared" ref="BCA66" si="712">(BCA60-BCA62)*$C$65*0.7042</f>
        <v>0</v>
      </c>
      <c r="BCC66" s="962">
        <f t="shared" ref="BCC66" si="713">(BCC60-BCC62)*$C$65*0.7042</f>
        <v>0</v>
      </c>
      <c r="BCE66" s="962">
        <f t="shared" ref="BCE66" si="714">(BCE60-BCE62)*$C$65*0.7042</f>
        <v>0</v>
      </c>
      <c r="BCG66" s="962">
        <f t="shared" ref="BCG66" si="715">(BCG60-BCG62)*$C$65*0.7042</f>
        <v>0</v>
      </c>
      <c r="BCI66" s="962">
        <f t="shared" ref="BCI66" si="716">(BCI60-BCI62)*$C$65*0.7042</f>
        <v>0</v>
      </c>
      <c r="BCK66" s="962">
        <f t="shared" ref="BCK66" si="717">(BCK60-BCK62)*$C$65*0.7042</f>
        <v>0</v>
      </c>
      <c r="BCM66" s="962">
        <f t="shared" ref="BCM66" si="718">(BCM60-BCM62)*$C$65*0.7042</f>
        <v>0</v>
      </c>
      <c r="BCO66" s="962">
        <f t="shared" ref="BCO66" si="719">(BCO60-BCO62)*$C$65*0.7042</f>
        <v>0</v>
      </c>
      <c r="BCQ66" s="962">
        <f t="shared" ref="BCQ66" si="720">(BCQ60-BCQ62)*$C$65*0.7042</f>
        <v>0</v>
      </c>
      <c r="BCS66" s="962">
        <f t="shared" ref="BCS66" si="721">(BCS60-BCS62)*$C$65*0.7042</f>
        <v>0</v>
      </c>
      <c r="BCU66" s="962">
        <f t="shared" ref="BCU66" si="722">(BCU60-BCU62)*$C$65*0.7042</f>
        <v>0</v>
      </c>
      <c r="BCW66" s="962">
        <f t="shared" ref="BCW66" si="723">(BCW60-BCW62)*$C$65*0.7042</f>
        <v>0</v>
      </c>
      <c r="BCY66" s="962">
        <f t="shared" ref="BCY66" si="724">(BCY60-BCY62)*$C$65*0.7042</f>
        <v>0</v>
      </c>
      <c r="BDA66" s="962">
        <f t="shared" ref="BDA66" si="725">(BDA60-BDA62)*$C$65*0.7042</f>
        <v>0</v>
      </c>
      <c r="BDC66" s="962">
        <f t="shared" ref="BDC66" si="726">(BDC60-BDC62)*$C$65*0.7042</f>
        <v>0</v>
      </c>
      <c r="BDE66" s="962">
        <f t="shared" ref="BDE66" si="727">(BDE60-BDE62)*$C$65*0.7042</f>
        <v>0</v>
      </c>
      <c r="BDG66" s="962">
        <f t="shared" ref="BDG66" si="728">(BDG60-BDG62)*$C$65*0.7042</f>
        <v>0</v>
      </c>
      <c r="BDI66" s="962">
        <f t="shared" ref="BDI66" si="729">(BDI60-BDI62)*$C$65*0.7042</f>
        <v>0</v>
      </c>
      <c r="BDK66" s="962">
        <f t="shared" ref="BDK66" si="730">(BDK60-BDK62)*$C$65*0.7042</f>
        <v>0</v>
      </c>
      <c r="BDM66" s="962">
        <f t="shared" ref="BDM66" si="731">(BDM60-BDM62)*$C$65*0.7042</f>
        <v>0</v>
      </c>
      <c r="BDO66" s="962">
        <f t="shared" ref="BDO66" si="732">(BDO60-BDO62)*$C$65*0.7042</f>
        <v>0</v>
      </c>
      <c r="BDQ66" s="962">
        <f t="shared" ref="BDQ66" si="733">(BDQ60-BDQ62)*$C$65*0.7042</f>
        <v>0</v>
      </c>
      <c r="BDS66" s="962">
        <f t="shared" ref="BDS66" si="734">(BDS60-BDS62)*$C$65*0.7042</f>
        <v>0</v>
      </c>
      <c r="BDU66" s="962">
        <f t="shared" ref="BDU66" si="735">(BDU60-BDU62)*$C$65*0.7042</f>
        <v>0</v>
      </c>
      <c r="BDW66" s="962">
        <f t="shared" ref="BDW66" si="736">(BDW60-BDW62)*$C$65*0.7042</f>
        <v>0</v>
      </c>
      <c r="BDY66" s="962">
        <f t="shared" ref="BDY66" si="737">(BDY60-BDY62)*$C$65*0.7042</f>
        <v>0</v>
      </c>
      <c r="BEA66" s="962">
        <f t="shared" ref="BEA66" si="738">(BEA60-BEA62)*$C$65*0.7042</f>
        <v>0</v>
      </c>
      <c r="BEC66" s="962">
        <f t="shared" ref="BEC66" si="739">(BEC60-BEC62)*$C$65*0.7042</f>
        <v>0</v>
      </c>
      <c r="BEE66" s="962">
        <f t="shared" ref="BEE66" si="740">(BEE60-BEE62)*$C$65*0.7042</f>
        <v>0</v>
      </c>
      <c r="BEG66" s="962">
        <f t="shared" ref="BEG66" si="741">(BEG60-BEG62)*$C$65*0.7042</f>
        <v>0</v>
      </c>
      <c r="BEI66" s="962">
        <f t="shared" ref="BEI66" si="742">(BEI60-BEI62)*$C$65*0.7042</f>
        <v>0</v>
      </c>
      <c r="BEK66" s="962">
        <f t="shared" ref="BEK66" si="743">(BEK60-BEK62)*$C$65*0.7042</f>
        <v>0</v>
      </c>
      <c r="BEM66" s="962">
        <f t="shared" ref="BEM66" si="744">(BEM60-BEM62)*$C$65*0.7042</f>
        <v>0</v>
      </c>
      <c r="BEO66" s="962">
        <f t="shared" ref="BEO66" si="745">(BEO60-BEO62)*$C$65*0.7042</f>
        <v>0</v>
      </c>
      <c r="BEQ66" s="962">
        <f t="shared" ref="BEQ66" si="746">(BEQ60-BEQ62)*$C$65*0.7042</f>
        <v>0</v>
      </c>
      <c r="BES66" s="962">
        <f t="shared" ref="BES66" si="747">(BES60-BES62)*$C$65*0.7042</f>
        <v>0</v>
      </c>
      <c r="BEU66" s="962">
        <f t="shared" ref="BEU66" si="748">(BEU60-BEU62)*$C$65*0.7042</f>
        <v>0</v>
      </c>
      <c r="BEW66" s="962">
        <f t="shared" ref="BEW66" si="749">(BEW60-BEW62)*$C$65*0.7042</f>
        <v>0</v>
      </c>
      <c r="BEY66" s="962">
        <f t="shared" ref="BEY66" si="750">(BEY60-BEY62)*$C$65*0.7042</f>
        <v>0</v>
      </c>
      <c r="BFA66" s="962">
        <f t="shared" ref="BFA66" si="751">(BFA60-BFA62)*$C$65*0.7042</f>
        <v>0</v>
      </c>
      <c r="BFC66" s="962">
        <f t="shared" ref="BFC66" si="752">(BFC60-BFC62)*$C$65*0.7042</f>
        <v>0</v>
      </c>
      <c r="BFE66" s="962">
        <f t="shared" ref="BFE66" si="753">(BFE60-BFE62)*$C$65*0.7042</f>
        <v>0</v>
      </c>
      <c r="BFG66" s="962">
        <f t="shared" ref="BFG66" si="754">(BFG60-BFG62)*$C$65*0.7042</f>
        <v>0</v>
      </c>
      <c r="BFI66" s="962">
        <f t="shared" ref="BFI66" si="755">(BFI60-BFI62)*$C$65*0.7042</f>
        <v>0</v>
      </c>
      <c r="BFK66" s="962">
        <f t="shared" ref="BFK66" si="756">(BFK60-BFK62)*$C$65*0.7042</f>
        <v>0</v>
      </c>
      <c r="BFM66" s="962">
        <f t="shared" ref="BFM66" si="757">(BFM60-BFM62)*$C$65*0.7042</f>
        <v>0</v>
      </c>
      <c r="BFO66" s="962">
        <f t="shared" ref="BFO66" si="758">(BFO60-BFO62)*$C$65*0.7042</f>
        <v>0</v>
      </c>
      <c r="BFQ66" s="962">
        <f t="shared" ref="BFQ66" si="759">(BFQ60-BFQ62)*$C$65*0.7042</f>
        <v>0</v>
      </c>
      <c r="BFS66" s="962">
        <f t="shared" ref="BFS66" si="760">(BFS60-BFS62)*$C$65*0.7042</f>
        <v>0</v>
      </c>
      <c r="BFU66" s="962">
        <f t="shared" ref="BFU66" si="761">(BFU60-BFU62)*$C$65*0.7042</f>
        <v>0</v>
      </c>
      <c r="BFW66" s="962">
        <f t="shared" ref="BFW66" si="762">(BFW60-BFW62)*$C$65*0.7042</f>
        <v>0</v>
      </c>
      <c r="BFY66" s="962">
        <f t="shared" ref="BFY66" si="763">(BFY60-BFY62)*$C$65*0.7042</f>
        <v>0</v>
      </c>
      <c r="BGA66" s="962">
        <f t="shared" ref="BGA66" si="764">(BGA60-BGA62)*$C$65*0.7042</f>
        <v>0</v>
      </c>
      <c r="BGC66" s="962">
        <f t="shared" ref="BGC66" si="765">(BGC60-BGC62)*$C$65*0.7042</f>
        <v>0</v>
      </c>
      <c r="BGE66" s="962">
        <f t="shared" ref="BGE66" si="766">(BGE60-BGE62)*$C$65*0.7042</f>
        <v>0</v>
      </c>
      <c r="BGG66" s="962">
        <f t="shared" ref="BGG66" si="767">(BGG60-BGG62)*$C$65*0.7042</f>
        <v>0</v>
      </c>
      <c r="BGI66" s="962">
        <f t="shared" ref="BGI66" si="768">(BGI60-BGI62)*$C$65*0.7042</f>
        <v>0</v>
      </c>
      <c r="BGK66" s="962">
        <f t="shared" ref="BGK66" si="769">(BGK60-BGK62)*$C$65*0.7042</f>
        <v>0</v>
      </c>
      <c r="BGM66" s="962">
        <f t="shared" ref="BGM66" si="770">(BGM60-BGM62)*$C$65*0.7042</f>
        <v>0</v>
      </c>
      <c r="BGO66" s="962">
        <f t="shared" ref="BGO66" si="771">(BGO60-BGO62)*$C$65*0.7042</f>
        <v>0</v>
      </c>
      <c r="BGQ66" s="962">
        <f t="shared" ref="BGQ66" si="772">(BGQ60-BGQ62)*$C$65*0.7042</f>
        <v>0</v>
      </c>
      <c r="BGS66" s="962">
        <f t="shared" ref="BGS66" si="773">(BGS60-BGS62)*$C$65*0.7042</f>
        <v>0</v>
      </c>
      <c r="BGU66" s="962">
        <f t="shared" ref="BGU66" si="774">(BGU60-BGU62)*$C$65*0.7042</f>
        <v>0</v>
      </c>
      <c r="BGW66" s="962">
        <f t="shared" ref="BGW66" si="775">(BGW60-BGW62)*$C$65*0.7042</f>
        <v>0</v>
      </c>
      <c r="BGY66" s="962">
        <f t="shared" ref="BGY66" si="776">(BGY60-BGY62)*$C$65*0.7042</f>
        <v>0</v>
      </c>
      <c r="BHA66" s="962">
        <f t="shared" ref="BHA66" si="777">(BHA60-BHA62)*$C$65*0.7042</f>
        <v>0</v>
      </c>
      <c r="BHC66" s="962">
        <f t="shared" ref="BHC66" si="778">(BHC60-BHC62)*$C$65*0.7042</f>
        <v>0</v>
      </c>
      <c r="BHE66" s="962">
        <f t="shared" ref="BHE66" si="779">(BHE60-BHE62)*$C$65*0.7042</f>
        <v>0</v>
      </c>
      <c r="BHG66" s="962">
        <f t="shared" ref="BHG66" si="780">(BHG60-BHG62)*$C$65*0.7042</f>
        <v>0</v>
      </c>
      <c r="BHI66" s="962">
        <f t="shared" ref="BHI66" si="781">(BHI60-BHI62)*$C$65*0.7042</f>
        <v>0</v>
      </c>
      <c r="BHK66" s="962">
        <f t="shared" ref="BHK66" si="782">(BHK60-BHK62)*$C$65*0.7042</f>
        <v>0</v>
      </c>
      <c r="BHM66" s="962">
        <f t="shared" ref="BHM66" si="783">(BHM60-BHM62)*$C$65*0.7042</f>
        <v>0</v>
      </c>
      <c r="BHO66" s="962">
        <f t="shared" ref="BHO66" si="784">(BHO60-BHO62)*$C$65*0.7042</f>
        <v>0</v>
      </c>
      <c r="BHQ66" s="962">
        <f t="shared" ref="BHQ66" si="785">(BHQ60-BHQ62)*$C$65*0.7042</f>
        <v>0</v>
      </c>
      <c r="BHS66" s="962">
        <f t="shared" ref="BHS66" si="786">(BHS60-BHS62)*$C$65*0.7042</f>
        <v>0</v>
      </c>
      <c r="BHU66" s="962">
        <f t="shared" ref="BHU66" si="787">(BHU60-BHU62)*$C$65*0.7042</f>
        <v>0</v>
      </c>
      <c r="BHW66" s="962">
        <f t="shared" ref="BHW66" si="788">(BHW60-BHW62)*$C$65*0.7042</f>
        <v>0</v>
      </c>
      <c r="BHY66" s="962">
        <f t="shared" ref="BHY66" si="789">(BHY60-BHY62)*$C$65*0.7042</f>
        <v>0</v>
      </c>
      <c r="BIA66" s="962">
        <f t="shared" ref="BIA66" si="790">(BIA60-BIA62)*$C$65*0.7042</f>
        <v>0</v>
      </c>
      <c r="BIC66" s="962">
        <f t="shared" ref="BIC66" si="791">(BIC60-BIC62)*$C$65*0.7042</f>
        <v>0</v>
      </c>
      <c r="BIE66" s="962">
        <f t="shared" ref="BIE66" si="792">(BIE60-BIE62)*$C$65*0.7042</f>
        <v>0</v>
      </c>
      <c r="BIG66" s="962">
        <f t="shared" ref="BIG66" si="793">(BIG60-BIG62)*$C$65*0.7042</f>
        <v>0</v>
      </c>
      <c r="BII66" s="962">
        <f t="shared" ref="BII66" si="794">(BII60-BII62)*$C$65*0.7042</f>
        <v>0</v>
      </c>
      <c r="BIK66" s="962">
        <f t="shared" ref="BIK66" si="795">(BIK60-BIK62)*$C$65*0.7042</f>
        <v>0</v>
      </c>
      <c r="BIM66" s="962">
        <f t="shared" ref="BIM66" si="796">(BIM60-BIM62)*$C$65*0.7042</f>
        <v>0</v>
      </c>
      <c r="BIO66" s="962">
        <f t="shared" ref="BIO66" si="797">(BIO60-BIO62)*$C$65*0.7042</f>
        <v>0</v>
      </c>
      <c r="BIQ66" s="962">
        <f t="shared" ref="BIQ66" si="798">(BIQ60-BIQ62)*$C$65*0.7042</f>
        <v>0</v>
      </c>
      <c r="BIS66" s="962">
        <f t="shared" ref="BIS66" si="799">(BIS60-BIS62)*$C$65*0.7042</f>
        <v>0</v>
      </c>
      <c r="BIU66" s="962">
        <f t="shared" ref="BIU66" si="800">(BIU60-BIU62)*$C$65*0.7042</f>
        <v>0</v>
      </c>
      <c r="BIW66" s="962">
        <f t="shared" ref="BIW66" si="801">(BIW60-BIW62)*$C$65*0.7042</f>
        <v>0</v>
      </c>
      <c r="BIY66" s="962">
        <f t="shared" ref="BIY66" si="802">(BIY60-BIY62)*$C$65*0.7042</f>
        <v>0</v>
      </c>
      <c r="BJA66" s="962">
        <f t="shared" ref="BJA66" si="803">(BJA60-BJA62)*$C$65*0.7042</f>
        <v>0</v>
      </c>
      <c r="BJC66" s="962">
        <f t="shared" ref="BJC66" si="804">(BJC60-BJC62)*$C$65*0.7042</f>
        <v>0</v>
      </c>
      <c r="BJE66" s="962">
        <f t="shared" ref="BJE66" si="805">(BJE60-BJE62)*$C$65*0.7042</f>
        <v>0</v>
      </c>
      <c r="BJG66" s="962">
        <f t="shared" ref="BJG66" si="806">(BJG60-BJG62)*$C$65*0.7042</f>
        <v>0</v>
      </c>
      <c r="BJI66" s="962">
        <f t="shared" ref="BJI66" si="807">(BJI60-BJI62)*$C$65*0.7042</f>
        <v>0</v>
      </c>
      <c r="BJK66" s="962">
        <f t="shared" ref="BJK66" si="808">(BJK60-BJK62)*$C$65*0.7042</f>
        <v>0</v>
      </c>
      <c r="BJM66" s="962">
        <f t="shared" ref="BJM66" si="809">(BJM60-BJM62)*$C$65*0.7042</f>
        <v>0</v>
      </c>
      <c r="BJO66" s="962">
        <f t="shared" ref="BJO66" si="810">(BJO60-BJO62)*$C$65*0.7042</f>
        <v>0</v>
      </c>
      <c r="BJQ66" s="962">
        <f t="shared" ref="BJQ66" si="811">(BJQ60-BJQ62)*$C$65*0.7042</f>
        <v>0</v>
      </c>
      <c r="BJS66" s="962">
        <f t="shared" ref="BJS66" si="812">(BJS60-BJS62)*$C$65*0.7042</f>
        <v>0</v>
      </c>
      <c r="BJU66" s="962">
        <f t="shared" ref="BJU66" si="813">(BJU60-BJU62)*$C$65*0.7042</f>
        <v>0</v>
      </c>
      <c r="BJW66" s="962">
        <f t="shared" ref="BJW66" si="814">(BJW60-BJW62)*$C$65*0.7042</f>
        <v>0</v>
      </c>
      <c r="BJY66" s="962">
        <f t="shared" ref="BJY66" si="815">(BJY60-BJY62)*$C$65*0.7042</f>
        <v>0</v>
      </c>
      <c r="BKA66" s="962">
        <f t="shared" ref="BKA66" si="816">(BKA60-BKA62)*$C$65*0.7042</f>
        <v>0</v>
      </c>
      <c r="BKC66" s="962">
        <f t="shared" ref="BKC66" si="817">(BKC60-BKC62)*$C$65*0.7042</f>
        <v>0</v>
      </c>
      <c r="BKE66" s="962">
        <f t="shared" ref="BKE66" si="818">(BKE60-BKE62)*$C$65*0.7042</f>
        <v>0</v>
      </c>
      <c r="BKG66" s="962">
        <f t="shared" ref="BKG66" si="819">(BKG60-BKG62)*$C$65*0.7042</f>
        <v>0</v>
      </c>
      <c r="BKI66" s="962">
        <f t="shared" ref="BKI66" si="820">(BKI60-BKI62)*$C$65*0.7042</f>
        <v>0</v>
      </c>
      <c r="BKK66" s="962">
        <f t="shared" ref="BKK66" si="821">(BKK60-BKK62)*$C$65*0.7042</f>
        <v>0</v>
      </c>
      <c r="BKM66" s="962">
        <f t="shared" ref="BKM66" si="822">(BKM60-BKM62)*$C$65*0.7042</f>
        <v>0</v>
      </c>
      <c r="BKO66" s="962">
        <f t="shared" ref="BKO66" si="823">(BKO60-BKO62)*$C$65*0.7042</f>
        <v>0</v>
      </c>
      <c r="BKQ66" s="962">
        <f t="shared" ref="BKQ66" si="824">(BKQ60-BKQ62)*$C$65*0.7042</f>
        <v>0</v>
      </c>
      <c r="BKS66" s="962">
        <f t="shared" ref="BKS66" si="825">(BKS60-BKS62)*$C$65*0.7042</f>
        <v>0</v>
      </c>
      <c r="BKU66" s="962">
        <f t="shared" ref="BKU66" si="826">(BKU60-BKU62)*$C$65*0.7042</f>
        <v>0</v>
      </c>
      <c r="BKW66" s="962">
        <f t="shared" ref="BKW66" si="827">(BKW60-BKW62)*$C$65*0.7042</f>
        <v>0</v>
      </c>
      <c r="BKY66" s="962">
        <f t="shared" ref="BKY66" si="828">(BKY60-BKY62)*$C$65*0.7042</f>
        <v>0</v>
      </c>
      <c r="BLA66" s="962">
        <f t="shared" ref="BLA66" si="829">(BLA60-BLA62)*$C$65*0.7042</f>
        <v>0</v>
      </c>
      <c r="BLC66" s="962">
        <f t="shared" ref="BLC66" si="830">(BLC60-BLC62)*$C$65*0.7042</f>
        <v>0</v>
      </c>
      <c r="BLE66" s="962">
        <f t="shared" ref="BLE66" si="831">(BLE60-BLE62)*$C$65*0.7042</f>
        <v>0</v>
      </c>
      <c r="BLG66" s="962">
        <f t="shared" ref="BLG66" si="832">(BLG60-BLG62)*$C$65*0.7042</f>
        <v>0</v>
      </c>
      <c r="BLI66" s="962">
        <f t="shared" ref="BLI66" si="833">(BLI60-BLI62)*$C$65*0.7042</f>
        <v>0</v>
      </c>
      <c r="BLK66" s="962">
        <f t="shared" ref="BLK66" si="834">(BLK60-BLK62)*$C$65*0.7042</f>
        <v>0</v>
      </c>
      <c r="BLM66" s="962">
        <f t="shared" ref="BLM66" si="835">(BLM60-BLM62)*$C$65*0.7042</f>
        <v>0</v>
      </c>
      <c r="BLO66" s="962">
        <f t="shared" ref="BLO66" si="836">(BLO60-BLO62)*$C$65*0.7042</f>
        <v>0</v>
      </c>
      <c r="BLQ66" s="962">
        <f t="shared" ref="BLQ66" si="837">(BLQ60-BLQ62)*$C$65*0.7042</f>
        <v>0</v>
      </c>
      <c r="BLS66" s="962">
        <f t="shared" ref="BLS66" si="838">(BLS60-BLS62)*$C$65*0.7042</f>
        <v>0</v>
      </c>
      <c r="BLU66" s="962">
        <f t="shared" ref="BLU66" si="839">(BLU60-BLU62)*$C$65*0.7042</f>
        <v>0</v>
      </c>
      <c r="BLW66" s="962">
        <f t="shared" ref="BLW66" si="840">(BLW60-BLW62)*$C$65*0.7042</f>
        <v>0</v>
      </c>
      <c r="BLY66" s="962">
        <f t="shared" ref="BLY66" si="841">(BLY60-BLY62)*$C$65*0.7042</f>
        <v>0</v>
      </c>
      <c r="BMA66" s="962">
        <f t="shared" ref="BMA66" si="842">(BMA60-BMA62)*$C$65*0.7042</f>
        <v>0</v>
      </c>
      <c r="BMC66" s="962">
        <f t="shared" ref="BMC66" si="843">(BMC60-BMC62)*$C$65*0.7042</f>
        <v>0</v>
      </c>
      <c r="BME66" s="962">
        <f t="shared" ref="BME66" si="844">(BME60-BME62)*$C$65*0.7042</f>
        <v>0</v>
      </c>
      <c r="BMG66" s="962">
        <f t="shared" ref="BMG66" si="845">(BMG60-BMG62)*$C$65*0.7042</f>
        <v>0</v>
      </c>
      <c r="BMI66" s="962">
        <f t="shared" ref="BMI66" si="846">(BMI60-BMI62)*$C$65*0.7042</f>
        <v>0</v>
      </c>
      <c r="BMK66" s="962">
        <f t="shared" ref="BMK66" si="847">(BMK60-BMK62)*$C$65*0.7042</f>
        <v>0</v>
      </c>
      <c r="BMM66" s="962">
        <f t="shared" ref="BMM66" si="848">(BMM60-BMM62)*$C$65*0.7042</f>
        <v>0</v>
      </c>
      <c r="BMO66" s="962">
        <f t="shared" ref="BMO66" si="849">(BMO60-BMO62)*$C$65*0.7042</f>
        <v>0</v>
      </c>
      <c r="BMQ66" s="962">
        <f t="shared" ref="BMQ66" si="850">(BMQ60-BMQ62)*$C$65*0.7042</f>
        <v>0</v>
      </c>
      <c r="BMS66" s="962">
        <f t="shared" ref="BMS66" si="851">(BMS60-BMS62)*$C$65*0.7042</f>
        <v>0</v>
      </c>
      <c r="BMU66" s="962">
        <f t="shared" ref="BMU66" si="852">(BMU60-BMU62)*$C$65*0.7042</f>
        <v>0</v>
      </c>
      <c r="BMW66" s="962">
        <f t="shared" ref="BMW66" si="853">(BMW60-BMW62)*$C$65*0.7042</f>
        <v>0</v>
      </c>
      <c r="BMY66" s="962">
        <f t="shared" ref="BMY66" si="854">(BMY60-BMY62)*$C$65*0.7042</f>
        <v>0</v>
      </c>
      <c r="BNA66" s="962">
        <f t="shared" ref="BNA66" si="855">(BNA60-BNA62)*$C$65*0.7042</f>
        <v>0</v>
      </c>
      <c r="BNC66" s="962">
        <f t="shared" ref="BNC66" si="856">(BNC60-BNC62)*$C$65*0.7042</f>
        <v>0</v>
      </c>
      <c r="BNE66" s="962">
        <f t="shared" ref="BNE66" si="857">(BNE60-BNE62)*$C$65*0.7042</f>
        <v>0</v>
      </c>
      <c r="BNG66" s="962">
        <f t="shared" ref="BNG66" si="858">(BNG60-BNG62)*$C$65*0.7042</f>
        <v>0</v>
      </c>
      <c r="BNI66" s="962">
        <f t="shared" ref="BNI66" si="859">(BNI60-BNI62)*$C$65*0.7042</f>
        <v>0</v>
      </c>
      <c r="BNK66" s="962">
        <f t="shared" ref="BNK66" si="860">(BNK60-BNK62)*$C$65*0.7042</f>
        <v>0</v>
      </c>
      <c r="BNM66" s="962">
        <f t="shared" ref="BNM66" si="861">(BNM60-BNM62)*$C$65*0.7042</f>
        <v>0</v>
      </c>
      <c r="BNO66" s="962">
        <f t="shared" ref="BNO66" si="862">(BNO60-BNO62)*$C$65*0.7042</f>
        <v>0</v>
      </c>
      <c r="BNQ66" s="962">
        <f t="shared" ref="BNQ66" si="863">(BNQ60-BNQ62)*$C$65*0.7042</f>
        <v>0</v>
      </c>
      <c r="BNS66" s="962">
        <f t="shared" ref="BNS66" si="864">(BNS60-BNS62)*$C$65*0.7042</f>
        <v>0</v>
      </c>
      <c r="BNU66" s="962">
        <f t="shared" ref="BNU66" si="865">(BNU60-BNU62)*$C$65*0.7042</f>
        <v>0</v>
      </c>
      <c r="BNW66" s="962">
        <f t="shared" ref="BNW66" si="866">(BNW60-BNW62)*$C$65*0.7042</f>
        <v>0</v>
      </c>
      <c r="BNY66" s="962">
        <f t="shared" ref="BNY66" si="867">(BNY60-BNY62)*$C$65*0.7042</f>
        <v>0</v>
      </c>
      <c r="BOA66" s="962">
        <f t="shared" ref="BOA66" si="868">(BOA60-BOA62)*$C$65*0.7042</f>
        <v>0</v>
      </c>
      <c r="BOC66" s="962">
        <f t="shared" ref="BOC66" si="869">(BOC60-BOC62)*$C$65*0.7042</f>
        <v>0</v>
      </c>
      <c r="BOE66" s="962">
        <f t="shared" ref="BOE66" si="870">(BOE60-BOE62)*$C$65*0.7042</f>
        <v>0</v>
      </c>
      <c r="BOG66" s="962">
        <f t="shared" ref="BOG66" si="871">(BOG60-BOG62)*$C$65*0.7042</f>
        <v>0</v>
      </c>
      <c r="BOI66" s="962">
        <f t="shared" ref="BOI66" si="872">(BOI60-BOI62)*$C$65*0.7042</f>
        <v>0</v>
      </c>
      <c r="BOK66" s="962">
        <f t="shared" ref="BOK66" si="873">(BOK60-BOK62)*$C$65*0.7042</f>
        <v>0</v>
      </c>
      <c r="BOM66" s="962">
        <f t="shared" ref="BOM66" si="874">(BOM60-BOM62)*$C$65*0.7042</f>
        <v>0</v>
      </c>
      <c r="BOO66" s="962">
        <f t="shared" ref="BOO66" si="875">(BOO60-BOO62)*$C$65*0.7042</f>
        <v>0</v>
      </c>
      <c r="BOQ66" s="962">
        <f t="shared" ref="BOQ66" si="876">(BOQ60-BOQ62)*$C$65*0.7042</f>
        <v>0</v>
      </c>
      <c r="BOS66" s="962">
        <f t="shared" ref="BOS66" si="877">(BOS60-BOS62)*$C$65*0.7042</f>
        <v>0</v>
      </c>
      <c r="BOU66" s="962">
        <f t="shared" ref="BOU66" si="878">(BOU60-BOU62)*$C$65*0.7042</f>
        <v>0</v>
      </c>
      <c r="BOW66" s="962">
        <f t="shared" ref="BOW66" si="879">(BOW60-BOW62)*$C$65*0.7042</f>
        <v>0</v>
      </c>
      <c r="BOY66" s="962">
        <f t="shared" ref="BOY66" si="880">(BOY60-BOY62)*$C$65*0.7042</f>
        <v>0</v>
      </c>
      <c r="BPA66" s="962">
        <f t="shared" ref="BPA66" si="881">(BPA60-BPA62)*$C$65*0.7042</f>
        <v>0</v>
      </c>
      <c r="BPC66" s="962">
        <f t="shared" ref="BPC66" si="882">(BPC60-BPC62)*$C$65*0.7042</f>
        <v>0</v>
      </c>
      <c r="BPE66" s="962">
        <f t="shared" ref="BPE66" si="883">(BPE60-BPE62)*$C$65*0.7042</f>
        <v>0</v>
      </c>
      <c r="BPG66" s="962">
        <f t="shared" ref="BPG66" si="884">(BPG60-BPG62)*$C$65*0.7042</f>
        <v>0</v>
      </c>
      <c r="BPI66" s="962">
        <f t="shared" ref="BPI66" si="885">(BPI60-BPI62)*$C$65*0.7042</f>
        <v>0</v>
      </c>
      <c r="BPK66" s="962">
        <f t="shared" ref="BPK66" si="886">(BPK60-BPK62)*$C$65*0.7042</f>
        <v>0</v>
      </c>
      <c r="BPM66" s="962">
        <f t="shared" ref="BPM66" si="887">(BPM60-BPM62)*$C$65*0.7042</f>
        <v>0</v>
      </c>
      <c r="BPO66" s="962">
        <f t="shared" ref="BPO66" si="888">(BPO60-BPO62)*$C$65*0.7042</f>
        <v>0</v>
      </c>
      <c r="BPQ66" s="962">
        <f t="shared" ref="BPQ66" si="889">(BPQ60-BPQ62)*$C$65*0.7042</f>
        <v>0</v>
      </c>
      <c r="BPS66" s="962">
        <f t="shared" ref="BPS66" si="890">(BPS60-BPS62)*$C$65*0.7042</f>
        <v>0</v>
      </c>
      <c r="BPU66" s="962">
        <f t="shared" ref="BPU66" si="891">(BPU60-BPU62)*$C$65*0.7042</f>
        <v>0</v>
      </c>
      <c r="BPW66" s="962">
        <f t="shared" ref="BPW66" si="892">(BPW60-BPW62)*$C$65*0.7042</f>
        <v>0</v>
      </c>
      <c r="BPY66" s="962">
        <f t="shared" ref="BPY66" si="893">(BPY60-BPY62)*$C$65*0.7042</f>
        <v>0</v>
      </c>
      <c r="BQA66" s="962">
        <f t="shared" ref="BQA66" si="894">(BQA60-BQA62)*$C$65*0.7042</f>
        <v>0</v>
      </c>
      <c r="BQC66" s="962">
        <f t="shared" ref="BQC66" si="895">(BQC60-BQC62)*$C$65*0.7042</f>
        <v>0</v>
      </c>
      <c r="BQE66" s="962">
        <f t="shared" ref="BQE66" si="896">(BQE60-BQE62)*$C$65*0.7042</f>
        <v>0</v>
      </c>
      <c r="BQG66" s="962">
        <f t="shared" ref="BQG66" si="897">(BQG60-BQG62)*$C$65*0.7042</f>
        <v>0</v>
      </c>
      <c r="BQI66" s="962">
        <f t="shared" ref="BQI66" si="898">(BQI60-BQI62)*$C$65*0.7042</f>
        <v>0</v>
      </c>
      <c r="BQK66" s="962">
        <f t="shared" ref="BQK66" si="899">(BQK60-BQK62)*$C$65*0.7042</f>
        <v>0</v>
      </c>
      <c r="BQM66" s="962">
        <f t="shared" ref="BQM66" si="900">(BQM60-BQM62)*$C$65*0.7042</f>
        <v>0</v>
      </c>
      <c r="BQO66" s="962">
        <f t="shared" ref="BQO66" si="901">(BQO60-BQO62)*$C$65*0.7042</f>
        <v>0</v>
      </c>
      <c r="BQQ66" s="962">
        <f t="shared" ref="BQQ66" si="902">(BQQ60-BQQ62)*$C$65*0.7042</f>
        <v>0</v>
      </c>
      <c r="BQS66" s="962">
        <f t="shared" ref="BQS66" si="903">(BQS60-BQS62)*$C$65*0.7042</f>
        <v>0</v>
      </c>
      <c r="BQU66" s="962">
        <f t="shared" ref="BQU66" si="904">(BQU60-BQU62)*$C$65*0.7042</f>
        <v>0</v>
      </c>
      <c r="BQW66" s="962">
        <f t="shared" ref="BQW66" si="905">(BQW60-BQW62)*$C$65*0.7042</f>
        <v>0</v>
      </c>
      <c r="BQY66" s="962">
        <f t="shared" ref="BQY66" si="906">(BQY60-BQY62)*$C$65*0.7042</f>
        <v>0</v>
      </c>
      <c r="BRA66" s="962">
        <f t="shared" ref="BRA66" si="907">(BRA60-BRA62)*$C$65*0.7042</f>
        <v>0</v>
      </c>
      <c r="BRC66" s="962">
        <f t="shared" ref="BRC66" si="908">(BRC60-BRC62)*$C$65*0.7042</f>
        <v>0</v>
      </c>
      <c r="BRE66" s="962">
        <f t="shared" ref="BRE66" si="909">(BRE60-BRE62)*$C$65*0.7042</f>
        <v>0</v>
      </c>
      <c r="BRG66" s="962">
        <f t="shared" ref="BRG66" si="910">(BRG60-BRG62)*$C$65*0.7042</f>
        <v>0</v>
      </c>
      <c r="BRI66" s="962">
        <f t="shared" ref="BRI66" si="911">(BRI60-BRI62)*$C$65*0.7042</f>
        <v>0</v>
      </c>
      <c r="BRK66" s="962">
        <f t="shared" ref="BRK66" si="912">(BRK60-BRK62)*$C$65*0.7042</f>
        <v>0</v>
      </c>
      <c r="BRM66" s="962">
        <f t="shared" ref="BRM66" si="913">(BRM60-BRM62)*$C$65*0.7042</f>
        <v>0</v>
      </c>
      <c r="BRO66" s="962">
        <f t="shared" ref="BRO66" si="914">(BRO60-BRO62)*$C$65*0.7042</f>
        <v>0</v>
      </c>
      <c r="BRQ66" s="962">
        <f t="shared" ref="BRQ66" si="915">(BRQ60-BRQ62)*$C$65*0.7042</f>
        <v>0</v>
      </c>
      <c r="BRS66" s="962">
        <f t="shared" ref="BRS66" si="916">(BRS60-BRS62)*$C$65*0.7042</f>
        <v>0</v>
      </c>
      <c r="BRU66" s="962">
        <f t="shared" ref="BRU66" si="917">(BRU60-BRU62)*$C$65*0.7042</f>
        <v>0</v>
      </c>
      <c r="BRW66" s="962">
        <f t="shared" ref="BRW66" si="918">(BRW60-BRW62)*$C$65*0.7042</f>
        <v>0</v>
      </c>
      <c r="BRY66" s="962">
        <f t="shared" ref="BRY66" si="919">(BRY60-BRY62)*$C$65*0.7042</f>
        <v>0</v>
      </c>
      <c r="BSA66" s="962">
        <f t="shared" ref="BSA66" si="920">(BSA60-BSA62)*$C$65*0.7042</f>
        <v>0</v>
      </c>
      <c r="BSC66" s="962">
        <f t="shared" ref="BSC66" si="921">(BSC60-BSC62)*$C$65*0.7042</f>
        <v>0</v>
      </c>
      <c r="BSE66" s="962">
        <f t="shared" ref="BSE66" si="922">(BSE60-BSE62)*$C$65*0.7042</f>
        <v>0</v>
      </c>
      <c r="BSG66" s="962">
        <f t="shared" ref="BSG66" si="923">(BSG60-BSG62)*$C$65*0.7042</f>
        <v>0</v>
      </c>
      <c r="BSI66" s="962">
        <f t="shared" ref="BSI66" si="924">(BSI60-BSI62)*$C$65*0.7042</f>
        <v>0</v>
      </c>
      <c r="BSK66" s="962">
        <f t="shared" ref="BSK66" si="925">(BSK60-BSK62)*$C$65*0.7042</f>
        <v>0</v>
      </c>
      <c r="BSM66" s="962">
        <f t="shared" ref="BSM66" si="926">(BSM60-BSM62)*$C$65*0.7042</f>
        <v>0</v>
      </c>
      <c r="BSO66" s="962">
        <f t="shared" ref="BSO66" si="927">(BSO60-BSO62)*$C$65*0.7042</f>
        <v>0</v>
      </c>
      <c r="BSQ66" s="962">
        <f t="shared" ref="BSQ66" si="928">(BSQ60-BSQ62)*$C$65*0.7042</f>
        <v>0</v>
      </c>
      <c r="BSS66" s="962">
        <f t="shared" ref="BSS66" si="929">(BSS60-BSS62)*$C$65*0.7042</f>
        <v>0</v>
      </c>
      <c r="BSU66" s="962">
        <f t="shared" ref="BSU66" si="930">(BSU60-BSU62)*$C$65*0.7042</f>
        <v>0</v>
      </c>
      <c r="BSW66" s="962">
        <f t="shared" ref="BSW66" si="931">(BSW60-BSW62)*$C$65*0.7042</f>
        <v>0</v>
      </c>
      <c r="BSY66" s="962">
        <f t="shared" ref="BSY66" si="932">(BSY60-BSY62)*$C$65*0.7042</f>
        <v>0</v>
      </c>
      <c r="BTA66" s="962">
        <f t="shared" ref="BTA66" si="933">(BTA60-BTA62)*$C$65*0.7042</f>
        <v>0</v>
      </c>
      <c r="BTC66" s="962">
        <f t="shared" ref="BTC66" si="934">(BTC60-BTC62)*$C$65*0.7042</f>
        <v>0</v>
      </c>
      <c r="BTE66" s="962">
        <f t="shared" ref="BTE66" si="935">(BTE60-BTE62)*$C$65*0.7042</f>
        <v>0</v>
      </c>
      <c r="BTG66" s="962">
        <f t="shared" ref="BTG66" si="936">(BTG60-BTG62)*$C$65*0.7042</f>
        <v>0</v>
      </c>
      <c r="BTI66" s="962">
        <f t="shared" ref="BTI66" si="937">(BTI60-BTI62)*$C$65*0.7042</f>
        <v>0</v>
      </c>
      <c r="BTK66" s="962">
        <f t="shared" ref="BTK66" si="938">(BTK60-BTK62)*$C$65*0.7042</f>
        <v>0</v>
      </c>
      <c r="BTM66" s="962">
        <f t="shared" ref="BTM66" si="939">(BTM60-BTM62)*$C$65*0.7042</f>
        <v>0</v>
      </c>
      <c r="BTO66" s="962">
        <f t="shared" ref="BTO66" si="940">(BTO60-BTO62)*$C$65*0.7042</f>
        <v>0</v>
      </c>
      <c r="BTQ66" s="962">
        <f t="shared" ref="BTQ66" si="941">(BTQ60-BTQ62)*$C$65*0.7042</f>
        <v>0</v>
      </c>
      <c r="BTS66" s="962">
        <f t="shared" ref="BTS66" si="942">(BTS60-BTS62)*$C$65*0.7042</f>
        <v>0</v>
      </c>
      <c r="BTU66" s="962">
        <f t="shared" ref="BTU66" si="943">(BTU60-BTU62)*$C$65*0.7042</f>
        <v>0</v>
      </c>
      <c r="BTW66" s="962">
        <f t="shared" ref="BTW66" si="944">(BTW60-BTW62)*$C$65*0.7042</f>
        <v>0</v>
      </c>
      <c r="BTY66" s="962">
        <f t="shared" ref="BTY66" si="945">(BTY60-BTY62)*$C$65*0.7042</f>
        <v>0</v>
      </c>
      <c r="BUA66" s="962">
        <f t="shared" ref="BUA66" si="946">(BUA60-BUA62)*$C$65*0.7042</f>
        <v>0</v>
      </c>
      <c r="BUC66" s="962">
        <f t="shared" ref="BUC66" si="947">(BUC60-BUC62)*$C$65*0.7042</f>
        <v>0</v>
      </c>
      <c r="BUE66" s="962">
        <f t="shared" ref="BUE66" si="948">(BUE60-BUE62)*$C$65*0.7042</f>
        <v>0</v>
      </c>
      <c r="BUG66" s="962">
        <f t="shared" ref="BUG66" si="949">(BUG60-BUG62)*$C$65*0.7042</f>
        <v>0</v>
      </c>
      <c r="BUI66" s="962">
        <f t="shared" ref="BUI66" si="950">(BUI60-BUI62)*$C$65*0.7042</f>
        <v>0</v>
      </c>
      <c r="BUK66" s="962">
        <f t="shared" ref="BUK66" si="951">(BUK60-BUK62)*$C$65*0.7042</f>
        <v>0</v>
      </c>
      <c r="BUM66" s="962">
        <f t="shared" ref="BUM66" si="952">(BUM60-BUM62)*$C$65*0.7042</f>
        <v>0</v>
      </c>
      <c r="BUO66" s="962">
        <f t="shared" ref="BUO66" si="953">(BUO60-BUO62)*$C$65*0.7042</f>
        <v>0</v>
      </c>
      <c r="BUQ66" s="962">
        <f t="shared" ref="BUQ66" si="954">(BUQ60-BUQ62)*$C$65*0.7042</f>
        <v>0</v>
      </c>
      <c r="BUS66" s="962">
        <f t="shared" ref="BUS66" si="955">(BUS60-BUS62)*$C$65*0.7042</f>
        <v>0</v>
      </c>
      <c r="BUU66" s="962">
        <f t="shared" ref="BUU66" si="956">(BUU60-BUU62)*$C$65*0.7042</f>
        <v>0</v>
      </c>
      <c r="BUW66" s="962">
        <f t="shared" ref="BUW66" si="957">(BUW60-BUW62)*$C$65*0.7042</f>
        <v>0</v>
      </c>
      <c r="BUY66" s="962">
        <f t="shared" ref="BUY66" si="958">(BUY60-BUY62)*$C$65*0.7042</f>
        <v>0</v>
      </c>
      <c r="BVA66" s="962">
        <f t="shared" ref="BVA66" si="959">(BVA60-BVA62)*$C$65*0.7042</f>
        <v>0</v>
      </c>
      <c r="BVC66" s="962">
        <f t="shared" ref="BVC66" si="960">(BVC60-BVC62)*$C$65*0.7042</f>
        <v>0</v>
      </c>
      <c r="BVE66" s="962">
        <f t="shared" ref="BVE66" si="961">(BVE60-BVE62)*$C$65*0.7042</f>
        <v>0</v>
      </c>
      <c r="BVG66" s="962">
        <f t="shared" ref="BVG66" si="962">(BVG60-BVG62)*$C$65*0.7042</f>
        <v>0</v>
      </c>
      <c r="BVI66" s="962">
        <f t="shared" ref="BVI66" si="963">(BVI60-BVI62)*$C$65*0.7042</f>
        <v>0</v>
      </c>
      <c r="BVK66" s="962">
        <f t="shared" ref="BVK66" si="964">(BVK60-BVK62)*$C$65*0.7042</f>
        <v>0</v>
      </c>
      <c r="BVM66" s="962">
        <f t="shared" ref="BVM66" si="965">(BVM60-BVM62)*$C$65*0.7042</f>
        <v>0</v>
      </c>
      <c r="BVO66" s="962">
        <f t="shared" ref="BVO66" si="966">(BVO60-BVO62)*$C$65*0.7042</f>
        <v>0</v>
      </c>
      <c r="BVQ66" s="962">
        <f t="shared" ref="BVQ66" si="967">(BVQ60-BVQ62)*$C$65*0.7042</f>
        <v>0</v>
      </c>
      <c r="BVS66" s="962">
        <f t="shared" ref="BVS66" si="968">(BVS60-BVS62)*$C$65*0.7042</f>
        <v>0</v>
      </c>
      <c r="BVU66" s="962">
        <f t="shared" ref="BVU66" si="969">(BVU60-BVU62)*$C$65*0.7042</f>
        <v>0</v>
      </c>
      <c r="BVW66" s="962">
        <f t="shared" ref="BVW66" si="970">(BVW60-BVW62)*$C$65*0.7042</f>
        <v>0</v>
      </c>
      <c r="BVY66" s="962">
        <f t="shared" ref="BVY66" si="971">(BVY60-BVY62)*$C$65*0.7042</f>
        <v>0</v>
      </c>
      <c r="BWA66" s="962">
        <f t="shared" ref="BWA66" si="972">(BWA60-BWA62)*$C$65*0.7042</f>
        <v>0</v>
      </c>
      <c r="BWC66" s="962">
        <f t="shared" ref="BWC66" si="973">(BWC60-BWC62)*$C$65*0.7042</f>
        <v>0</v>
      </c>
      <c r="BWE66" s="962">
        <f t="shared" ref="BWE66" si="974">(BWE60-BWE62)*$C$65*0.7042</f>
        <v>0</v>
      </c>
      <c r="BWG66" s="962">
        <f t="shared" ref="BWG66" si="975">(BWG60-BWG62)*$C$65*0.7042</f>
        <v>0</v>
      </c>
      <c r="BWI66" s="962">
        <f t="shared" ref="BWI66" si="976">(BWI60-BWI62)*$C$65*0.7042</f>
        <v>0</v>
      </c>
      <c r="BWK66" s="962">
        <f t="shared" ref="BWK66" si="977">(BWK60-BWK62)*$C$65*0.7042</f>
        <v>0</v>
      </c>
      <c r="BWM66" s="962">
        <f t="shared" ref="BWM66" si="978">(BWM60-BWM62)*$C$65*0.7042</f>
        <v>0</v>
      </c>
      <c r="BWO66" s="962">
        <f t="shared" ref="BWO66" si="979">(BWO60-BWO62)*$C$65*0.7042</f>
        <v>0</v>
      </c>
      <c r="BWQ66" s="962">
        <f t="shared" ref="BWQ66" si="980">(BWQ60-BWQ62)*$C$65*0.7042</f>
        <v>0</v>
      </c>
      <c r="BWS66" s="962">
        <f t="shared" ref="BWS66" si="981">(BWS60-BWS62)*$C$65*0.7042</f>
        <v>0</v>
      </c>
      <c r="BWU66" s="962">
        <f t="shared" ref="BWU66" si="982">(BWU60-BWU62)*$C$65*0.7042</f>
        <v>0</v>
      </c>
      <c r="BWW66" s="962">
        <f t="shared" ref="BWW66" si="983">(BWW60-BWW62)*$C$65*0.7042</f>
        <v>0</v>
      </c>
      <c r="BWY66" s="962">
        <f t="shared" ref="BWY66" si="984">(BWY60-BWY62)*$C$65*0.7042</f>
        <v>0</v>
      </c>
      <c r="BXA66" s="962">
        <f t="shared" ref="BXA66" si="985">(BXA60-BXA62)*$C$65*0.7042</f>
        <v>0</v>
      </c>
      <c r="BXC66" s="962">
        <f t="shared" ref="BXC66" si="986">(BXC60-BXC62)*$C$65*0.7042</f>
        <v>0</v>
      </c>
      <c r="BXE66" s="962">
        <f t="shared" ref="BXE66" si="987">(BXE60-BXE62)*$C$65*0.7042</f>
        <v>0</v>
      </c>
      <c r="BXG66" s="962">
        <f t="shared" ref="BXG66" si="988">(BXG60-BXG62)*$C$65*0.7042</f>
        <v>0</v>
      </c>
      <c r="BXI66" s="962">
        <f t="shared" ref="BXI66" si="989">(BXI60-BXI62)*$C$65*0.7042</f>
        <v>0</v>
      </c>
      <c r="BXK66" s="962">
        <f t="shared" ref="BXK66" si="990">(BXK60-BXK62)*$C$65*0.7042</f>
        <v>0</v>
      </c>
      <c r="BXM66" s="962">
        <f t="shared" ref="BXM66" si="991">(BXM60-BXM62)*$C$65*0.7042</f>
        <v>0</v>
      </c>
      <c r="BXO66" s="962">
        <f t="shared" ref="BXO66" si="992">(BXO60-BXO62)*$C$65*0.7042</f>
        <v>0</v>
      </c>
      <c r="BXQ66" s="962">
        <f t="shared" ref="BXQ66" si="993">(BXQ60-BXQ62)*$C$65*0.7042</f>
        <v>0</v>
      </c>
      <c r="BXS66" s="962">
        <f t="shared" ref="BXS66" si="994">(BXS60-BXS62)*$C$65*0.7042</f>
        <v>0</v>
      </c>
      <c r="BXU66" s="962">
        <f t="shared" ref="BXU66" si="995">(BXU60-BXU62)*$C$65*0.7042</f>
        <v>0</v>
      </c>
      <c r="BXW66" s="962">
        <f t="shared" ref="BXW66" si="996">(BXW60-BXW62)*$C$65*0.7042</f>
        <v>0</v>
      </c>
      <c r="BXY66" s="962">
        <f t="shared" ref="BXY66" si="997">(BXY60-BXY62)*$C$65*0.7042</f>
        <v>0</v>
      </c>
      <c r="BYA66" s="962">
        <f t="shared" ref="BYA66" si="998">(BYA60-BYA62)*$C$65*0.7042</f>
        <v>0</v>
      </c>
      <c r="BYC66" s="962">
        <f t="shared" ref="BYC66" si="999">(BYC60-BYC62)*$C$65*0.7042</f>
        <v>0</v>
      </c>
      <c r="BYE66" s="962">
        <f t="shared" ref="BYE66" si="1000">(BYE60-BYE62)*$C$65*0.7042</f>
        <v>0</v>
      </c>
      <c r="BYG66" s="962">
        <f t="shared" ref="BYG66" si="1001">(BYG60-BYG62)*$C$65*0.7042</f>
        <v>0</v>
      </c>
      <c r="BYI66" s="962">
        <f t="shared" ref="BYI66" si="1002">(BYI60-BYI62)*$C$65*0.7042</f>
        <v>0</v>
      </c>
      <c r="BYK66" s="962">
        <f t="shared" ref="BYK66" si="1003">(BYK60-BYK62)*$C$65*0.7042</f>
        <v>0</v>
      </c>
      <c r="BYM66" s="962">
        <f t="shared" ref="BYM66" si="1004">(BYM60-BYM62)*$C$65*0.7042</f>
        <v>0</v>
      </c>
      <c r="BYO66" s="962">
        <f t="shared" ref="BYO66" si="1005">(BYO60-BYO62)*$C$65*0.7042</f>
        <v>0</v>
      </c>
      <c r="BYQ66" s="962">
        <f t="shared" ref="BYQ66" si="1006">(BYQ60-BYQ62)*$C$65*0.7042</f>
        <v>0</v>
      </c>
      <c r="BYS66" s="962">
        <f t="shared" ref="BYS66" si="1007">(BYS60-BYS62)*$C$65*0.7042</f>
        <v>0</v>
      </c>
      <c r="BYU66" s="962">
        <f t="shared" ref="BYU66" si="1008">(BYU60-BYU62)*$C$65*0.7042</f>
        <v>0</v>
      </c>
      <c r="BYW66" s="962">
        <f t="shared" ref="BYW66" si="1009">(BYW60-BYW62)*$C$65*0.7042</f>
        <v>0</v>
      </c>
      <c r="BYY66" s="962">
        <f t="shared" ref="BYY66" si="1010">(BYY60-BYY62)*$C$65*0.7042</f>
        <v>0</v>
      </c>
      <c r="BZA66" s="962">
        <f t="shared" ref="BZA66" si="1011">(BZA60-BZA62)*$C$65*0.7042</f>
        <v>0</v>
      </c>
      <c r="BZC66" s="962">
        <f t="shared" ref="BZC66" si="1012">(BZC60-BZC62)*$C$65*0.7042</f>
        <v>0</v>
      </c>
      <c r="BZE66" s="962">
        <f t="shared" ref="BZE66" si="1013">(BZE60-BZE62)*$C$65*0.7042</f>
        <v>0</v>
      </c>
      <c r="BZG66" s="962">
        <f t="shared" ref="BZG66" si="1014">(BZG60-BZG62)*$C$65*0.7042</f>
        <v>0</v>
      </c>
      <c r="BZI66" s="962">
        <f t="shared" ref="BZI66" si="1015">(BZI60-BZI62)*$C$65*0.7042</f>
        <v>0</v>
      </c>
      <c r="BZK66" s="962">
        <f t="shared" ref="BZK66" si="1016">(BZK60-BZK62)*$C$65*0.7042</f>
        <v>0</v>
      </c>
      <c r="BZM66" s="962">
        <f t="shared" ref="BZM66" si="1017">(BZM60-BZM62)*$C$65*0.7042</f>
        <v>0</v>
      </c>
      <c r="BZO66" s="962">
        <f t="shared" ref="BZO66" si="1018">(BZO60-BZO62)*$C$65*0.7042</f>
        <v>0</v>
      </c>
      <c r="BZQ66" s="962">
        <f t="shared" ref="BZQ66" si="1019">(BZQ60-BZQ62)*$C$65*0.7042</f>
        <v>0</v>
      </c>
      <c r="BZS66" s="962">
        <f t="shared" ref="BZS66" si="1020">(BZS60-BZS62)*$C$65*0.7042</f>
        <v>0</v>
      </c>
      <c r="BZU66" s="962">
        <f t="shared" ref="BZU66" si="1021">(BZU60-BZU62)*$C$65*0.7042</f>
        <v>0</v>
      </c>
      <c r="BZW66" s="962">
        <f t="shared" ref="BZW66" si="1022">(BZW60-BZW62)*$C$65*0.7042</f>
        <v>0</v>
      </c>
      <c r="BZY66" s="962">
        <f t="shared" ref="BZY66" si="1023">(BZY60-BZY62)*$C$65*0.7042</f>
        <v>0</v>
      </c>
      <c r="CAA66" s="962">
        <f t="shared" ref="CAA66" si="1024">(CAA60-CAA62)*$C$65*0.7042</f>
        <v>0</v>
      </c>
      <c r="CAC66" s="962">
        <f t="shared" ref="CAC66" si="1025">(CAC60-CAC62)*$C$65*0.7042</f>
        <v>0</v>
      </c>
      <c r="CAE66" s="962">
        <f t="shared" ref="CAE66" si="1026">(CAE60-CAE62)*$C$65*0.7042</f>
        <v>0</v>
      </c>
      <c r="CAG66" s="962">
        <f t="shared" ref="CAG66" si="1027">(CAG60-CAG62)*$C$65*0.7042</f>
        <v>0</v>
      </c>
      <c r="CAI66" s="962">
        <f t="shared" ref="CAI66" si="1028">(CAI60-CAI62)*$C$65*0.7042</f>
        <v>0</v>
      </c>
      <c r="CAK66" s="962">
        <f t="shared" ref="CAK66" si="1029">(CAK60-CAK62)*$C$65*0.7042</f>
        <v>0</v>
      </c>
      <c r="CAM66" s="962">
        <f t="shared" ref="CAM66" si="1030">(CAM60-CAM62)*$C$65*0.7042</f>
        <v>0</v>
      </c>
      <c r="CAO66" s="962">
        <f t="shared" ref="CAO66" si="1031">(CAO60-CAO62)*$C$65*0.7042</f>
        <v>0</v>
      </c>
      <c r="CAQ66" s="962">
        <f t="shared" ref="CAQ66" si="1032">(CAQ60-CAQ62)*$C$65*0.7042</f>
        <v>0</v>
      </c>
      <c r="CAS66" s="962">
        <f t="shared" ref="CAS66" si="1033">(CAS60-CAS62)*$C$65*0.7042</f>
        <v>0</v>
      </c>
      <c r="CAU66" s="962">
        <f t="shared" ref="CAU66" si="1034">(CAU60-CAU62)*$C$65*0.7042</f>
        <v>0</v>
      </c>
      <c r="CAW66" s="962">
        <f t="shared" ref="CAW66" si="1035">(CAW60-CAW62)*$C$65*0.7042</f>
        <v>0</v>
      </c>
      <c r="CAY66" s="962">
        <f t="shared" ref="CAY66" si="1036">(CAY60-CAY62)*$C$65*0.7042</f>
        <v>0</v>
      </c>
      <c r="CBA66" s="962">
        <f t="shared" ref="CBA66" si="1037">(CBA60-CBA62)*$C$65*0.7042</f>
        <v>0</v>
      </c>
      <c r="CBC66" s="962">
        <f t="shared" ref="CBC66" si="1038">(CBC60-CBC62)*$C$65*0.7042</f>
        <v>0</v>
      </c>
      <c r="CBE66" s="962">
        <f t="shared" ref="CBE66" si="1039">(CBE60-CBE62)*$C$65*0.7042</f>
        <v>0</v>
      </c>
      <c r="CBG66" s="962">
        <f t="shared" ref="CBG66" si="1040">(CBG60-CBG62)*$C$65*0.7042</f>
        <v>0</v>
      </c>
      <c r="CBI66" s="962">
        <f t="shared" ref="CBI66" si="1041">(CBI60-CBI62)*$C$65*0.7042</f>
        <v>0</v>
      </c>
      <c r="CBK66" s="962">
        <f t="shared" ref="CBK66" si="1042">(CBK60-CBK62)*$C$65*0.7042</f>
        <v>0</v>
      </c>
      <c r="CBM66" s="962">
        <f t="shared" ref="CBM66" si="1043">(CBM60-CBM62)*$C$65*0.7042</f>
        <v>0</v>
      </c>
      <c r="CBO66" s="962">
        <f t="shared" ref="CBO66" si="1044">(CBO60-CBO62)*$C$65*0.7042</f>
        <v>0</v>
      </c>
      <c r="CBQ66" s="962">
        <f t="shared" ref="CBQ66" si="1045">(CBQ60-CBQ62)*$C$65*0.7042</f>
        <v>0</v>
      </c>
      <c r="CBS66" s="962">
        <f t="shared" ref="CBS66" si="1046">(CBS60-CBS62)*$C$65*0.7042</f>
        <v>0</v>
      </c>
      <c r="CBU66" s="962">
        <f t="shared" ref="CBU66" si="1047">(CBU60-CBU62)*$C$65*0.7042</f>
        <v>0</v>
      </c>
      <c r="CBW66" s="962">
        <f t="shared" ref="CBW66" si="1048">(CBW60-CBW62)*$C$65*0.7042</f>
        <v>0</v>
      </c>
      <c r="CBY66" s="962">
        <f t="shared" ref="CBY66" si="1049">(CBY60-CBY62)*$C$65*0.7042</f>
        <v>0</v>
      </c>
      <c r="CCA66" s="962">
        <f t="shared" ref="CCA66" si="1050">(CCA60-CCA62)*$C$65*0.7042</f>
        <v>0</v>
      </c>
      <c r="CCC66" s="962">
        <f t="shared" ref="CCC66" si="1051">(CCC60-CCC62)*$C$65*0.7042</f>
        <v>0</v>
      </c>
      <c r="CCE66" s="962">
        <f t="shared" ref="CCE66" si="1052">(CCE60-CCE62)*$C$65*0.7042</f>
        <v>0</v>
      </c>
      <c r="CCG66" s="962">
        <f t="shared" ref="CCG66" si="1053">(CCG60-CCG62)*$C$65*0.7042</f>
        <v>0</v>
      </c>
      <c r="CCI66" s="962">
        <f t="shared" ref="CCI66" si="1054">(CCI60-CCI62)*$C$65*0.7042</f>
        <v>0</v>
      </c>
      <c r="CCK66" s="962">
        <f t="shared" ref="CCK66" si="1055">(CCK60-CCK62)*$C$65*0.7042</f>
        <v>0</v>
      </c>
      <c r="CCM66" s="962">
        <f t="shared" ref="CCM66" si="1056">(CCM60-CCM62)*$C$65*0.7042</f>
        <v>0</v>
      </c>
      <c r="CCO66" s="962">
        <f t="shared" ref="CCO66" si="1057">(CCO60-CCO62)*$C$65*0.7042</f>
        <v>0</v>
      </c>
      <c r="CCQ66" s="962">
        <f t="shared" ref="CCQ66" si="1058">(CCQ60-CCQ62)*$C$65*0.7042</f>
        <v>0</v>
      </c>
      <c r="CCS66" s="962">
        <f t="shared" ref="CCS66" si="1059">(CCS60-CCS62)*$C$65*0.7042</f>
        <v>0</v>
      </c>
      <c r="CCU66" s="962">
        <f t="shared" ref="CCU66" si="1060">(CCU60-CCU62)*$C$65*0.7042</f>
        <v>0</v>
      </c>
      <c r="CCW66" s="962">
        <f t="shared" ref="CCW66" si="1061">(CCW60-CCW62)*$C$65*0.7042</f>
        <v>0</v>
      </c>
      <c r="CCY66" s="962">
        <f t="shared" ref="CCY66" si="1062">(CCY60-CCY62)*$C$65*0.7042</f>
        <v>0</v>
      </c>
      <c r="CDA66" s="962">
        <f t="shared" ref="CDA66" si="1063">(CDA60-CDA62)*$C$65*0.7042</f>
        <v>0</v>
      </c>
      <c r="CDC66" s="962">
        <f t="shared" ref="CDC66" si="1064">(CDC60-CDC62)*$C$65*0.7042</f>
        <v>0</v>
      </c>
      <c r="CDE66" s="962">
        <f t="shared" ref="CDE66" si="1065">(CDE60-CDE62)*$C$65*0.7042</f>
        <v>0</v>
      </c>
      <c r="CDG66" s="962">
        <f t="shared" ref="CDG66" si="1066">(CDG60-CDG62)*$C$65*0.7042</f>
        <v>0</v>
      </c>
      <c r="CDI66" s="962">
        <f t="shared" ref="CDI66" si="1067">(CDI60-CDI62)*$C$65*0.7042</f>
        <v>0</v>
      </c>
      <c r="CDK66" s="962">
        <f t="shared" ref="CDK66" si="1068">(CDK60-CDK62)*$C$65*0.7042</f>
        <v>0</v>
      </c>
      <c r="CDM66" s="962">
        <f t="shared" ref="CDM66" si="1069">(CDM60-CDM62)*$C$65*0.7042</f>
        <v>0</v>
      </c>
      <c r="CDO66" s="962">
        <f t="shared" ref="CDO66" si="1070">(CDO60-CDO62)*$C$65*0.7042</f>
        <v>0</v>
      </c>
      <c r="CDQ66" s="962">
        <f t="shared" ref="CDQ66" si="1071">(CDQ60-CDQ62)*$C$65*0.7042</f>
        <v>0</v>
      </c>
      <c r="CDS66" s="962">
        <f t="shared" ref="CDS66" si="1072">(CDS60-CDS62)*$C$65*0.7042</f>
        <v>0</v>
      </c>
      <c r="CDU66" s="962">
        <f t="shared" ref="CDU66" si="1073">(CDU60-CDU62)*$C$65*0.7042</f>
        <v>0</v>
      </c>
      <c r="CDW66" s="962">
        <f t="shared" ref="CDW66" si="1074">(CDW60-CDW62)*$C$65*0.7042</f>
        <v>0</v>
      </c>
      <c r="CDY66" s="962">
        <f t="shared" ref="CDY66" si="1075">(CDY60-CDY62)*$C$65*0.7042</f>
        <v>0</v>
      </c>
      <c r="CEA66" s="962">
        <f t="shared" ref="CEA66" si="1076">(CEA60-CEA62)*$C$65*0.7042</f>
        <v>0</v>
      </c>
      <c r="CEC66" s="962">
        <f t="shared" ref="CEC66" si="1077">(CEC60-CEC62)*$C$65*0.7042</f>
        <v>0</v>
      </c>
      <c r="CEE66" s="962">
        <f t="shared" ref="CEE66" si="1078">(CEE60-CEE62)*$C$65*0.7042</f>
        <v>0</v>
      </c>
      <c r="CEG66" s="962">
        <f t="shared" ref="CEG66" si="1079">(CEG60-CEG62)*$C$65*0.7042</f>
        <v>0</v>
      </c>
      <c r="CEI66" s="962">
        <f t="shared" ref="CEI66" si="1080">(CEI60-CEI62)*$C$65*0.7042</f>
        <v>0</v>
      </c>
      <c r="CEK66" s="962">
        <f t="shared" ref="CEK66" si="1081">(CEK60-CEK62)*$C$65*0.7042</f>
        <v>0</v>
      </c>
      <c r="CEM66" s="962">
        <f t="shared" ref="CEM66" si="1082">(CEM60-CEM62)*$C$65*0.7042</f>
        <v>0</v>
      </c>
      <c r="CEO66" s="962">
        <f t="shared" ref="CEO66" si="1083">(CEO60-CEO62)*$C$65*0.7042</f>
        <v>0</v>
      </c>
      <c r="CEQ66" s="962">
        <f t="shared" ref="CEQ66" si="1084">(CEQ60-CEQ62)*$C$65*0.7042</f>
        <v>0</v>
      </c>
      <c r="CES66" s="962">
        <f t="shared" ref="CES66" si="1085">(CES60-CES62)*$C$65*0.7042</f>
        <v>0</v>
      </c>
      <c r="CEU66" s="962">
        <f t="shared" ref="CEU66" si="1086">(CEU60-CEU62)*$C$65*0.7042</f>
        <v>0</v>
      </c>
      <c r="CEW66" s="962">
        <f t="shared" ref="CEW66" si="1087">(CEW60-CEW62)*$C$65*0.7042</f>
        <v>0</v>
      </c>
      <c r="CEY66" s="962">
        <f t="shared" ref="CEY66" si="1088">(CEY60-CEY62)*$C$65*0.7042</f>
        <v>0</v>
      </c>
      <c r="CFA66" s="962">
        <f t="shared" ref="CFA66" si="1089">(CFA60-CFA62)*$C$65*0.7042</f>
        <v>0</v>
      </c>
      <c r="CFC66" s="962">
        <f t="shared" ref="CFC66" si="1090">(CFC60-CFC62)*$C$65*0.7042</f>
        <v>0</v>
      </c>
      <c r="CFE66" s="962">
        <f t="shared" ref="CFE66" si="1091">(CFE60-CFE62)*$C$65*0.7042</f>
        <v>0</v>
      </c>
      <c r="CFG66" s="962">
        <f t="shared" ref="CFG66" si="1092">(CFG60-CFG62)*$C$65*0.7042</f>
        <v>0</v>
      </c>
      <c r="CFI66" s="962">
        <f t="shared" ref="CFI66" si="1093">(CFI60-CFI62)*$C$65*0.7042</f>
        <v>0</v>
      </c>
      <c r="CFK66" s="962">
        <f t="shared" ref="CFK66" si="1094">(CFK60-CFK62)*$C$65*0.7042</f>
        <v>0</v>
      </c>
      <c r="CFM66" s="962">
        <f t="shared" ref="CFM66" si="1095">(CFM60-CFM62)*$C$65*0.7042</f>
        <v>0</v>
      </c>
      <c r="CFO66" s="962">
        <f t="shared" ref="CFO66" si="1096">(CFO60-CFO62)*$C$65*0.7042</f>
        <v>0</v>
      </c>
      <c r="CFQ66" s="962">
        <f t="shared" ref="CFQ66" si="1097">(CFQ60-CFQ62)*$C$65*0.7042</f>
        <v>0</v>
      </c>
      <c r="CFS66" s="962">
        <f t="shared" ref="CFS66" si="1098">(CFS60-CFS62)*$C$65*0.7042</f>
        <v>0</v>
      </c>
      <c r="CFU66" s="962">
        <f t="shared" ref="CFU66" si="1099">(CFU60-CFU62)*$C$65*0.7042</f>
        <v>0</v>
      </c>
      <c r="CFW66" s="962">
        <f t="shared" ref="CFW66" si="1100">(CFW60-CFW62)*$C$65*0.7042</f>
        <v>0</v>
      </c>
      <c r="CFY66" s="962">
        <f t="shared" ref="CFY66" si="1101">(CFY60-CFY62)*$C$65*0.7042</f>
        <v>0</v>
      </c>
      <c r="CGA66" s="962">
        <f t="shared" ref="CGA66" si="1102">(CGA60-CGA62)*$C$65*0.7042</f>
        <v>0</v>
      </c>
      <c r="CGC66" s="962">
        <f t="shared" ref="CGC66" si="1103">(CGC60-CGC62)*$C$65*0.7042</f>
        <v>0</v>
      </c>
      <c r="CGE66" s="962">
        <f t="shared" ref="CGE66" si="1104">(CGE60-CGE62)*$C$65*0.7042</f>
        <v>0</v>
      </c>
      <c r="CGG66" s="962">
        <f t="shared" ref="CGG66" si="1105">(CGG60-CGG62)*$C$65*0.7042</f>
        <v>0</v>
      </c>
      <c r="CGI66" s="962">
        <f t="shared" ref="CGI66" si="1106">(CGI60-CGI62)*$C$65*0.7042</f>
        <v>0</v>
      </c>
      <c r="CGK66" s="962">
        <f t="shared" ref="CGK66" si="1107">(CGK60-CGK62)*$C$65*0.7042</f>
        <v>0</v>
      </c>
      <c r="CGM66" s="962">
        <f t="shared" ref="CGM66" si="1108">(CGM60-CGM62)*$C$65*0.7042</f>
        <v>0</v>
      </c>
      <c r="CGO66" s="962">
        <f t="shared" ref="CGO66" si="1109">(CGO60-CGO62)*$C$65*0.7042</f>
        <v>0</v>
      </c>
      <c r="CGQ66" s="962">
        <f t="shared" ref="CGQ66" si="1110">(CGQ60-CGQ62)*$C$65*0.7042</f>
        <v>0</v>
      </c>
      <c r="CGS66" s="962">
        <f t="shared" ref="CGS66" si="1111">(CGS60-CGS62)*$C$65*0.7042</f>
        <v>0</v>
      </c>
      <c r="CGU66" s="962">
        <f t="shared" ref="CGU66" si="1112">(CGU60-CGU62)*$C$65*0.7042</f>
        <v>0</v>
      </c>
      <c r="CGW66" s="962">
        <f t="shared" ref="CGW66" si="1113">(CGW60-CGW62)*$C$65*0.7042</f>
        <v>0</v>
      </c>
      <c r="CGY66" s="962">
        <f t="shared" ref="CGY66" si="1114">(CGY60-CGY62)*$C$65*0.7042</f>
        <v>0</v>
      </c>
      <c r="CHA66" s="962">
        <f t="shared" ref="CHA66" si="1115">(CHA60-CHA62)*$C$65*0.7042</f>
        <v>0</v>
      </c>
      <c r="CHC66" s="962">
        <f t="shared" ref="CHC66" si="1116">(CHC60-CHC62)*$C$65*0.7042</f>
        <v>0</v>
      </c>
      <c r="CHE66" s="962">
        <f t="shared" ref="CHE66" si="1117">(CHE60-CHE62)*$C$65*0.7042</f>
        <v>0</v>
      </c>
      <c r="CHG66" s="962">
        <f t="shared" ref="CHG66" si="1118">(CHG60-CHG62)*$C$65*0.7042</f>
        <v>0</v>
      </c>
      <c r="CHI66" s="962">
        <f t="shared" ref="CHI66" si="1119">(CHI60-CHI62)*$C$65*0.7042</f>
        <v>0</v>
      </c>
      <c r="CHK66" s="962">
        <f t="shared" ref="CHK66" si="1120">(CHK60-CHK62)*$C$65*0.7042</f>
        <v>0</v>
      </c>
      <c r="CHM66" s="962">
        <f t="shared" ref="CHM66" si="1121">(CHM60-CHM62)*$C$65*0.7042</f>
        <v>0</v>
      </c>
      <c r="CHO66" s="962">
        <f t="shared" ref="CHO66" si="1122">(CHO60-CHO62)*$C$65*0.7042</f>
        <v>0</v>
      </c>
      <c r="CHQ66" s="962">
        <f t="shared" ref="CHQ66" si="1123">(CHQ60-CHQ62)*$C$65*0.7042</f>
        <v>0</v>
      </c>
      <c r="CHS66" s="962">
        <f t="shared" ref="CHS66" si="1124">(CHS60-CHS62)*$C$65*0.7042</f>
        <v>0</v>
      </c>
      <c r="CHU66" s="962">
        <f t="shared" ref="CHU66" si="1125">(CHU60-CHU62)*$C$65*0.7042</f>
        <v>0</v>
      </c>
      <c r="CHW66" s="962">
        <f t="shared" ref="CHW66" si="1126">(CHW60-CHW62)*$C$65*0.7042</f>
        <v>0</v>
      </c>
      <c r="CHY66" s="962">
        <f t="shared" ref="CHY66" si="1127">(CHY60-CHY62)*$C$65*0.7042</f>
        <v>0</v>
      </c>
      <c r="CIA66" s="962">
        <f t="shared" ref="CIA66" si="1128">(CIA60-CIA62)*$C$65*0.7042</f>
        <v>0</v>
      </c>
      <c r="CIC66" s="962">
        <f t="shared" ref="CIC66" si="1129">(CIC60-CIC62)*$C$65*0.7042</f>
        <v>0</v>
      </c>
      <c r="CIE66" s="962">
        <f t="shared" ref="CIE66" si="1130">(CIE60-CIE62)*$C$65*0.7042</f>
        <v>0</v>
      </c>
      <c r="CIG66" s="962">
        <f t="shared" ref="CIG66" si="1131">(CIG60-CIG62)*$C$65*0.7042</f>
        <v>0</v>
      </c>
      <c r="CII66" s="962">
        <f t="shared" ref="CII66" si="1132">(CII60-CII62)*$C$65*0.7042</f>
        <v>0</v>
      </c>
      <c r="CIK66" s="962">
        <f t="shared" ref="CIK66" si="1133">(CIK60-CIK62)*$C$65*0.7042</f>
        <v>0</v>
      </c>
      <c r="CIM66" s="962">
        <f t="shared" ref="CIM66" si="1134">(CIM60-CIM62)*$C$65*0.7042</f>
        <v>0</v>
      </c>
      <c r="CIO66" s="962">
        <f t="shared" ref="CIO66" si="1135">(CIO60-CIO62)*$C$65*0.7042</f>
        <v>0</v>
      </c>
      <c r="CIQ66" s="962">
        <f t="shared" ref="CIQ66" si="1136">(CIQ60-CIQ62)*$C$65*0.7042</f>
        <v>0</v>
      </c>
      <c r="CIS66" s="962">
        <f t="shared" ref="CIS66" si="1137">(CIS60-CIS62)*$C$65*0.7042</f>
        <v>0</v>
      </c>
      <c r="CIU66" s="962">
        <f t="shared" ref="CIU66" si="1138">(CIU60-CIU62)*$C$65*0.7042</f>
        <v>0</v>
      </c>
      <c r="CIW66" s="962">
        <f t="shared" ref="CIW66" si="1139">(CIW60-CIW62)*$C$65*0.7042</f>
        <v>0</v>
      </c>
      <c r="CIY66" s="962">
        <f t="shared" ref="CIY66" si="1140">(CIY60-CIY62)*$C$65*0.7042</f>
        <v>0</v>
      </c>
      <c r="CJA66" s="962">
        <f t="shared" ref="CJA66" si="1141">(CJA60-CJA62)*$C$65*0.7042</f>
        <v>0</v>
      </c>
      <c r="CJC66" s="962">
        <f t="shared" ref="CJC66" si="1142">(CJC60-CJC62)*$C$65*0.7042</f>
        <v>0</v>
      </c>
      <c r="CJE66" s="962">
        <f t="shared" ref="CJE66" si="1143">(CJE60-CJE62)*$C$65*0.7042</f>
        <v>0</v>
      </c>
      <c r="CJG66" s="962">
        <f t="shared" ref="CJG66" si="1144">(CJG60-CJG62)*$C$65*0.7042</f>
        <v>0</v>
      </c>
      <c r="CJI66" s="962">
        <f t="shared" ref="CJI66" si="1145">(CJI60-CJI62)*$C$65*0.7042</f>
        <v>0</v>
      </c>
      <c r="CJK66" s="962">
        <f t="shared" ref="CJK66" si="1146">(CJK60-CJK62)*$C$65*0.7042</f>
        <v>0</v>
      </c>
      <c r="CJM66" s="962">
        <f t="shared" ref="CJM66" si="1147">(CJM60-CJM62)*$C$65*0.7042</f>
        <v>0</v>
      </c>
      <c r="CJO66" s="962">
        <f t="shared" ref="CJO66" si="1148">(CJO60-CJO62)*$C$65*0.7042</f>
        <v>0</v>
      </c>
      <c r="CJQ66" s="962">
        <f t="shared" ref="CJQ66" si="1149">(CJQ60-CJQ62)*$C$65*0.7042</f>
        <v>0</v>
      </c>
      <c r="CJS66" s="962">
        <f t="shared" ref="CJS66" si="1150">(CJS60-CJS62)*$C$65*0.7042</f>
        <v>0</v>
      </c>
      <c r="CJU66" s="962">
        <f t="shared" ref="CJU66" si="1151">(CJU60-CJU62)*$C$65*0.7042</f>
        <v>0</v>
      </c>
      <c r="CJW66" s="962">
        <f t="shared" ref="CJW66" si="1152">(CJW60-CJW62)*$C$65*0.7042</f>
        <v>0</v>
      </c>
      <c r="CJY66" s="962">
        <f t="shared" ref="CJY66" si="1153">(CJY60-CJY62)*$C$65*0.7042</f>
        <v>0</v>
      </c>
      <c r="CKA66" s="962">
        <f t="shared" ref="CKA66" si="1154">(CKA60-CKA62)*$C$65*0.7042</f>
        <v>0</v>
      </c>
      <c r="CKC66" s="962">
        <f t="shared" ref="CKC66" si="1155">(CKC60-CKC62)*$C$65*0.7042</f>
        <v>0</v>
      </c>
      <c r="CKE66" s="962">
        <f t="shared" ref="CKE66" si="1156">(CKE60-CKE62)*$C$65*0.7042</f>
        <v>0</v>
      </c>
      <c r="CKG66" s="962">
        <f t="shared" ref="CKG66" si="1157">(CKG60-CKG62)*$C$65*0.7042</f>
        <v>0</v>
      </c>
      <c r="CKI66" s="962">
        <f t="shared" ref="CKI66" si="1158">(CKI60-CKI62)*$C$65*0.7042</f>
        <v>0</v>
      </c>
      <c r="CKK66" s="962">
        <f t="shared" ref="CKK66" si="1159">(CKK60-CKK62)*$C$65*0.7042</f>
        <v>0</v>
      </c>
      <c r="CKM66" s="962">
        <f t="shared" ref="CKM66" si="1160">(CKM60-CKM62)*$C$65*0.7042</f>
        <v>0</v>
      </c>
      <c r="CKO66" s="962">
        <f t="shared" ref="CKO66" si="1161">(CKO60-CKO62)*$C$65*0.7042</f>
        <v>0</v>
      </c>
      <c r="CKQ66" s="962">
        <f t="shared" ref="CKQ66" si="1162">(CKQ60-CKQ62)*$C$65*0.7042</f>
        <v>0</v>
      </c>
      <c r="CKS66" s="962">
        <f t="shared" ref="CKS66" si="1163">(CKS60-CKS62)*$C$65*0.7042</f>
        <v>0</v>
      </c>
      <c r="CKU66" s="962">
        <f t="shared" ref="CKU66" si="1164">(CKU60-CKU62)*$C$65*0.7042</f>
        <v>0</v>
      </c>
      <c r="CKW66" s="962">
        <f t="shared" ref="CKW66" si="1165">(CKW60-CKW62)*$C$65*0.7042</f>
        <v>0</v>
      </c>
      <c r="CKY66" s="962">
        <f t="shared" ref="CKY66" si="1166">(CKY60-CKY62)*$C$65*0.7042</f>
        <v>0</v>
      </c>
      <c r="CLA66" s="962">
        <f t="shared" ref="CLA66" si="1167">(CLA60-CLA62)*$C$65*0.7042</f>
        <v>0</v>
      </c>
      <c r="CLC66" s="962">
        <f t="shared" ref="CLC66" si="1168">(CLC60-CLC62)*$C$65*0.7042</f>
        <v>0</v>
      </c>
      <c r="CLE66" s="962">
        <f t="shared" ref="CLE66" si="1169">(CLE60-CLE62)*$C$65*0.7042</f>
        <v>0</v>
      </c>
      <c r="CLG66" s="962">
        <f t="shared" ref="CLG66" si="1170">(CLG60-CLG62)*$C$65*0.7042</f>
        <v>0</v>
      </c>
      <c r="CLI66" s="962">
        <f t="shared" ref="CLI66" si="1171">(CLI60-CLI62)*$C$65*0.7042</f>
        <v>0</v>
      </c>
      <c r="CLK66" s="962">
        <f t="shared" ref="CLK66" si="1172">(CLK60-CLK62)*$C$65*0.7042</f>
        <v>0</v>
      </c>
      <c r="CLM66" s="962">
        <f t="shared" ref="CLM66" si="1173">(CLM60-CLM62)*$C$65*0.7042</f>
        <v>0</v>
      </c>
      <c r="CLO66" s="962">
        <f t="shared" ref="CLO66" si="1174">(CLO60-CLO62)*$C$65*0.7042</f>
        <v>0</v>
      </c>
      <c r="CLQ66" s="962">
        <f t="shared" ref="CLQ66" si="1175">(CLQ60-CLQ62)*$C$65*0.7042</f>
        <v>0</v>
      </c>
      <c r="CLS66" s="962">
        <f t="shared" ref="CLS66" si="1176">(CLS60-CLS62)*$C$65*0.7042</f>
        <v>0</v>
      </c>
      <c r="CLU66" s="962">
        <f t="shared" ref="CLU66" si="1177">(CLU60-CLU62)*$C$65*0.7042</f>
        <v>0</v>
      </c>
      <c r="CLW66" s="962">
        <f t="shared" ref="CLW66" si="1178">(CLW60-CLW62)*$C$65*0.7042</f>
        <v>0</v>
      </c>
      <c r="CLY66" s="962">
        <f t="shared" ref="CLY66" si="1179">(CLY60-CLY62)*$C$65*0.7042</f>
        <v>0</v>
      </c>
      <c r="CMA66" s="962">
        <f t="shared" ref="CMA66" si="1180">(CMA60-CMA62)*$C$65*0.7042</f>
        <v>0</v>
      </c>
      <c r="CMC66" s="962">
        <f t="shared" ref="CMC66" si="1181">(CMC60-CMC62)*$C$65*0.7042</f>
        <v>0</v>
      </c>
      <c r="CME66" s="962">
        <f t="shared" ref="CME66" si="1182">(CME60-CME62)*$C$65*0.7042</f>
        <v>0</v>
      </c>
      <c r="CMG66" s="962">
        <f t="shared" ref="CMG66" si="1183">(CMG60-CMG62)*$C$65*0.7042</f>
        <v>0</v>
      </c>
      <c r="CMI66" s="962">
        <f t="shared" ref="CMI66" si="1184">(CMI60-CMI62)*$C$65*0.7042</f>
        <v>0</v>
      </c>
      <c r="CMK66" s="962">
        <f t="shared" ref="CMK66" si="1185">(CMK60-CMK62)*$C$65*0.7042</f>
        <v>0</v>
      </c>
      <c r="CMM66" s="962">
        <f t="shared" ref="CMM66" si="1186">(CMM60-CMM62)*$C$65*0.7042</f>
        <v>0</v>
      </c>
      <c r="CMO66" s="962">
        <f t="shared" ref="CMO66" si="1187">(CMO60-CMO62)*$C$65*0.7042</f>
        <v>0</v>
      </c>
      <c r="CMQ66" s="962">
        <f t="shared" ref="CMQ66" si="1188">(CMQ60-CMQ62)*$C$65*0.7042</f>
        <v>0</v>
      </c>
      <c r="CMS66" s="962">
        <f t="shared" ref="CMS66" si="1189">(CMS60-CMS62)*$C$65*0.7042</f>
        <v>0</v>
      </c>
      <c r="CMU66" s="962">
        <f t="shared" ref="CMU66" si="1190">(CMU60-CMU62)*$C$65*0.7042</f>
        <v>0</v>
      </c>
      <c r="CMW66" s="962">
        <f t="shared" ref="CMW66" si="1191">(CMW60-CMW62)*$C$65*0.7042</f>
        <v>0</v>
      </c>
      <c r="CMY66" s="962">
        <f t="shared" ref="CMY66" si="1192">(CMY60-CMY62)*$C$65*0.7042</f>
        <v>0</v>
      </c>
      <c r="CNA66" s="962">
        <f t="shared" ref="CNA66" si="1193">(CNA60-CNA62)*$C$65*0.7042</f>
        <v>0</v>
      </c>
      <c r="CNC66" s="962">
        <f t="shared" ref="CNC66" si="1194">(CNC60-CNC62)*$C$65*0.7042</f>
        <v>0</v>
      </c>
      <c r="CNE66" s="962">
        <f t="shared" ref="CNE66" si="1195">(CNE60-CNE62)*$C$65*0.7042</f>
        <v>0</v>
      </c>
      <c r="CNG66" s="962">
        <f t="shared" ref="CNG66" si="1196">(CNG60-CNG62)*$C$65*0.7042</f>
        <v>0</v>
      </c>
      <c r="CNI66" s="962">
        <f t="shared" ref="CNI66" si="1197">(CNI60-CNI62)*$C$65*0.7042</f>
        <v>0</v>
      </c>
      <c r="CNK66" s="962">
        <f t="shared" ref="CNK66" si="1198">(CNK60-CNK62)*$C$65*0.7042</f>
        <v>0</v>
      </c>
      <c r="CNM66" s="962">
        <f t="shared" ref="CNM66" si="1199">(CNM60-CNM62)*$C$65*0.7042</f>
        <v>0</v>
      </c>
      <c r="CNO66" s="962">
        <f t="shared" ref="CNO66" si="1200">(CNO60-CNO62)*$C$65*0.7042</f>
        <v>0</v>
      </c>
      <c r="CNQ66" s="962">
        <f t="shared" ref="CNQ66" si="1201">(CNQ60-CNQ62)*$C$65*0.7042</f>
        <v>0</v>
      </c>
      <c r="CNS66" s="962">
        <f t="shared" ref="CNS66" si="1202">(CNS60-CNS62)*$C$65*0.7042</f>
        <v>0</v>
      </c>
      <c r="CNU66" s="962">
        <f t="shared" ref="CNU66" si="1203">(CNU60-CNU62)*$C$65*0.7042</f>
        <v>0</v>
      </c>
      <c r="CNW66" s="962">
        <f t="shared" ref="CNW66" si="1204">(CNW60-CNW62)*$C$65*0.7042</f>
        <v>0</v>
      </c>
      <c r="CNY66" s="962">
        <f t="shared" ref="CNY66" si="1205">(CNY60-CNY62)*$C$65*0.7042</f>
        <v>0</v>
      </c>
      <c r="COA66" s="962">
        <f t="shared" ref="COA66" si="1206">(COA60-COA62)*$C$65*0.7042</f>
        <v>0</v>
      </c>
      <c r="COC66" s="962">
        <f t="shared" ref="COC66" si="1207">(COC60-COC62)*$C$65*0.7042</f>
        <v>0</v>
      </c>
      <c r="COE66" s="962">
        <f t="shared" ref="COE66" si="1208">(COE60-COE62)*$C$65*0.7042</f>
        <v>0</v>
      </c>
      <c r="COG66" s="962">
        <f t="shared" ref="COG66" si="1209">(COG60-COG62)*$C$65*0.7042</f>
        <v>0</v>
      </c>
      <c r="COI66" s="962">
        <f t="shared" ref="COI66" si="1210">(COI60-COI62)*$C$65*0.7042</f>
        <v>0</v>
      </c>
      <c r="COK66" s="962">
        <f t="shared" ref="COK66" si="1211">(COK60-COK62)*$C$65*0.7042</f>
        <v>0</v>
      </c>
      <c r="COM66" s="962">
        <f t="shared" ref="COM66" si="1212">(COM60-COM62)*$C$65*0.7042</f>
        <v>0</v>
      </c>
      <c r="COO66" s="962">
        <f t="shared" ref="COO66" si="1213">(COO60-COO62)*$C$65*0.7042</f>
        <v>0</v>
      </c>
      <c r="COQ66" s="962">
        <f t="shared" ref="COQ66" si="1214">(COQ60-COQ62)*$C$65*0.7042</f>
        <v>0</v>
      </c>
      <c r="COS66" s="962">
        <f t="shared" ref="COS66" si="1215">(COS60-COS62)*$C$65*0.7042</f>
        <v>0</v>
      </c>
      <c r="COU66" s="962">
        <f t="shared" ref="COU66" si="1216">(COU60-COU62)*$C$65*0.7042</f>
        <v>0</v>
      </c>
      <c r="COW66" s="962">
        <f t="shared" ref="COW66" si="1217">(COW60-COW62)*$C$65*0.7042</f>
        <v>0</v>
      </c>
      <c r="COY66" s="962">
        <f t="shared" ref="COY66" si="1218">(COY60-COY62)*$C$65*0.7042</f>
        <v>0</v>
      </c>
      <c r="CPA66" s="962">
        <f t="shared" ref="CPA66" si="1219">(CPA60-CPA62)*$C$65*0.7042</f>
        <v>0</v>
      </c>
      <c r="CPC66" s="962">
        <f t="shared" ref="CPC66" si="1220">(CPC60-CPC62)*$C$65*0.7042</f>
        <v>0</v>
      </c>
      <c r="CPE66" s="962">
        <f t="shared" ref="CPE66" si="1221">(CPE60-CPE62)*$C$65*0.7042</f>
        <v>0</v>
      </c>
      <c r="CPG66" s="962">
        <f t="shared" ref="CPG66" si="1222">(CPG60-CPG62)*$C$65*0.7042</f>
        <v>0</v>
      </c>
      <c r="CPI66" s="962">
        <f t="shared" ref="CPI66" si="1223">(CPI60-CPI62)*$C$65*0.7042</f>
        <v>0</v>
      </c>
      <c r="CPK66" s="962">
        <f t="shared" ref="CPK66" si="1224">(CPK60-CPK62)*$C$65*0.7042</f>
        <v>0</v>
      </c>
      <c r="CPM66" s="962">
        <f t="shared" ref="CPM66" si="1225">(CPM60-CPM62)*$C$65*0.7042</f>
        <v>0</v>
      </c>
      <c r="CPO66" s="962">
        <f t="shared" ref="CPO66" si="1226">(CPO60-CPO62)*$C$65*0.7042</f>
        <v>0</v>
      </c>
      <c r="CPQ66" s="962">
        <f t="shared" ref="CPQ66" si="1227">(CPQ60-CPQ62)*$C$65*0.7042</f>
        <v>0</v>
      </c>
      <c r="CPS66" s="962">
        <f t="shared" ref="CPS66" si="1228">(CPS60-CPS62)*$C$65*0.7042</f>
        <v>0</v>
      </c>
      <c r="CPU66" s="962">
        <f t="shared" ref="CPU66" si="1229">(CPU60-CPU62)*$C$65*0.7042</f>
        <v>0</v>
      </c>
      <c r="CPW66" s="962">
        <f t="shared" ref="CPW66" si="1230">(CPW60-CPW62)*$C$65*0.7042</f>
        <v>0</v>
      </c>
      <c r="CPY66" s="962">
        <f t="shared" ref="CPY66" si="1231">(CPY60-CPY62)*$C$65*0.7042</f>
        <v>0</v>
      </c>
      <c r="CQA66" s="962">
        <f t="shared" ref="CQA66" si="1232">(CQA60-CQA62)*$C$65*0.7042</f>
        <v>0</v>
      </c>
      <c r="CQC66" s="962">
        <f t="shared" ref="CQC66" si="1233">(CQC60-CQC62)*$C$65*0.7042</f>
        <v>0</v>
      </c>
      <c r="CQE66" s="962">
        <f t="shared" ref="CQE66" si="1234">(CQE60-CQE62)*$C$65*0.7042</f>
        <v>0</v>
      </c>
      <c r="CQG66" s="962">
        <f t="shared" ref="CQG66" si="1235">(CQG60-CQG62)*$C$65*0.7042</f>
        <v>0</v>
      </c>
      <c r="CQI66" s="962">
        <f t="shared" ref="CQI66" si="1236">(CQI60-CQI62)*$C$65*0.7042</f>
        <v>0</v>
      </c>
      <c r="CQK66" s="962">
        <f t="shared" ref="CQK66" si="1237">(CQK60-CQK62)*$C$65*0.7042</f>
        <v>0</v>
      </c>
      <c r="CQM66" s="962">
        <f t="shared" ref="CQM66" si="1238">(CQM60-CQM62)*$C$65*0.7042</f>
        <v>0</v>
      </c>
      <c r="CQO66" s="962">
        <f t="shared" ref="CQO66" si="1239">(CQO60-CQO62)*$C$65*0.7042</f>
        <v>0</v>
      </c>
      <c r="CQQ66" s="962">
        <f t="shared" ref="CQQ66" si="1240">(CQQ60-CQQ62)*$C$65*0.7042</f>
        <v>0</v>
      </c>
      <c r="CQS66" s="962">
        <f t="shared" ref="CQS66" si="1241">(CQS60-CQS62)*$C$65*0.7042</f>
        <v>0</v>
      </c>
      <c r="CQU66" s="962">
        <f t="shared" ref="CQU66" si="1242">(CQU60-CQU62)*$C$65*0.7042</f>
        <v>0</v>
      </c>
      <c r="CQW66" s="962">
        <f t="shared" ref="CQW66" si="1243">(CQW60-CQW62)*$C$65*0.7042</f>
        <v>0</v>
      </c>
      <c r="CQY66" s="962">
        <f t="shared" ref="CQY66" si="1244">(CQY60-CQY62)*$C$65*0.7042</f>
        <v>0</v>
      </c>
      <c r="CRA66" s="962">
        <f t="shared" ref="CRA66" si="1245">(CRA60-CRA62)*$C$65*0.7042</f>
        <v>0</v>
      </c>
      <c r="CRC66" s="962">
        <f t="shared" ref="CRC66" si="1246">(CRC60-CRC62)*$C$65*0.7042</f>
        <v>0</v>
      </c>
      <c r="CRE66" s="962">
        <f t="shared" ref="CRE66" si="1247">(CRE60-CRE62)*$C$65*0.7042</f>
        <v>0</v>
      </c>
      <c r="CRG66" s="962">
        <f t="shared" ref="CRG66" si="1248">(CRG60-CRG62)*$C$65*0.7042</f>
        <v>0</v>
      </c>
      <c r="CRI66" s="962">
        <f t="shared" ref="CRI66" si="1249">(CRI60-CRI62)*$C$65*0.7042</f>
        <v>0</v>
      </c>
      <c r="CRK66" s="962">
        <f t="shared" ref="CRK66" si="1250">(CRK60-CRK62)*$C$65*0.7042</f>
        <v>0</v>
      </c>
      <c r="CRM66" s="962">
        <f t="shared" ref="CRM66" si="1251">(CRM60-CRM62)*$C$65*0.7042</f>
        <v>0</v>
      </c>
      <c r="CRO66" s="962">
        <f t="shared" ref="CRO66" si="1252">(CRO60-CRO62)*$C$65*0.7042</f>
        <v>0</v>
      </c>
      <c r="CRQ66" s="962">
        <f t="shared" ref="CRQ66" si="1253">(CRQ60-CRQ62)*$C$65*0.7042</f>
        <v>0</v>
      </c>
      <c r="CRS66" s="962">
        <f t="shared" ref="CRS66" si="1254">(CRS60-CRS62)*$C$65*0.7042</f>
        <v>0</v>
      </c>
      <c r="CRU66" s="962">
        <f t="shared" ref="CRU66" si="1255">(CRU60-CRU62)*$C$65*0.7042</f>
        <v>0</v>
      </c>
      <c r="CRW66" s="962">
        <f t="shared" ref="CRW66" si="1256">(CRW60-CRW62)*$C$65*0.7042</f>
        <v>0</v>
      </c>
      <c r="CRY66" s="962">
        <f t="shared" ref="CRY66" si="1257">(CRY60-CRY62)*$C$65*0.7042</f>
        <v>0</v>
      </c>
      <c r="CSA66" s="962">
        <f t="shared" ref="CSA66" si="1258">(CSA60-CSA62)*$C$65*0.7042</f>
        <v>0</v>
      </c>
      <c r="CSC66" s="962">
        <f t="shared" ref="CSC66" si="1259">(CSC60-CSC62)*$C$65*0.7042</f>
        <v>0</v>
      </c>
      <c r="CSE66" s="962">
        <f t="shared" ref="CSE66" si="1260">(CSE60-CSE62)*$C$65*0.7042</f>
        <v>0</v>
      </c>
      <c r="CSG66" s="962">
        <f t="shared" ref="CSG66" si="1261">(CSG60-CSG62)*$C$65*0.7042</f>
        <v>0</v>
      </c>
      <c r="CSI66" s="962">
        <f t="shared" ref="CSI66" si="1262">(CSI60-CSI62)*$C$65*0.7042</f>
        <v>0</v>
      </c>
      <c r="CSK66" s="962">
        <f t="shared" ref="CSK66" si="1263">(CSK60-CSK62)*$C$65*0.7042</f>
        <v>0</v>
      </c>
      <c r="CSM66" s="962">
        <f t="shared" ref="CSM66" si="1264">(CSM60-CSM62)*$C$65*0.7042</f>
        <v>0</v>
      </c>
      <c r="CSO66" s="962">
        <f t="shared" ref="CSO66" si="1265">(CSO60-CSO62)*$C$65*0.7042</f>
        <v>0</v>
      </c>
      <c r="CSQ66" s="962">
        <f t="shared" ref="CSQ66" si="1266">(CSQ60-CSQ62)*$C$65*0.7042</f>
        <v>0</v>
      </c>
      <c r="CSS66" s="962">
        <f t="shared" ref="CSS66" si="1267">(CSS60-CSS62)*$C$65*0.7042</f>
        <v>0</v>
      </c>
      <c r="CSU66" s="962">
        <f t="shared" ref="CSU66" si="1268">(CSU60-CSU62)*$C$65*0.7042</f>
        <v>0</v>
      </c>
      <c r="CSW66" s="962">
        <f t="shared" ref="CSW66" si="1269">(CSW60-CSW62)*$C$65*0.7042</f>
        <v>0</v>
      </c>
      <c r="CSY66" s="962">
        <f t="shared" ref="CSY66" si="1270">(CSY60-CSY62)*$C$65*0.7042</f>
        <v>0</v>
      </c>
      <c r="CTA66" s="962">
        <f t="shared" ref="CTA66" si="1271">(CTA60-CTA62)*$C$65*0.7042</f>
        <v>0</v>
      </c>
      <c r="CTC66" s="962">
        <f t="shared" ref="CTC66" si="1272">(CTC60-CTC62)*$C$65*0.7042</f>
        <v>0</v>
      </c>
      <c r="CTE66" s="962">
        <f t="shared" ref="CTE66" si="1273">(CTE60-CTE62)*$C$65*0.7042</f>
        <v>0</v>
      </c>
      <c r="CTG66" s="962">
        <f t="shared" ref="CTG66" si="1274">(CTG60-CTG62)*$C$65*0.7042</f>
        <v>0</v>
      </c>
      <c r="CTI66" s="962">
        <f t="shared" ref="CTI66" si="1275">(CTI60-CTI62)*$C$65*0.7042</f>
        <v>0</v>
      </c>
      <c r="CTK66" s="962">
        <f t="shared" ref="CTK66" si="1276">(CTK60-CTK62)*$C$65*0.7042</f>
        <v>0</v>
      </c>
      <c r="CTM66" s="962">
        <f t="shared" ref="CTM66" si="1277">(CTM60-CTM62)*$C$65*0.7042</f>
        <v>0</v>
      </c>
      <c r="CTO66" s="962">
        <f t="shared" ref="CTO66" si="1278">(CTO60-CTO62)*$C$65*0.7042</f>
        <v>0</v>
      </c>
      <c r="CTQ66" s="962">
        <f t="shared" ref="CTQ66" si="1279">(CTQ60-CTQ62)*$C$65*0.7042</f>
        <v>0</v>
      </c>
      <c r="CTS66" s="962">
        <f t="shared" ref="CTS66" si="1280">(CTS60-CTS62)*$C$65*0.7042</f>
        <v>0</v>
      </c>
      <c r="CTU66" s="962">
        <f t="shared" ref="CTU66" si="1281">(CTU60-CTU62)*$C$65*0.7042</f>
        <v>0</v>
      </c>
      <c r="CTW66" s="962">
        <f t="shared" ref="CTW66" si="1282">(CTW60-CTW62)*$C$65*0.7042</f>
        <v>0</v>
      </c>
      <c r="CTY66" s="962">
        <f t="shared" ref="CTY66" si="1283">(CTY60-CTY62)*$C$65*0.7042</f>
        <v>0</v>
      </c>
      <c r="CUA66" s="962">
        <f t="shared" ref="CUA66" si="1284">(CUA60-CUA62)*$C$65*0.7042</f>
        <v>0</v>
      </c>
      <c r="CUC66" s="962">
        <f t="shared" ref="CUC66" si="1285">(CUC60-CUC62)*$C$65*0.7042</f>
        <v>0</v>
      </c>
      <c r="CUE66" s="962">
        <f t="shared" ref="CUE66" si="1286">(CUE60-CUE62)*$C$65*0.7042</f>
        <v>0</v>
      </c>
      <c r="CUG66" s="962">
        <f t="shared" ref="CUG66" si="1287">(CUG60-CUG62)*$C$65*0.7042</f>
        <v>0</v>
      </c>
      <c r="CUI66" s="962">
        <f t="shared" ref="CUI66" si="1288">(CUI60-CUI62)*$C$65*0.7042</f>
        <v>0</v>
      </c>
      <c r="CUK66" s="962">
        <f t="shared" ref="CUK66" si="1289">(CUK60-CUK62)*$C$65*0.7042</f>
        <v>0</v>
      </c>
      <c r="CUM66" s="962">
        <f t="shared" ref="CUM66" si="1290">(CUM60-CUM62)*$C$65*0.7042</f>
        <v>0</v>
      </c>
      <c r="CUO66" s="962">
        <f t="shared" ref="CUO66" si="1291">(CUO60-CUO62)*$C$65*0.7042</f>
        <v>0</v>
      </c>
      <c r="CUQ66" s="962">
        <f t="shared" ref="CUQ66" si="1292">(CUQ60-CUQ62)*$C$65*0.7042</f>
        <v>0</v>
      </c>
      <c r="CUS66" s="962">
        <f t="shared" ref="CUS66" si="1293">(CUS60-CUS62)*$C$65*0.7042</f>
        <v>0</v>
      </c>
      <c r="CUU66" s="962">
        <f t="shared" ref="CUU66" si="1294">(CUU60-CUU62)*$C$65*0.7042</f>
        <v>0</v>
      </c>
      <c r="CUW66" s="962">
        <f t="shared" ref="CUW66" si="1295">(CUW60-CUW62)*$C$65*0.7042</f>
        <v>0</v>
      </c>
      <c r="CUY66" s="962">
        <f t="shared" ref="CUY66" si="1296">(CUY60-CUY62)*$C$65*0.7042</f>
        <v>0</v>
      </c>
      <c r="CVA66" s="962">
        <f t="shared" ref="CVA66" si="1297">(CVA60-CVA62)*$C$65*0.7042</f>
        <v>0</v>
      </c>
      <c r="CVC66" s="962">
        <f t="shared" ref="CVC66" si="1298">(CVC60-CVC62)*$C$65*0.7042</f>
        <v>0</v>
      </c>
      <c r="CVE66" s="962">
        <f t="shared" ref="CVE66" si="1299">(CVE60-CVE62)*$C$65*0.7042</f>
        <v>0</v>
      </c>
      <c r="CVG66" s="962">
        <f t="shared" ref="CVG66" si="1300">(CVG60-CVG62)*$C$65*0.7042</f>
        <v>0</v>
      </c>
      <c r="CVI66" s="962">
        <f t="shared" ref="CVI66" si="1301">(CVI60-CVI62)*$C$65*0.7042</f>
        <v>0</v>
      </c>
      <c r="CVK66" s="962">
        <f t="shared" ref="CVK66" si="1302">(CVK60-CVK62)*$C$65*0.7042</f>
        <v>0</v>
      </c>
      <c r="CVM66" s="962">
        <f t="shared" ref="CVM66" si="1303">(CVM60-CVM62)*$C$65*0.7042</f>
        <v>0</v>
      </c>
      <c r="CVO66" s="962">
        <f t="shared" ref="CVO66" si="1304">(CVO60-CVO62)*$C$65*0.7042</f>
        <v>0</v>
      </c>
      <c r="CVQ66" s="962">
        <f t="shared" ref="CVQ66" si="1305">(CVQ60-CVQ62)*$C$65*0.7042</f>
        <v>0</v>
      </c>
      <c r="CVS66" s="962">
        <f t="shared" ref="CVS66" si="1306">(CVS60-CVS62)*$C$65*0.7042</f>
        <v>0</v>
      </c>
      <c r="CVU66" s="962">
        <f t="shared" ref="CVU66" si="1307">(CVU60-CVU62)*$C$65*0.7042</f>
        <v>0</v>
      </c>
      <c r="CVW66" s="962">
        <f t="shared" ref="CVW66" si="1308">(CVW60-CVW62)*$C$65*0.7042</f>
        <v>0</v>
      </c>
      <c r="CVY66" s="962">
        <f t="shared" ref="CVY66" si="1309">(CVY60-CVY62)*$C$65*0.7042</f>
        <v>0</v>
      </c>
      <c r="CWA66" s="962">
        <f t="shared" ref="CWA66" si="1310">(CWA60-CWA62)*$C$65*0.7042</f>
        <v>0</v>
      </c>
      <c r="CWC66" s="962">
        <f t="shared" ref="CWC66" si="1311">(CWC60-CWC62)*$C$65*0.7042</f>
        <v>0</v>
      </c>
      <c r="CWE66" s="962">
        <f t="shared" ref="CWE66" si="1312">(CWE60-CWE62)*$C$65*0.7042</f>
        <v>0</v>
      </c>
      <c r="CWG66" s="962">
        <f t="shared" ref="CWG66" si="1313">(CWG60-CWG62)*$C$65*0.7042</f>
        <v>0</v>
      </c>
      <c r="CWI66" s="962">
        <f t="shared" ref="CWI66" si="1314">(CWI60-CWI62)*$C$65*0.7042</f>
        <v>0</v>
      </c>
      <c r="CWK66" s="962">
        <f t="shared" ref="CWK66" si="1315">(CWK60-CWK62)*$C$65*0.7042</f>
        <v>0</v>
      </c>
      <c r="CWM66" s="962">
        <f t="shared" ref="CWM66" si="1316">(CWM60-CWM62)*$C$65*0.7042</f>
        <v>0</v>
      </c>
      <c r="CWO66" s="962">
        <f t="shared" ref="CWO66" si="1317">(CWO60-CWO62)*$C$65*0.7042</f>
        <v>0</v>
      </c>
      <c r="CWQ66" s="962">
        <f t="shared" ref="CWQ66" si="1318">(CWQ60-CWQ62)*$C$65*0.7042</f>
        <v>0</v>
      </c>
      <c r="CWS66" s="962">
        <f t="shared" ref="CWS66" si="1319">(CWS60-CWS62)*$C$65*0.7042</f>
        <v>0</v>
      </c>
      <c r="CWU66" s="962">
        <f t="shared" ref="CWU66" si="1320">(CWU60-CWU62)*$C$65*0.7042</f>
        <v>0</v>
      </c>
      <c r="CWW66" s="962">
        <f t="shared" ref="CWW66" si="1321">(CWW60-CWW62)*$C$65*0.7042</f>
        <v>0</v>
      </c>
      <c r="CWY66" s="962">
        <f t="shared" ref="CWY66" si="1322">(CWY60-CWY62)*$C$65*0.7042</f>
        <v>0</v>
      </c>
      <c r="CXA66" s="962">
        <f t="shared" ref="CXA66" si="1323">(CXA60-CXA62)*$C$65*0.7042</f>
        <v>0</v>
      </c>
      <c r="CXC66" s="962">
        <f t="shared" ref="CXC66" si="1324">(CXC60-CXC62)*$C$65*0.7042</f>
        <v>0</v>
      </c>
      <c r="CXE66" s="962">
        <f t="shared" ref="CXE66" si="1325">(CXE60-CXE62)*$C$65*0.7042</f>
        <v>0</v>
      </c>
      <c r="CXG66" s="962">
        <f t="shared" ref="CXG66" si="1326">(CXG60-CXG62)*$C$65*0.7042</f>
        <v>0</v>
      </c>
      <c r="CXI66" s="962">
        <f t="shared" ref="CXI66" si="1327">(CXI60-CXI62)*$C$65*0.7042</f>
        <v>0</v>
      </c>
      <c r="CXK66" s="962">
        <f t="shared" ref="CXK66" si="1328">(CXK60-CXK62)*$C$65*0.7042</f>
        <v>0</v>
      </c>
      <c r="CXM66" s="962">
        <f t="shared" ref="CXM66" si="1329">(CXM60-CXM62)*$C$65*0.7042</f>
        <v>0</v>
      </c>
      <c r="CXO66" s="962">
        <f t="shared" ref="CXO66" si="1330">(CXO60-CXO62)*$C$65*0.7042</f>
        <v>0</v>
      </c>
      <c r="CXQ66" s="962">
        <f t="shared" ref="CXQ66" si="1331">(CXQ60-CXQ62)*$C$65*0.7042</f>
        <v>0</v>
      </c>
      <c r="CXS66" s="962">
        <f t="shared" ref="CXS66" si="1332">(CXS60-CXS62)*$C$65*0.7042</f>
        <v>0</v>
      </c>
      <c r="CXU66" s="962">
        <f t="shared" ref="CXU66" si="1333">(CXU60-CXU62)*$C$65*0.7042</f>
        <v>0</v>
      </c>
      <c r="CXW66" s="962">
        <f t="shared" ref="CXW66" si="1334">(CXW60-CXW62)*$C$65*0.7042</f>
        <v>0</v>
      </c>
      <c r="CXY66" s="962">
        <f t="shared" ref="CXY66" si="1335">(CXY60-CXY62)*$C$65*0.7042</f>
        <v>0</v>
      </c>
      <c r="CYA66" s="962">
        <f t="shared" ref="CYA66" si="1336">(CYA60-CYA62)*$C$65*0.7042</f>
        <v>0</v>
      </c>
      <c r="CYC66" s="962">
        <f t="shared" ref="CYC66" si="1337">(CYC60-CYC62)*$C$65*0.7042</f>
        <v>0</v>
      </c>
      <c r="CYE66" s="962">
        <f t="shared" ref="CYE66" si="1338">(CYE60-CYE62)*$C$65*0.7042</f>
        <v>0</v>
      </c>
      <c r="CYG66" s="962">
        <f t="shared" ref="CYG66" si="1339">(CYG60-CYG62)*$C$65*0.7042</f>
        <v>0</v>
      </c>
      <c r="CYI66" s="962">
        <f t="shared" ref="CYI66" si="1340">(CYI60-CYI62)*$C$65*0.7042</f>
        <v>0</v>
      </c>
      <c r="CYK66" s="962">
        <f t="shared" ref="CYK66" si="1341">(CYK60-CYK62)*$C$65*0.7042</f>
        <v>0</v>
      </c>
      <c r="CYM66" s="962">
        <f t="shared" ref="CYM66" si="1342">(CYM60-CYM62)*$C$65*0.7042</f>
        <v>0</v>
      </c>
      <c r="CYO66" s="962">
        <f t="shared" ref="CYO66" si="1343">(CYO60-CYO62)*$C$65*0.7042</f>
        <v>0</v>
      </c>
      <c r="CYQ66" s="962">
        <f t="shared" ref="CYQ66" si="1344">(CYQ60-CYQ62)*$C$65*0.7042</f>
        <v>0</v>
      </c>
      <c r="CYS66" s="962">
        <f t="shared" ref="CYS66" si="1345">(CYS60-CYS62)*$C$65*0.7042</f>
        <v>0</v>
      </c>
      <c r="CYU66" s="962">
        <f t="shared" ref="CYU66" si="1346">(CYU60-CYU62)*$C$65*0.7042</f>
        <v>0</v>
      </c>
      <c r="CYW66" s="962">
        <f t="shared" ref="CYW66" si="1347">(CYW60-CYW62)*$C$65*0.7042</f>
        <v>0</v>
      </c>
      <c r="CYY66" s="962">
        <f t="shared" ref="CYY66" si="1348">(CYY60-CYY62)*$C$65*0.7042</f>
        <v>0</v>
      </c>
      <c r="CZA66" s="962">
        <f t="shared" ref="CZA66" si="1349">(CZA60-CZA62)*$C$65*0.7042</f>
        <v>0</v>
      </c>
      <c r="CZC66" s="962">
        <f t="shared" ref="CZC66" si="1350">(CZC60-CZC62)*$C$65*0.7042</f>
        <v>0</v>
      </c>
      <c r="CZE66" s="962">
        <f t="shared" ref="CZE66" si="1351">(CZE60-CZE62)*$C$65*0.7042</f>
        <v>0</v>
      </c>
      <c r="CZG66" s="962">
        <f t="shared" ref="CZG66" si="1352">(CZG60-CZG62)*$C$65*0.7042</f>
        <v>0</v>
      </c>
      <c r="CZI66" s="962">
        <f t="shared" ref="CZI66" si="1353">(CZI60-CZI62)*$C$65*0.7042</f>
        <v>0</v>
      </c>
      <c r="CZK66" s="962">
        <f t="shared" ref="CZK66" si="1354">(CZK60-CZK62)*$C$65*0.7042</f>
        <v>0</v>
      </c>
      <c r="CZM66" s="962">
        <f t="shared" ref="CZM66" si="1355">(CZM60-CZM62)*$C$65*0.7042</f>
        <v>0</v>
      </c>
      <c r="CZO66" s="962">
        <f t="shared" ref="CZO66" si="1356">(CZO60-CZO62)*$C$65*0.7042</f>
        <v>0</v>
      </c>
      <c r="CZQ66" s="962">
        <f t="shared" ref="CZQ66" si="1357">(CZQ60-CZQ62)*$C$65*0.7042</f>
        <v>0</v>
      </c>
      <c r="CZS66" s="962">
        <f t="shared" ref="CZS66" si="1358">(CZS60-CZS62)*$C$65*0.7042</f>
        <v>0</v>
      </c>
      <c r="CZU66" s="962">
        <f t="shared" ref="CZU66" si="1359">(CZU60-CZU62)*$C$65*0.7042</f>
        <v>0</v>
      </c>
      <c r="CZW66" s="962">
        <f t="shared" ref="CZW66" si="1360">(CZW60-CZW62)*$C$65*0.7042</f>
        <v>0</v>
      </c>
      <c r="CZY66" s="962">
        <f t="shared" ref="CZY66" si="1361">(CZY60-CZY62)*$C$65*0.7042</f>
        <v>0</v>
      </c>
      <c r="DAA66" s="962">
        <f t="shared" ref="DAA66" si="1362">(DAA60-DAA62)*$C$65*0.7042</f>
        <v>0</v>
      </c>
      <c r="DAC66" s="962">
        <f t="shared" ref="DAC66" si="1363">(DAC60-DAC62)*$C$65*0.7042</f>
        <v>0</v>
      </c>
      <c r="DAE66" s="962">
        <f t="shared" ref="DAE66" si="1364">(DAE60-DAE62)*$C$65*0.7042</f>
        <v>0</v>
      </c>
      <c r="DAG66" s="962">
        <f t="shared" ref="DAG66" si="1365">(DAG60-DAG62)*$C$65*0.7042</f>
        <v>0</v>
      </c>
      <c r="DAI66" s="962">
        <f t="shared" ref="DAI66" si="1366">(DAI60-DAI62)*$C$65*0.7042</f>
        <v>0</v>
      </c>
      <c r="DAK66" s="962">
        <f t="shared" ref="DAK66" si="1367">(DAK60-DAK62)*$C$65*0.7042</f>
        <v>0</v>
      </c>
      <c r="DAM66" s="962">
        <f t="shared" ref="DAM66" si="1368">(DAM60-DAM62)*$C$65*0.7042</f>
        <v>0</v>
      </c>
      <c r="DAO66" s="962">
        <f t="shared" ref="DAO66" si="1369">(DAO60-DAO62)*$C$65*0.7042</f>
        <v>0</v>
      </c>
      <c r="DAQ66" s="962">
        <f t="shared" ref="DAQ66" si="1370">(DAQ60-DAQ62)*$C$65*0.7042</f>
        <v>0</v>
      </c>
      <c r="DAS66" s="962">
        <f t="shared" ref="DAS66" si="1371">(DAS60-DAS62)*$C$65*0.7042</f>
        <v>0</v>
      </c>
      <c r="DAU66" s="962">
        <f t="shared" ref="DAU66" si="1372">(DAU60-DAU62)*$C$65*0.7042</f>
        <v>0</v>
      </c>
      <c r="DAW66" s="962">
        <f t="shared" ref="DAW66" si="1373">(DAW60-DAW62)*$C$65*0.7042</f>
        <v>0</v>
      </c>
      <c r="DAY66" s="962">
        <f t="shared" ref="DAY66" si="1374">(DAY60-DAY62)*$C$65*0.7042</f>
        <v>0</v>
      </c>
      <c r="DBA66" s="962">
        <f t="shared" ref="DBA66" si="1375">(DBA60-DBA62)*$C$65*0.7042</f>
        <v>0</v>
      </c>
      <c r="DBC66" s="962">
        <f t="shared" ref="DBC66" si="1376">(DBC60-DBC62)*$C$65*0.7042</f>
        <v>0</v>
      </c>
      <c r="DBE66" s="962">
        <f t="shared" ref="DBE66" si="1377">(DBE60-DBE62)*$C$65*0.7042</f>
        <v>0</v>
      </c>
      <c r="DBG66" s="962">
        <f t="shared" ref="DBG66" si="1378">(DBG60-DBG62)*$C$65*0.7042</f>
        <v>0</v>
      </c>
      <c r="DBI66" s="962">
        <f t="shared" ref="DBI66" si="1379">(DBI60-DBI62)*$C$65*0.7042</f>
        <v>0</v>
      </c>
      <c r="DBK66" s="962">
        <f t="shared" ref="DBK66" si="1380">(DBK60-DBK62)*$C$65*0.7042</f>
        <v>0</v>
      </c>
      <c r="DBM66" s="962">
        <f t="shared" ref="DBM66" si="1381">(DBM60-DBM62)*$C$65*0.7042</f>
        <v>0</v>
      </c>
      <c r="DBO66" s="962">
        <f t="shared" ref="DBO66" si="1382">(DBO60-DBO62)*$C$65*0.7042</f>
        <v>0</v>
      </c>
      <c r="DBQ66" s="962">
        <f t="shared" ref="DBQ66" si="1383">(DBQ60-DBQ62)*$C$65*0.7042</f>
        <v>0</v>
      </c>
      <c r="DBS66" s="962">
        <f t="shared" ref="DBS66" si="1384">(DBS60-DBS62)*$C$65*0.7042</f>
        <v>0</v>
      </c>
      <c r="DBU66" s="962">
        <f t="shared" ref="DBU66" si="1385">(DBU60-DBU62)*$C$65*0.7042</f>
        <v>0</v>
      </c>
      <c r="DBW66" s="962">
        <f t="shared" ref="DBW66" si="1386">(DBW60-DBW62)*$C$65*0.7042</f>
        <v>0</v>
      </c>
      <c r="DBY66" s="962">
        <f t="shared" ref="DBY66" si="1387">(DBY60-DBY62)*$C$65*0.7042</f>
        <v>0</v>
      </c>
      <c r="DCA66" s="962">
        <f t="shared" ref="DCA66" si="1388">(DCA60-DCA62)*$C$65*0.7042</f>
        <v>0</v>
      </c>
      <c r="DCC66" s="962">
        <f t="shared" ref="DCC66" si="1389">(DCC60-DCC62)*$C$65*0.7042</f>
        <v>0</v>
      </c>
      <c r="DCE66" s="962">
        <f t="shared" ref="DCE66" si="1390">(DCE60-DCE62)*$C$65*0.7042</f>
        <v>0</v>
      </c>
      <c r="DCG66" s="962">
        <f t="shared" ref="DCG66" si="1391">(DCG60-DCG62)*$C$65*0.7042</f>
        <v>0</v>
      </c>
      <c r="DCI66" s="962">
        <f t="shared" ref="DCI66" si="1392">(DCI60-DCI62)*$C$65*0.7042</f>
        <v>0</v>
      </c>
      <c r="DCK66" s="962">
        <f t="shared" ref="DCK66" si="1393">(DCK60-DCK62)*$C$65*0.7042</f>
        <v>0</v>
      </c>
      <c r="DCM66" s="962">
        <f t="shared" ref="DCM66" si="1394">(DCM60-DCM62)*$C$65*0.7042</f>
        <v>0</v>
      </c>
      <c r="DCO66" s="962">
        <f t="shared" ref="DCO66" si="1395">(DCO60-DCO62)*$C$65*0.7042</f>
        <v>0</v>
      </c>
      <c r="DCQ66" s="962">
        <f t="shared" ref="DCQ66" si="1396">(DCQ60-DCQ62)*$C$65*0.7042</f>
        <v>0</v>
      </c>
      <c r="DCS66" s="962">
        <f t="shared" ref="DCS66" si="1397">(DCS60-DCS62)*$C$65*0.7042</f>
        <v>0</v>
      </c>
      <c r="DCU66" s="962">
        <f t="shared" ref="DCU66" si="1398">(DCU60-DCU62)*$C$65*0.7042</f>
        <v>0</v>
      </c>
      <c r="DCW66" s="962">
        <f t="shared" ref="DCW66" si="1399">(DCW60-DCW62)*$C$65*0.7042</f>
        <v>0</v>
      </c>
      <c r="DCY66" s="962">
        <f t="shared" ref="DCY66" si="1400">(DCY60-DCY62)*$C$65*0.7042</f>
        <v>0</v>
      </c>
      <c r="DDA66" s="962">
        <f t="shared" ref="DDA66" si="1401">(DDA60-DDA62)*$C$65*0.7042</f>
        <v>0</v>
      </c>
      <c r="DDC66" s="962">
        <f t="shared" ref="DDC66" si="1402">(DDC60-DDC62)*$C$65*0.7042</f>
        <v>0</v>
      </c>
      <c r="DDE66" s="962">
        <f t="shared" ref="DDE66" si="1403">(DDE60-DDE62)*$C$65*0.7042</f>
        <v>0</v>
      </c>
      <c r="DDG66" s="962">
        <f t="shared" ref="DDG66" si="1404">(DDG60-DDG62)*$C$65*0.7042</f>
        <v>0</v>
      </c>
      <c r="DDI66" s="962">
        <f t="shared" ref="DDI66" si="1405">(DDI60-DDI62)*$C$65*0.7042</f>
        <v>0</v>
      </c>
      <c r="DDK66" s="962">
        <f t="shared" ref="DDK66" si="1406">(DDK60-DDK62)*$C$65*0.7042</f>
        <v>0</v>
      </c>
      <c r="DDM66" s="962">
        <f t="shared" ref="DDM66" si="1407">(DDM60-DDM62)*$C$65*0.7042</f>
        <v>0</v>
      </c>
      <c r="DDO66" s="962">
        <f t="shared" ref="DDO66" si="1408">(DDO60-DDO62)*$C$65*0.7042</f>
        <v>0</v>
      </c>
      <c r="DDQ66" s="962">
        <f t="shared" ref="DDQ66" si="1409">(DDQ60-DDQ62)*$C$65*0.7042</f>
        <v>0</v>
      </c>
      <c r="DDS66" s="962">
        <f t="shared" ref="DDS66" si="1410">(DDS60-DDS62)*$C$65*0.7042</f>
        <v>0</v>
      </c>
      <c r="DDU66" s="962">
        <f t="shared" ref="DDU66" si="1411">(DDU60-DDU62)*$C$65*0.7042</f>
        <v>0</v>
      </c>
      <c r="DDW66" s="962">
        <f t="shared" ref="DDW66" si="1412">(DDW60-DDW62)*$C$65*0.7042</f>
        <v>0</v>
      </c>
      <c r="DDY66" s="962">
        <f t="shared" ref="DDY66" si="1413">(DDY60-DDY62)*$C$65*0.7042</f>
        <v>0</v>
      </c>
      <c r="DEA66" s="962">
        <f t="shared" ref="DEA66" si="1414">(DEA60-DEA62)*$C$65*0.7042</f>
        <v>0</v>
      </c>
      <c r="DEC66" s="962">
        <f t="shared" ref="DEC66" si="1415">(DEC60-DEC62)*$C$65*0.7042</f>
        <v>0</v>
      </c>
      <c r="DEE66" s="962">
        <f t="shared" ref="DEE66" si="1416">(DEE60-DEE62)*$C$65*0.7042</f>
        <v>0</v>
      </c>
      <c r="DEG66" s="962">
        <f t="shared" ref="DEG66" si="1417">(DEG60-DEG62)*$C$65*0.7042</f>
        <v>0</v>
      </c>
      <c r="DEI66" s="962">
        <f t="shared" ref="DEI66" si="1418">(DEI60-DEI62)*$C$65*0.7042</f>
        <v>0</v>
      </c>
      <c r="DEK66" s="962">
        <f t="shared" ref="DEK66" si="1419">(DEK60-DEK62)*$C$65*0.7042</f>
        <v>0</v>
      </c>
      <c r="DEM66" s="962">
        <f t="shared" ref="DEM66" si="1420">(DEM60-DEM62)*$C$65*0.7042</f>
        <v>0</v>
      </c>
      <c r="DEO66" s="962">
        <f t="shared" ref="DEO66" si="1421">(DEO60-DEO62)*$C$65*0.7042</f>
        <v>0</v>
      </c>
      <c r="DEQ66" s="962">
        <f t="shared" ref="DEQ66" si="1422">(DEQ60-DEQ62)*$C$65*0.7042</f>
        <v>0</v>
      </c>
      <c r="DES66" s="962">
        <f t="shared" ref="DES66" si="1423">(DES60-DES62)*$C$65*0.7042</f>
        <v>0</v>
      </c>
      <c r="DEU66" s="962">
        <f t="shared" ref="DEU66" si="1424">(DEU60-DEU62)*$C$65*0.7042</f>
        <v>0</v>
      </c>
      <c r="DEW66" s="962">
        <f t="shared" ref="DEW66" si="1425">(DEW60-DEW62)*$C$65*0.7042</f>
        <v>0</v>
      </c>
      <c r="DEY66" s="962">
        <f t="shared" ref="DEY66" si="1426">(DEY60-DEY62)*$C$65*0.7042</f>
        <v>0</v>
      </c>
      <c r="DFA66" s="962">
        <f t="shared" ref="DFA66" si="1427">(DFA60-DFA62)*$C$65*0.7042</f>
        <v>0</v>
      </c>
      <c r="DFC66" s="962">
        <f t="shared" ref="DFC66" si="1428">(DFC60-DFC62)*$C$65*0.7042</f>
        <v>0</v>
      </c>
      <c r="DFE66" s="962">
        <f t="shared" ref="DFE66" si="1429">(DFE60-DFE62)*$C$65*0.7042</f>
        <v>0</v>
      </c>
      <c r="DFG66" s="962">
        <f t="shared" ref="DFG66" si="1430">(DFG60-DFG62)*$C$65*0.7042</f>
        <v>0</v>
      </c>
      <c r="DFI66" s="962">
        <f t="shared" ref="DFI66" si="1431">(DFI60-DFI62)*$C$65*0.7042</f>
        <v>0</v>
      </c>
      <c r="DFK66" s="962">
        <f t="shared" ref="DFK66" si="1432">(DFK60-DFK62)*$C$65*0.7042</f>
        <v>0</v>
      </c>
      <c r="DFM66" s="962">
        <f t="shared" ref="DFM66" si="1433">(DFM60-DFM62)*$C$65*0.7042</f>
        <v>0</v>
      </c>
      <c r="DFO66" s="962">
        <f t="shared" ref="DFO66" si="1434">(DFO60-DFO62)*$C$65*0.7042</f>
        <v>0</v>
      </c>
      <c r="DFQ66" s="962">
        <f t="shared" ref="DFQ66" si="1435">(DFQ60-DFQ62)*$C$65*0.7042</f>
        <v>0</v>
      </c>
      <c r="DFS66" s="962">
        <f t="shared" ref="DFS66" si="1436">(DFS60-DFS62)*$C$65*0.7042</f>
        <v>0</v>
      </c>
      <c r="DFU66" s="962">
        <f t="shared" ref="DFU66" si="1437">(DFU60-DFU62)*$C$65*0.7042</f>
        <v>0</v>
      </c>
      <c r="DFW66" s="962">
        <f t="shared" ref="DFW66" si="1438">(DFW60-DFW62)*$C$65*0.7042</f>
        <v>0</v>
      </c>
      <c r="DFY66" s="962">
        <f t="shared" ref="DFY66" si="1439">(DFY60-DFY62)*$C$65*0.7042</f>
        <v>0</v>
      </c>
      <c r="DGA66" s="962">
        <f t="shared" ref="DGA66" si="1440">(DGA60-DGA62)*$C$65*0.7042</f>
        <v>0</v>
      </c>
      <c r="DGC66" s="962">
        <f t="shared" ref="DGC66" si="1441">(DGC60-DGC62)*$C$65*0.7042</f>
        <v>0</v>
      </c>
      <c r="DGE66" s="962">
        <f t="shared" ref="DGE66" si="1442">(DGE60-DGE62)*$C$65*0.7042</f>
        <v>0</v>
      </c>
      <c r="DGG66" s="962">
        <f t="shared" ref="DGG66" si="1443">(DGG60-DGG62)*$C$65*0.7042</f>
        <v>0</v>
      </c>
      <c r="DGI66" s="962">
        <f t="shared" ref="DGI66" si="1444">(DGI60-DGI62)*$C$65*0.7042</f>
        <v>0</v>
      </c>
      <c r="DGK66" s="962">
        <f t="shared" ref="DGK66" si="1445">(DGK60-DGK62)*$C$65*0.7042</f>
        <v>0</v>
      </c>
      <c r="DGM66" s="962">
        <f t="shared" ref="DGM66" si="1446">(DGM60-DGM62)*$C$65*0.7042</f>
        <v>0</v>
      </c>
      <c r="DGO66" s="962">
        <f t="shared" ref="DGO66" si="1447">(DGO60-DGO62)*$C$65*0.7042</f>
        <v>0</v>
      </c>
      <c r="DGQ66" s="962">
        <f t="shared" ref="DGQ66" si="1448">(DGQ60-DGQ62)*$C$65*0.7042</f>
        <v>0</v>
      </c>
      <c r="DGS66" s="962">
        <f t="shared" ref="DGS66" si="1449">(DGS60-DGS62)*$C$65*0.7042</f>
        <v>0</v>
      </c>
      <c r="DGU66" s="962">
        <f t="shared" ref="DGU66" si="1450">(DGU60-DGU62)*$C$65*0.7042</f>
        <v>0</v>
      </c>
      <c r="DGW66" s="962">
        <f t="shared" ref="DGW66" si="1451">(DGW60-DGW62)*$C$65*0.7042</f>
        <v>0</v>
      </c>
      <c r="DGY66" s="962">
        <f t="shared" ref="DGY66" si="1452">(DGY60-DGY62)*$C$65*0.7042</f>
        <v>0</v>
      </c>
      <c r="DHA66" s="962">
        <f t="shared" ref="DHA66" si="1453">(DHA60-DHA62)*$C$65*0.7042</f>
        <v>0</v>
      </c>
      <c r="DHC66" s="962">
        <f t="shared" ref="DHC66" si="1454">(DHC60-DHC62)*$C$65*0.7042</f>
        <v>0</v>
      </c>
      <c r="DHE66" s="962">
        <f t="shared" ref="DHE66" si="1455">(DHE60-DHE62)*$C$65*0.7042</f>
        <v>0</v>
      </c>
      <c r="DHG66" s="962">
        <f t="shared" ref="DHG66" si="1456">(DHG60-DHG62)*$C$65*0.7042</f>
        <v>0</v>
      </c>
      <c r="DHI66" s="962">
        <f t="shared" ref="DHI66" si="1457">(DHI60-DHI62)*$C$65*0.7042</f>
        <v>0</v>
      </c>
      <c r="DHK66" s="962">
        <f t="shared" ref="DHK66" si="1458">(DHK60-DHK62)*$C$65*0.7042</f>
        <v>0</v>
      </c>
      <c r="DHM66" s="962">
        <f t="shared" ref="DHM66" si="1459">(DHM60-DHM62)*$C$65*0.7042</f>
        <v>0</v>
      </c>
      <c r="DHO66" s="962">
        <f t="shared" ref="DHO66" si="1460">(DHO60-DHO62)*$C$65*0.7042</f>
        <v>0</v>
      </c>
      <c r="DHQ66" s="962">
        <f t="shared" ref="DHQ66" si="1461">(DHQ60-DHQ62)*$C$65*0.7042</f>
        <v>0</v>
      </c>
      <c r="DHS66" s="962">
        <f t="shared" ref="DHS66" si="1462">(DHS60-DHS62)*$C$65*0.7042</f>
        <v>0</v>
      </c>
      <c r="DHU66" s="962">
        <f t="shared" ref="DHU66" si="1463">(DHU60-DHU62)*$C$65*0.7042</f>
        <v>0</v>
      </c>
      <c r="DHW66" s="962">
        <f t="shared" ref="DHW66" si="1464">(DHW60-DHW62)*$C$65*0.7042</f>
        <v>0</v>
      </c>
      <c r="DHY66" s="962">
        <f t="shared" ref="DHY66" si="1465">(DHY60-DHY62)*$C$65*0.7042</f>
        <v>0</v>
      </c>
      <c r="DIA66" s="962">
        <f t="shared" ref="DIA66" si="1466">(DIA60-DIA62)*$C$65*0.7042</f>
        <v>0</v>
      </c>
      <c r="DIC66" s="962">
        <f t="shared" ref="DIC66" si="1467">(DIC60-DIC62)*$C$65*0.7042</f>
        <v>0</v>
      </c>
      <c r="DIE66" s="962">
        <f t="shared" ref="DIE66" si="1468">(DIE60-DIE62)*$C$65*0.7042</f>
        <v>0</v>
      </c>
      <c r="DIG66" s="962">
        <f t="shared" ref="DIG66" si="1469">(DIG60-DIG62)*$C$65*0.7042</f>
        <v>0</v>
      </c>
      <c r="DII66" s="962">
        <f t="shared" ref="DII66" si="1470">(DII60-DII62)*$C$65*0.7042</f>
        <v>0</v>
      </c>
      <c r="DIK66" s="962">
        <f t="shared" ref="DIK66" si="1471">(DIK60-DIK62)*$C$65*0.7042</f>
        <v>0</v>
      </c>
      <c r="DIM66" s="962">
        <f t="shared" ref="DIM66" si="1472">(DIM60-DIM62)*$C$65*0.7042</f>
        <v>0</v>
      </c>
      <c r="DIO66" s="962">
        <f t="shared" ref="DIO66" si="1473">(DIO60-DIO62)*$C$65*0.7042</f>
        <v>0</v>
      </c>
      <c r="DIQ66" s="962">
        <f t="shared" ref="DIQ66" si="1474">(DIQ60-DIQ62)*$C$65*0.7042</f>
        <v>0</v>
      </c>
      <c r="DIS66" s="962">
        <f t="shared" ref="DIS66" si="1475">(DIS60-DIS62)*$C$65*0.7042</f>
        <v>0</v>
      </c>
      <c r="DIU66" s="962">
        <f t="shared" ref="DIU66" si="1476">(DIU60-DIU62)*$C$65*0.7042</f>
        <v>0</v>
      </c>
      <c r="DIW66" s="962">
        <f t="shared" ref="DIW66" si="1477">(DIW60-DIW62)*$C$65*0.7042</f>
        <v>0</v>
      </c>
      <c r="DIY66" s="962">
        <f t="shared" ref="DIY66" si="1478">(DIY60-DIY62)*$C$65*0.7042</f>
        <v>0</v>
      </c>
      <c r="DJA66" s="962">
        <f t="shared" ref="DJA66" si="1479">(DJA60-DJA62)*$C$65*0.7042</f>
        <v>0</v>
      </c>
      <c r="DJC66" s="962">
        <f t="shared" ref="DJC66" si="1480">(DJC60-DJC62)*$C$65*0.7042</f>
        <v>0</v>
      </c>
      <c r="DJE66" s="962">
        <f t="shared" ref="DJE66" si="1481">(DJE60-DJE62)*$C$65*0.7042</f>
        <v>0</v>
      </c>
      <c r="DJG66" s="962">
        <f t="shared" ref="DJG66" si="1482">(DJG60-DJG62)*$C$65*0.7042</f>
        <v>0</v>
      </c>
      <c r="DJI66" s="962">
        <f t="shared" ref="DJI66" si="1483">(DJI60-DJI62)*$C$65*0.7042</f>
        <v>0</v>
      </c>
      <c r="DJK66" s="962">
        <f t="shared" ref="DJK66" si="1484">(DJK60-DJK62)*$C$65*0.7042</f>
        <v>0</v>
      </c>
      <c r="DJM66" s="962">
        <f t="shared" ref="DJM66" si="1485">(DJM60-DJM62)*$C$65*0.7042</f>
        <v>0</v>
      </c>
      <c r="DJO66" s="962">
        <f t="shared" ref="DJO66" si="1486">(DJO60-DJO62)*$C$65*0.7042</f>
        <v>0</v>
      </c>
      <c r="DJQ66" s="962">
        <f t="shared" ref="DJQ66" si="1487">(DJQ60-DJQ62)*$C$65*0.7042</f>
        <v>0</v>
      </c>
      <c r="DJS66" s="962">
        <f t="shared" ref="DJS66" si="1488">(DJS60-DJS62)*$C$65*0.7042</f>
        <v>0</v>
      </c>
      <c r="DJU66" s="962">
        <f t="shared" ref="DJU66" si="1489">(DJU60-DJU62)*$C$65*0.7042</f>
        <v>0</v>
      </c>
      <c r="DJW66" s="962">
        <f t="shared" ref="DJW66" si="1490">(DJW60-DJW62)*$C$65*0.7042</f>
        <v>0</v>
      </c>
      <c r="DJY66" s="962">
        <f t="shared" ref="DJY66" si="1491">(DJY60-DJY62)*$C$65*0.7042</f>
        <v>0</v>
      </c>
      <c r="DKA66" s="962">
        <f t="shared" ref="DKA66" si="1492">(DKA60-DKA62)*$C$65*0.7042</f>
        <v>0</v>
      </c>
      <c r="DKC66" s="962">
        <f t="shared" ref="DKC66" si="1493">(DKC60-DKC62)*$C$65*0.7042</f>
        <v>0</v>
      </c>
      <c r="DKE66" s="962">
        <f t="shared" ref="DKE66" si="1494">(DKE60-DKE62)*$C$65*0.7042</f>
        <v>0</v>
      </c>
      <c r="DKG66" s="962">
        <f t="shared" ref="DKG66" si="1495">(DKG60-DKG62)*$C$65*0.7042</f>
        <v>0</v>
      </c>
      <c r="DKI66" s="962">
        <f t="shared" ref="DKI66" si="1496">(DKI60-DKI62)*$C$65*0.7042</f>
        <v>0</v>
      </c>
      <c r="DKK66" s="962">
        <f t="shared" ref="DKK66" si="1497">(DKK60-DKK62)*$C$65*0.7042</f>
        <v>0</v>
      </c>
      <c r="DKM66" s="962">
        <f t="shared" ref="DKM66" si="1498">(DKM60-DKM62)*$C$65*0.7042</f>
        <v>0</v>
      </c>
      <c r="DKO66" s="962">
        <f t="shared" ref="DKO66" si="1499">(DKO60-DKO62)*$C$65*0.7042</f>
        <v>0</v>
      </c>
      <c r="DKQ66" s="962">
        <f t="shared" ref="DKQ66" si="1500">(DKQ60-DKQ62)*$C$65*0.7042</f>
        <v>0</v>
      </c>
      <c r="DKS66" s="962">
        <f t="shared" ref="DKS66" si="1501">(DKS60-DKS62)*$C$65*0.7042</f>
        <v>0</v>
      </c>
      <c r="DKU66" s="962">
        <f t="shared" ref="DKU66" si="1502">(DKU60-DKU62)*$C$65*0.7042</f>
        <v>0</v>
      </c>
      <c r="DKW66" s="962">
        <f t="shared" ref="DKW66" si="1503">(DKW60-DKW62)*$C$65*0.7042</f>
        <v>0</v>
      </c>
      <c r="DKY66" s="962">
        <f t="shared" ref="DKY66" si="1504">(DKY60-DKY62)*$C$65*0.7042</f>
        <v>0</v>
      </c>
      <c r="DLA66" s="962">
        <f t="shared" ref="DLA66" si="1505">(DLA60-DLA62)*$C$65*0.7042</f>
        <v>0</v>
      </c>
      <c r="DLC66" s="962">
        <f t="shared" ref="DLC66" si="1506">(DLC60-DLC62)*$C$65*0.7042</f>
        <v>0</v>
      </c>
      <c r="DLE66" s="962">
        <f t="shared" ref="DLE66" si="1507">(DLE60-DLE62)*$C$65*0.7042</f>
        <v>0</v>
      </c>
      <c r="DLG66" s="962">
        <f t="shared" ref="DLG66" si="1508">(DLG60-DLG62)*$C$65*0.7042</f>
        <v>0</v>
      </c>
      <c r="DLI66" s="962">
        <f t="shared" ref="DLI66" si="1509">(DLI60-DLI62)*$C$65*0.7042</f>
        <v>0</v>
      </c>
      <c r="DLK66" s="962">
        <f t="shared" ref="DLK66" si="1510">(DLK60-DLK62)*$C$65*0.7042</f>
        <v>0</v>
      </c>
      <c r="DLM66" s="962">
        <f t="shared" ref="DLM66" si="1511">(DLM60-DLM62)*$C$65*0.7042</f>
        <v>0</v>
      </c>
      <c r="DLO66" s="962">
        <f t="shared" ref="DLO66" si="1512">(DLO60-DLO62)*$C$65*0.7042</f>
        <v>0</v>
      </c>
      <c r="DLQ66" s="962">
        <f t="shared" ref="DLQ66" si="1513">(DLQ60-DLQ62)*$C$65*0.7042</f>
        <v>0</v>
      </c>
      <c r="DLS66" s="962">
        <f t="shared" ref="DLS66" si="1514">(DLS60-DLS62)*$C$65*0.7042</f>
        <v>0</v>
      </c>
      <c r="DLU66" s="962">
        <f t="shared" ref="DLU66" si="1515">(DLU60-DLU62)*$C$65*0.7042</f>
        <v>0</v>
      </c>
      <c r="DLW66" s="962">
        <f t="shared" ref="DLW66" si="1516">(DLW60-DLW62)*$C$65*0.7042</f>
        <v>0</v>
      </c>
      <c r="DLY66" s="962">
        <f t="shared" ref="DLY66" si="1517">(DLY60-DLY62)*$C$65*0.7042</f>
        <v>0</v>
      </c>
      <c r="DMA66" s="962">
        <f t="shared" ref="DMA66" si="1518">(DMA60-DMA62)*$C$65*0.7042</f>
        <v>0</v>
      </c>
      <c r="DMC66" s="962">
        <f t="shared" ref="DMC66" si="1519">(DMC60-DMC62)*$C$65*0.7042</f>
        <v>0</v>
      </c>
      <c r="DME66" s="962">
        <f t="shared" ref="DME66" si="1520">(DME60-DME62)*$C$65*0.7042</f>
        <v>0</v>
      </c>
      <c r="DMG66" s="962">
        <f t="shared" ref="DMG66" si="1521">(DMG60-DMG62)*$C$65*0.7042</f>
        <v>0</v>
      </c>
      <c r="DMI66" s="962">
        <f t="shared" ref="DMI66" si="1522">(DMI60-DMI62)*$C$65*0.7042</f>
        <v>0</v>
      </c>
      <c r="DMK66" s="962">
        <f t="shared" ref="DMK66" si="1523">(DMK60-DMK62)*$C$65*0.7042</f>
        <v>0</v>
      </c>
      <c r="DMM66" s="962">
        <f t="shared" ref="DMM66" si="1524">(DMM60-DMM62)*$C$65*0.7042</f>
        <v>0</v>
      </c>
      <c r="DMO66" s="962">
        <f t="shared" ref="DMO66" si="1525">(DMO60-DMO62)*$C$65*0.7042</f>
        <v>0</v>
      </c>
      <c r="DMQ66" s="962">
        <f t="shared" ref="DMQ66" si="1526">(DMQ60-DMQ62)*$C$65*0.7042</f>
        <v>0</v>
      </c>
      <c r="DMS66" s="962">
        <f t="shared" ref="DMS66" si="1527">(DMS60-DMS62)*$C$65*0.7042</f>
        <v>0</v>
      </c>
      <c r="DMU66" s="962">
        <f t="shared" ref="DMU66" si="1528">(DMU60-DMU62)*$C$65*0.7042</f>
        <v>0</v>
      </c>
      <c r="DMW66" s="962">
        <f t="shared" ref="DMW66" si="1529">(DMW60-DMW62)*$C$65*0.7042</f>
        <v>0</v>
      </c>
      <c r="DMY66" s="962">
        <f t="shared" ref="DMY66" si="1530">(DMY60-DMY62)*$C$65*0.7042</f>
        <v>0</v>
      </c>
      <c r="DNA66" s="962">
        <f t="shared" ref="DNA66" si="1531">(DNA60-DNA62)*$C$65*0.7042</f>
        <v>0</v>
      </c>
      <c r="DNC66" s="962">
        <f t="shared" ref="DNC66" si="1532">(DNC60-DNC62)*$C$65*0.7042</f>
        <v>0</v>
      </c>
      <c r="DNE66" s="962">
        <f t="shared" ref="DNE66" si="1533">(DNE60-DNE62)*$C$65*0.7042</f>
        <v>0</v>
      </c>
      <c r="DNG66" s="962">
        <f t="shared" ref="DNG66" si="1534">(DNG60-DNG62)*$C$65*0.7042</f>
        <v>0</v>
      </c>
      <c r="DNI66" s="962">
        <f t="shared" ref="DNI66" si="1535">(DNI60-DNI62)*$C$65*0.7042</f>
        <v>0</v>
      </c>
      <c r="DNK66" s="962">
        <f t="shared" ref="DNK66" si="1536">(DNK60-DNK62)*$C$65*0.7042</f>
        <v>0</v>
      </c>
      <c r="DNM66" s="962">
        <f t="shared" ref="DNM66" si="1537">(DNM60-DNM62)*$C$65*0.7042</f>
        <v>0</v>
      </c>
      <c r="DNO66" s="962">
        <f t="shared" ref="DNO66" si="1538">(DNO60-DNO62)*$C$65*0.7042</f>
        <v>0</v>
      </c>
      <c r="DNQ66" s="962">
        <f t="shared" ref="DNQ66" si="1539">(DNQ60-DNQ62)*$C$65*0.7042</f>
        <v>0</v>
      </c>
      <c r="DNS66" s="962">
        <f t="shared" ref="DNS66" si="1540">(DNS60-DNS62)*$C$65*0.7042</f>
        <v>0</v>
      </c>
      <c r="DNU66" s="962">
        <f t="shared" ref="DNU66" si="1541">(DNU60-DNU62)*$C$65*0.7042</f>
        <v>0</v>
      </c>
      <c r="DNW66" s="962">
        <f t="shared" ref="DNW66" si="1542">(DNW60-DNW62)*$C$65*0.7042</f>
        <v>0</v>
      </c>
      <c r="DNY66" s="962">
        <f t="shared" ref="DNY66" si="1543">(DNY60-DNY62)*$C$65*0.7042</f>
        <v>0</v>
      </c>
      <c r="DOA66" s="962">
        <f t="shared" ref="DOA66" si="1544">(DOA60-DOA62)*$C$65*0.7042</f>
        <v>0</v>
      </c>
      <c r="DOC66" s="962">
        <f t="shared" ref="DOC66" si="1545">(DOC60-DOC62)*$C$65*0.7042</f>
        <v>0</v>
      </c>
      <c r="DOE66" s="962">
        <f t="shared" ref="DOE66" si="1546">(DOE60-DOE62)*$C$65*0.7042</f>
        <v>0</v>
      </c>
      <c r="DOG66" s="962">
        <f t="shared" ref="DOG66" si="1547">(DOG60-DOG62)*$C$65*0.7042</f>
        <v>0</v>
      </c>
      <c r="DOI66" s="962">
        <f t="shared" ref="DOI66" si="1548">(DOI60-DOI62)*$C$65*0.7042</f>
        <v>0</v>
      </c>
      <c r="DOK66" s="962">
        <f t="shared" ref="DOK66" si="1549">(DOK60-DOK62)*$C$65*0.7042</f>
        <v>0</v>
      </c>
      <c r="DOM66" s="962">
        <f t="shared" ref="DOM66" si="1550">(DOM60-DOM62)*$C$65*0.7042</f>
        <v>0</v>
      </c>
      <c r="DOO66" s="962">
        <f t="shared" ref="DOO66" si="1551">(DOO60-DOO62)*$C$65*0.7042</f>
        <v>0</v>
      </c>
      <c r="DOQ66" s="962">
        <f t="shared" ref="DOQ66" si="1552">(DOQ60-DOQ62)*$C$65*0.7042</f>
        <v>0</v>
      </c>
      <c r="DOS66" s="962">
        <f t="shared" ref="DOS66" si="1553">(DOS60-DOS62)*$C$65*0.7042</f>
        <v>0</v>
      </c>
      <c r="DOU66" s="962">
        <f t="shared" ref="DOU66" si="1554">(DOU60-DOU62)*$C$65*0.7042</f>
        <v>0</v>
      </c>
      <c r="DOW66" s="962">
        <f t="shared" ref="DOW66" si="1555">(DOW60-DOW62)*$C$65*0.7042</f>
        <v>0</v>
      </c>
      <c r="DOY66" s="962">
        <f t="shared" ref="DOY66" si="1556">(DOY60-DOY62)*$C$65*0.7042</f>
        <v>0</v>
      </c>
      <c r="DPA66" s="962">
        <f t="shared" ref="DPA66" si="1557">(DPA60-DPA62)*$C$65*0.7042</f>
        <v>0</v>
      </c>
      <c r="DPC66" s="962">
        <f t="shared" ref="DPC66" si="1558">(DPC60-DPC62)*$C$65*0.7042</f>
        <v>0</v>
      </c>
      <c r="DPE66" s="962">
        <f t="shared" ref="DPE66" si="1559">(DPE60-DPE62)*$C$65*0.7042</f>
        <v>0</v>
      </c>
      <c r="DPG66" s="962">
        <f t="shared" ref="DPG66" si="1560">(DPG60-DPG62)*$C$65*0.7042</f>
        <v>0</v>
      </c>
      <c r="DPI66" s="962">
        <f t="shared" ref="DPI66" si="1561">(DPI60-DPI62)*$C$65*0.7042</f>
        <v>0</v>
      </c>
      <c r="DPK66" s="962">
        <f t="shared" ref="DPK66" si="1562">(DPK60-DPK62)*$C$65*0.7042</f>
        <v>0</v>
      </c>
      <c r="DPM66" s="962">
        <f t="shared" ref="DPM66" si="1563">(DPM60-DPM62)*$C$65*0.7042</f>
        <v>0</v>
      </c>
      <c r="DPO66" s="962">
        <f t="shared" ref="DPO66" si="1564">(DPO60-DPO62)*$C$65*0.7042</f>
        <v>0</v>
      </c>
      <c r="DPQ66" s="962">
        <f t="shared" ref="DPQ66" si="1565">(DPQ60-DPQ62)*$C$65*0.7042</f>
        <v>0</v>
      </c>
      <c r="DPS66" s="962">
        <f t="shared" ref="DPS66" si="1566">(DPS60-DPS62)*$C$65*0.7042</f>
        <v>0</v>
      </c>
      <c r="DPU66" s="962">
        <f t="shared" ref="DPU66" si="1567">(DPU60-DPU62)*$C$65*0.7042</f>
        <v>0</v>
      </c>
      <c r="DPW66" s="962">
        <f t="shared" ref="DPW66" si="1568">(DPW60-DPW62)*$C$65*0.7042</f>
        <v>0</v>
      </c>
      <c r="DPY66" s="962">
        <f t="shared" ref="DPY66" si="1569">(DPY60-DPY62)*$C$65*0.7042</f>
        <v>0</v>
      </c>
      <c r="DQA66" s="962">
        <f t="shared" ref="DQA66" si="1570">(DQA60-DQA62)*$C$65*0.7042</f>
        <v>0</v>
      </c>
      <c r="DQC66" s="962">
        <f t="shared" ref="DQC66" si="1571">(DQC60-DQC62)*$C$65*0.7042</f>
        <v>0</v>
      </c>
      <c r="DQE66" s="962">
        <f t="shared" ref="DQE66" si="1572">(DQE60-DQE62)*$C$65*0.7042</f>
        <v>0</v>
      </c>
      <c r="DQG66" s="962">
        <f t="shared" ref="DQG66" si="1573">(DQG60-DQG62)*$C$65*0.7042</f>
        <v>0</v>
      </c>
      <c r="DQI66" s="962">
        <f t="shared" ref="DQI66" si="1574">(DQI60-DQI62)*$C$65*0.7042</f>
        <v>0</v>
      </c>
      <c r="DQK66" s="962">
        <f t="shared" ref="DQK66" si="1575">(DQK60-DQK62)*$C$65*0.7042</f>
        <v>0</v>
      </c>
      <c r="DQM66" s="962">
        <f t="shared" ref="DQM66" si="1576">(DQM60-DQM62)*$C$65*0.7042</f>
        <v>0</v>
      </c>
      <c r="DQO66" s="962">
        <f t="shared" ref="DQO66" si="1577">(DQO60-DQO62)*$C$65*0.7042</f>
        <v>0</v>
      </c>
      <c r="DQQ66" s="962">
        <f t="shared" ref="DQQ66" si="1578">(DQQ60-DQQ62)*$C$65*0.7042</f>
        <v>0</v>
      </c>
      <c r="DQS66" s="962">
        <f t="shared" ref="DQS66" si="1579">(DQS60-DQS62)*$C$65*0.7042</f>
        <v>0</v>
      </c>
      <c r="DQU66" s="962">
        <f t="shared" ref="DQU66" si="1580">(DQU60-DQU62)*$C$65*0.7042</f>
        <v>0</v>
      </c>
      <c r="DQW66" s="962">
        <f t="shared" ref="DQW66" si="1581">(DQW60-DQW62)*$C$65*0.7042</f>
        <v>0</v>
      </c>
      <c r="DQY66" s="962">
        <f t="shared" ref="DQY66" si="1582">(DQY60-DQY62)*$C$65*0.7042</f>
        <v>0</v>
      </c>
      <c r="DRA66" s="962">
        <f t="shared" ref="DRA66" si="1583">(DRA60-DRA62)*$C$65*0.7042</f>
        <v>0</v>
      </c>
      <c r="DRC66" s="962">
        <f t="shared" ref="DRC66" si="1584">(DRC60-DRC62)*$C$65*0.7042</f>
        <v>0</v>
      </c>
      <c r="DRE66" s="962">
        <f t="shared" ref="DRE66" si="1585">(DRE60-DRE62)*$C$65*0.7042</f>
        <v>0</v>
      </c>
      <c r="DRG66" s="962">
        <f t="shared" ref="DRG66" si="1586">(DRG60-DRG62)*$C$65*0.7042</f>
        <v>0</v>
      </c>
      <c r="DRI66" s="962">
        <f t="shared" ref="DRI66" si="1587">(DRI60-DRI62)*$C$65*0.7042</f>
        <v>0</v>
      </c>
      <c r="DRK66" s="962">
        <f t="shared" ref="DRK66" si="1588">(DRK60-DRK62)*$C$65*0.7042</f>
        <v>0</v>
      </c>
      <c r="DRM66" s="962">
        <f t="shared" ref="DRM66" si="1589">(DRM60-DRM62)*$C$65*0.7042</f>
        <v>0</v>
      </c>
      <c r="DRO66" s="962">
        <f t="shared" ref="DRO66" si="1590">(DRO60-DRO62)*$C$65*0.7042</f>
        <v>0</v>
      </c>
      <c r="DRQ66" s="962">
        <f t="shared" ref="DRQ66" si="1591">(DRQ60-DRQ62)*$C$65*0.7042</f>
        <v>0</v>
      </c>
      <c r="DRS66" s="962">
        <f t="shared" ref="DRS66" si="1592">(DRS60-DRS62)*$C$65*0.7042</f>
        <v>0</v>
      </c>
      <c r="DRU66" s="962">
        <f t="shared" ref="DRU66" si="1593">(DRU60-DRU62)*$C$65*0.7042</f>
        <v>0</v>
      </c>
      <c r="DRW66" s="962">
        <f t="shared" ref="DRW66" si="1594">(DRW60-DRW62)*$C$65*0.7042</f>
        <v>0</v>
      </c>
      <c r="DRY66" s="962">
        <f t="shared" ref="DRY66" si="1595">(DRY60-DRY62)*$C$65*0.7042</f>
        <v>0</v>
      </c>
      <c r="DSA66" s="962">
        <f t="shared" ref="DSA66" si="1596">(DSA60-DSA62)*$C$65*0.7042</f>
        <v>0</v>
      </c>
      <c r="DSC66" s="962">
        <f t="shared" ref="DSC66" si="1597">(DSC60-DSC62)*$C$65*0.7042</f>
        <v>0</v>
      </c>
      <c r="DSE66" s="962">
        <f t="shared" ref="DSE66" si="1598">(DSE60-DSE62)*$C$65*0.7042</f>
        <v>0</v>
      </c>
      <c r="DSG66" s="962">
        <f t="shared" ref="DSG66" si="1599">(DSG60-DSG62)*$C$65*0.7042</f>
        <v>0</v>
      </c>
      <c r="DSI66" s="962">
        <f t="shared" ref="DSI66" si="1600">(DSI60-DSI62)*$C$65*0.7042</f>
        <v>0</v>
      </c>
      <c r="DSK66" s="962">
        <f t="shared" ref="DSK66" si="1601">(DSK60-DSK62)*$C$65*0.7042</f>
        <v>0</v>
      </c>
      <c r="DSM66" s="962">
        <f t="shared" ref="DSM66" si="1602">(DSM60-DSM62)*$C$65*0.7042</f>
        <v>0</v>
      </c>
      <c r="DSO66" s="962">
        <f t="shared" ref="DSO66" si="1603">(DSO60-DSO62)*$C$65*0.7042</f>
        <v>0</v>
      </c>
      <c r="DSQ66" s="962">
        <f t="shared" ref="DSQ66" si="1604">(DSQ60-DSQ62)*$C$65*0.7042</f>
        <v>0</v>
      </c>
      <c r="DSS66" s="962">
        <f t="shared" ref="DSS66" si="1605">(DSS60-DSS62)*$C$65*0.7042</f>
        <v>0</v>
      </c>
      <c r="DSU66" s="962">
        <f t="shared" ref="DSU66" si="1606">(DSU60-DSU62)*$C$65*0.7042</f>
        <v>0</v>
      </c>
      <c r="DSW66" s="962">
        <f t="shared" ref="DSW66" si="1607">(DSW60-DSW62)*$C$65*0.7042</f>
        <v>0</v>
      </c>
      <c r="DSY66" s="962">
        <f t="shared" ref="DSY66" si="1608">(DSY60-DSY62)*$C$65*0.7042</f>
        <v>0</v>
      </c>
      <c r="DTA66" s="962">
        <f t="shared" ref="DTA66" si="1609">(DTA60-DTA62)*$C$65*0.7042</f>
        <v>0</v>
      </c>
      <c r="DTC66" s="962">
        <f t="shared" ref="DTC66" si="1610">(DTC60-DTC62)*$C$65*0.7042</f>
        <v>0</v>
      </c>
      <c r="DTE66" s="962">
        <f t="shared" ref="DTE66" si="1611">(DTE60-DTE62)*$C$65*0.7042</f>
        <v>0</v>
      </c>
      <c r="DTG66" s="962">
        <f t="shared" ref="DTG66" si="1612">(DTG60-DTG62)*$C$65*0.7042</f>
        <v>0</v>
      </c>
      <c r="DTI66" s="962">
        <f t="shared" ref="DTI66" si="1613">(DTI60-DTI62)*$C$65*0.7042</f>
        <v>0</v>
      </c>
      <c r="DTK66" s="962">
        <f t="shared" ref="DTK66" si="1614">(DTK60-DTK62)*$C$65*0.7042</f>
        <v>0</v>
      </c>
      <c r="DTM66" s="962">
        <f t="shared" ref="DTM66" si="1615">(DTM60-DTM62)*$C$65*0.7042</f>
        <v>0</v>
      </c>
      <c r="DTO66" s="962">
        <f t="shared" ref="DTO66" si="1616">(DTO60-DTO62)*$C$65*0.7042</f>
        <v>0</v>
      </c>
      <c r="DTQ66" s="962">
        <f t="shared" ref="DTQ66" si="1617">(DTQ60-DTQ62)*$C$65*0.7042</f>
        <v>0</v>
      </c>
      <c r="DTS66" s="962">
        <f t="shared" ref="DTS66" si="1618">(DTS60-DTS62)*$C$65*0.7042</f>
        <v>0</v>
      </c>
      <c r="DTU66" s="962">
        <f t="shared" ref="DTU66" si="1619">(DTU60-DTU62)*$C$65*0.7042</f>
        <v>0</v>
      </c>
      <c r="DTW66" s="962">
        <f t="shared" ref="DTW66" si="1620">(DTW60-DTW62)*$C$65*0.7042</f>
        <v>0</v>
      </c>
      <c r="DTY66" s="962">
        <f t="shared" ref="DTY66" si="1621">(DTY60-DTY62)*$C$65*0.7042</f>
        <v>0</v>
      </c>
      <c r="DUA66" s="962">
        <f t="shared" ref="DUA66" si="1622">(DUA60-DUA62)*$C$65*0.7042</f>
        <v>0</v>
      </c>
      <c r="DUC66" s="962">
        <f t="shared" ref="DUC66" si="1623">(DUC60-DUC62)*$C$65*0.7042</f>
        <v>0</v>
      </c>
      <c r="DUE66" s="962">
        <f t="shared" ref="DUE66" si="1624">(DUE60-DUE62)*$C$65*0.7042</f>
        <v>0</v>
      </c>
      <c r="DUG66" s="962">
        <f t="shared" ref="DUG66" si="1625">(DUG60-DUG62)*$C$65*0.7042</f>
        <v>0</v>
      </c>
      <c r="DUI66" s="962">
        <f t="shared" ref="DUI66" si="1626">(DUI60-DUI62)*$C$65*0.7042</f>
        <v>0</v>
      </c>
      <c r="DUK66" s="962">
        <f t="shared" ref="DUK66" si="1627">(DUK60-DUK62)*$C$65*0.7042</f>
        <v>0</v>
      </c>
      <c r="DUM66" s="962">
        <f t="shared" ref="DUM66" si="1628">(DUM60-DUM62)*$C$65*0.7042</f>
        <v>0</v>
      </c>
      <c r="DUO66" s="962">
        <f t="shared" ref="DUO66" si="1629">(DUO60-DUO62)*$C$65*0.7042</f>
        <v>0</v>
      </c>
      <c r="DUQ66" s="962">
        <f t="shared" ref="DUQ66" si="1630">(DUQ60-DUQ62)*$C$65*0.7042</f>
        <v>0</v>
      </c>
      <c r="DUS66" s="962">
        <f t="shared" ref="DUS66" si="1631">(DUS60-DUS62)*$C$65*0.7042</f>
        <v>0</v>
      </c>
      <c r="DUU66" s="962">
        <f t="shared" ref="DUU66" si="1632">(DUU60-DUU62)*$C$65*0.7042</f>
        <v>0</v>
      </c>
      <c r="DUW66" s="962">
        <f t="shared" ref="DUW66" si="1633">(DUW60-DUW62)*$C$65*0.7042</f>
        <v>0</v>
      </c>
      <c r="DUY66" s="962">
        <f t="shared" ref="DUY66" si="1634">(DUY60-DUY62)*$C$65*0.7042</f>
        <v>0</v>
      </c>
      <c r="DVA66" s="962">
        <f t="shared" ref="DVA66" si="1635">(DVA60-DVA62)*$C$65*0.7042</f>
        <v>0</v>
      </c>
      <c r="DVC66" s="962">
        <f t="shared" ref="DVC66" si="1636">(DVC60-DVC62)*$C$65*0.7042</f>
        <v>0</v>
      </c>
      <c r="DVE66" s="962">
        <f t="shared" ref="DVE66" si="1637">(DVE60-DVE62)*$C$65*0.7042</f>
        <v>0</v>
      </c>
      <c r="DVG66" s="962">
        <f t="shared" ref="DVG66" si="1638">(DVG60-DVG62)*$C$65*0.7042</f>
        <v>0</v>
      </c>
      <c r="DVI66" s="962">
        <f t="shared" ref="DVI66" si="1639">(DVI60-DVI62)*$C$65*0.7042</f>
        <v>0</v>
      </c>
      <c r="DVK66" s="962">
        <f t="shared" ref="DVK66" si="1640">(DVK60-DVK62)*$C$65*0.7042</f>
        <v>0</v>
      </c>
      <c r="DVM66" s="962">
        <f t="shared" ref="DVM66" si="1641">(DVM60-DVM62)*$C$65*0.7042</f>
        <v>0</v>
      </c>
      <c r="DVO66" s="962">
        <f t="shared" ref="DVO66" si="1642">(DVO60-DVO62)*$C$65*0.7042</f>
        <v>0</v>
      </c>
      <c r="DVQ66" s="962">
        <f t="shared" ref="DVQ66" si="1643">(DVQ60-DVQ62)*$C$65*0.7042</f>
        <v>0</v>
      </c>
      <c r="DVS66" s="962">
        <f t="shared" ref="DVS66" si="1644">(DVS60-DVS62)*$C$65*0.7042</f>
        <v>0</v>
      </c>
      <c r="DVU66" s="962">
        <f t="shared" ref="DVU66" si="1645">(DVU60-DVU62)*$C$65*0.7042</f>
        <v>0</v>
      </c>
      <c r="DVW66" s="962">
        <f t="shared" ref="DVW66" si="1646">(DVW60-DVW62)*$C$65*0.7042</f>
        <v>0</v>
      </c>
      <c r="DVY66" s="962">
        <f t="shared" ref="DVY66" si="1647">(DVY60-DVY62)*$C$65*0.7042</f>
        <v>0</v>
      </c>
      <c r="DWA66" s="962">
        <f t="shared" ref="DWA66" si="1648">(DWA60-DWA62)*$C$65*0.7042</f>
        <v>0</v>
      </c>
      <c r="DWC66" s="962">
        <f t="shared" ref="DWC66" si="1649">(DWC60-DWC62)*$C$65*0.7042</f>
        <v>0</v>
      </c>
      <c r="DWE66" s="962">
        <f t="shared" ref="DWE66" si="1650">(DWE60-DWE62)*$C$65*0.7042</f>
        <v>0</v>
      </c>
      <c r="DWG66" s="962">
        <f t="shared" ref="DWG66" si="1651">(DWG60-DWG62)*$C$65*0.7042</f>
        <v>0</v>
      </c>
      <c r="DWI66" s="962">
        <f t="shared" ref="DWI66" si="1652">(DWI60-DWI62)*$C$65*0.7042</f>
        <v>0</v>
      </c>
      <c r="DWK66" s="962">
        <f t="shared" ref="DWK66" si="1653">(DWK60-DWK62)*$C$65*0.7042</f>
        <v>0</v>
      </c>
      <c r="DWM66" s="962">
        <f t="shared" ref="DWM66" si="1654">(DWM60-DWM62)*$C$65*0.7042</f>
        <v>0</v>
      </c>
      <c r="DWO66" s="962">
        <f t="shared" ref="DWO66" si="1655">(DWO60-DWO62)*$C$65*0.7042</f>
        <v>0</v>
      </c>
      <c r="DWQ66" s="962">
        <f t="shared" ref="DWQ66" si="1656">(DWQ60-DWQ62)*$C$65*0.7042</f>
        <v>0</v>
      </c>
      <c r="DWS66" s="962">
        <f t="shared" ref="DWS66" si="1657">(DWS60-DWS62)*$C$65*0.7042</f>
        <v>0</v>
      </c>
      <c r="DWU66" s="962">
        <f t="shared" ref="DWU66" si="1658">(DWU60-DWU62)*$C$65*0.7042</f>
        <v>0</v>
      </c>
      <c r="DWW66" s="962">
        <f t="shared" ref="DWW66" si="1659">(DWW60-DWW62)*$C$65*0.7042</f>
        <v>0</v>
      </c>
      <c r="DWY66" s="962">
        <f t="shared" ref="DWY66" si="1660">(DWY60-DWY62)*$C$65*0.7042</f>
        <v>0</v>
      </c>
      <c r="DXA66" s="962">
        <f t="shared" ref="DXA66" si="1661">(DXA60-DXA62)*$C$65*0.7042</f>
        <v>0</v>
      </c>
      <c r="DXC66" s="962">
        <f t="shared" ref="DXC66" si="1662">(DXC60-DXC62)*$C$65*0.7042</f>
        <v>0</v>
      </c>
      <c r="DXE66" s="962">
        <f t="shared" ref="DXE66" si="1663">(DXE60-DXE62)*$C$65*0.7042</f>
        <v>0</v>
      </c>
      <c r="DXG66" s="962">
        <f t="shared" ref="DXG66" si="1664">(DXG60-DXG62)*$C$65*0.7042</f>
        <v>0</v>
      </c>
      <c r="DXI66" s="962">
        <f t="shared" ref="DXI66" si="1665">(DXI60-DXI62)*$C$65*0.7042</f>
        <v>0</v>
      </c>
      <c r="DXK66" s="962">
        <f t="shared" ref="DXK66" si="1666">(DXK60-DXK62)*$C$65*0.7042</f>
        <v>0</v>
      </c>
      <c r="DXM66" s="962">
        <f t="shared" ref="DXM66" si="1667">(DXM60-DXM62)*$C$65*0.7042</f>
        <v>0</v>
      </c>
      <c r="DXO66" s="962">
        <f t="shared" ref="DXO66" si="1668">(DXO60-DXO62)*$C$65*0.7042</f>
        <v>0</v>
      </c>
      <c r="DXQ66" s="962">
        <f t="shared" ref="DXQ66" si="1669">(DXQ60-DXQ62)*$C$65*0.7042</f>
        <v>0</v>
      </c>
      <c r="DXS66" s="962">
        <f t="shared" ref="DXS66" si="1670">(DXS60-DXS62)*$C$65*0.7042</f>
        <v>0</v>
      </c>
      <c r="DXU66" s="962">
        <f t="shared" ref="DXU66" si="1671">(DXU60-DXU62)*$C$65*0.7042</f>
        <v>0</v>
      </c>
      <c r="DXW66" s="962">
        <f t="shared" ref="DXW66" si="1672">(DXW60-DXW62)*$C$65*0.7042</f>
        <v>0</v>
      </c>
      <c r="DXY66" s="962">
        <f t="shared" ref="DXY66" si="1673">(DXY60-DXY62)*$C$65*0.7042</f>
        <v>0</v>
      </c>
      <c r="DYA66" s="962">
        <f t="shared" ref="DYA66" si="1674">(DYA60-DYA62)*$C$65*0.7042</f>
        <v>0</v>
      </c>
      <c r="DYC66" s="962">
        <f t="shared" ref="DYC66" si="1675">(DYC60-DYC62)*$C$65*0.7042</f>
        <v>0</v>
      </c>
      <c r="DYE66" s="962">
        <f t="shared" ref="DYE66" si="1676">(DYE60-DYE62)*$C$65*0.7042</f>
        <v>0</v>
      </c>
      <c r="DYG66" s="962">
        <f t="shared" ref="DYG66" si="1677">(DYG60-DYG62)*$C$65*0.7042</f>
        <v>0</v>
      </c>
      <c r="DYI66" s="962">
        <f t="shared" ref="DYI66" si="1678">(DYI60-DYI62)*$C$65*0.7042</f>
        <v>0</v>
      </c>
      <c r="DYK66" s="962">
        <f t="shared" ref="DYK66" si="1679">(DYK60-DYK62)*$C$65*0.7042</f>
        <v>0</v>
      </c>
      <c r="DYM66" s="962">
        <f t="shared" ref="DYM66" si="1680">(DYM60-DYM62)*$C$65*0.7042</f>
        <v>0</v>
      </c>
      <c r="DYO66" s="962">
        <f t="shared" ref="DYO66" si="1681">(DYO60-DYO62)*$C$65*0.7042</f>
        <v>0</v>
      </c>
      <c r="DYQ66" s="962">
        <f t="shared" ref="DYQ66" si="1682">(DYQ60-DYQ62)*$C$65*0.7042</f>
        <v>0</v>
      </c>
      <c r="DYS66" s="962">
        <f t="shared" ref="DYS66" si="1683">(DYS60-DYS62)*$C$65*0.7042</f>
        <v>0</v>
      </c>
      <c r="DYU66" s="962">
        <f t="shared" ref="DYU66" si="1684">(DYU60-DYU62)*$C$65*0.7042</f>
        <v>0</v>
      </c>
      <c r="DYW66" s="962">
        <f t="shared" ref="DYW66" si="1685">(DYW60-DYW62)*$C$65*0.7042</f>
        <v>0</v>
      </c>
      <c r="DYY66" s="962">
        <f t="shared" ref="DYY66" si="1686">(DYY60-DYY62)*$C$65*0.7042</f>
        <v>0</v>
      </c>
      <c r="DZA66" s="962">
        <f t="shared" ref="DZA66" si="1687">(DZA60-DZA62)*$C$65*0.7042</f>
        <v>0</v>
      </c>
      <c r="DZC66" s="962">
        <f t="shared" ref="DZC66" si="1688">(DZC60-DZC62)*$C$65*0.7042</f>
        <v>0</v>
      </c>
      <c r="DZE66" s="962">
        <f t="shared" ref="DZE66" si="1689">(DZE60-DZE62)*$C$65*0.7042</f>
        <v>0</v>
      </c>
      <c r="DZG66" s="962">
        <f t="shared" ref="DZG66" si="1690">(DZG60-DZG62)*$C$65*0.7042</f>
        <v>0</v>
      </c>
      <c r="DZI66" s="962">
        <f t="shared" ref="DZI66" si="1691">(DZI60-DZI62)*$C$65*0.7042</f>
        <v>0</v>
      </c>
      <c r="DZK66" s="962">
        <f t="shared" ref="DZK66" si="1692">(DZK60-DZK62)*$C$65*0.7042</f>
        <v>0</v>
      </c>
      <c r="DZM66" s="962">
        <f t="shared" ref="DZM66" si="1693">(DZM60-DZM62)*$C$65*0.7042</f>
        <v>0</v>
      </c>
      <c r="DZO66" s="962">
        <f t="shared" ref="DZO66" si="1694">(DZO60-DZO62)*$C$65*0.7042</f>
        <v>0</v>
      </c>
      <c r="DZQ66" s="962">
        <f t="shared" ref="DZQ66" si="1695">(DZQ60-DZQ62)*$C$65*0.7042</f>
        <v>0</v>
      </c>
      <c r="DZS66" s="962">
        <f t="shared" ref="DZS66" si="1696">(DZS60-DZS62)*$C$65*0.7042</f>
        <v>0</v>
      </c>
      <c r="DZU66" s="962">
        <f t="shared" ref="DZU66" si="1697">(DZU60-DZU62)*$C$65*0.7042</f>
        <v>0</v>
      </c>
      <c r="DZW66" s="962">
        <f t="shared" ref="DZW66" si="1698">(DZW60-DZW62)*$C$65*0.7042</f>
        <v>0</v>
      </c>
      <c r="DZY66" s="962">
        <f t="shared" ref="DZY66" si="1699">(DZY60-DZY62)*$C$65*0.7042</f>
        <v>0</v>
      </c>
      <c r="EAA66" s="962">
        <f t="shared" ref="EAA66" si="1700">(EAA60-EAA62)*$C$65*0.7042</f>
        <v>0</v>
      </c>
      <c r="EAC66" s="962">
        <f t="shared" ref="EAC66" si="1701">(EAC60-EAC62)*$C$65*0.7042</f>
        <v>0</v>
      </c>
      <c r="EAE66" s="962">
        <f t="shared" ref="EAE66" si="1702">(EAE60-EAE62)*$C$65*0.7042</f>
        <v>0</v>
      </c>
      <c r="EAG66" s="962">
        <f t="shared" ref="EAG66" si="1703">(EAG60-EAG62)*$C$65*0.7042</f>
        <v>0</v>
      </c>
      <c r="EAI66" s="962">
        <f t="shared" ref="EAI66" si="1704">(EAI60-EAI62)*$C$65*0.7042</f>
        <v>0</v>
      </c>
      <c r="EAK66" s="962">
        <f t="shared" ref="EAK66" si="1705">(EAK60-EAK62)*$C$65*0.7042</f>
        <v>0</v>
      </c>
      <c r="EAM66" s="962">
        <f t="shared" ref="EAM66" si="1706">(EAM60-EAM62)*$C$65*0.7042</f>
        <v>0</v>
      </c>
      <c r="EAO66" s="962">
        <f t="shared" ref="EAO66" si="1707">(EAO60-EAO62)*$C$65*0.7042</f>
        <v>0</v>
      </c>
      <c r="EAQ66" s="962">
        <f t="shared" ref="EAQ66" si="1708">(EAQ60-EAQ62)*$C$65*0.7042</f>
        <v>0</v>
      </c>
      <c r="EAS66" s="962">
        <f t="shared" ref="EAS66" si="1709">(EAS60-EAS62)*$C$65*0.7042</f>
        <v>0</v>
      </c>
      <c r="EAU66" s="962">
        <f t="shared" ref="EAU66" si="1710">(EAU60-EAU62)*$C$65*0.7042</f>
        <v>0</v>
      </c>
      <c r="EAW66" s="962">
        <f t="shared" ref="EAW66" si="1711">(EAW60-EAW62)*$C$65*0.7042</f>
        <v>0</v>
      </c>
      <c r="EAY66" s="962">
        <f t="shared" ref="EAY66" si="1712">(EAY60-EAY62)*$C$65*0.7042</f>
        <v>0</v>
      </c>
      <c r="EBA66" s="962">
        <f t="shared" ref="EBA66" si="1713">(EBA60-EBA62)*$C$65*0.7042</f>
        <v>0</v>
      </c>
      <c r="EBC66" s="962">
        <f t="shared" ref="EBC66" si="1714">(EBC60-EBC62)*$C$65*0.7042</f>
        <v>0</v>
      </c>
      <c r="EBE66" s="962">
        <f t="shared" ref="EBE66" si="1715">(EBE60-EBE62)*$C$65*0.7042</f>
        <v>0</v>
      </c>
      <c r="EBG66" s="962">
        <f t="shared" ref="EBG66" si="1716">(EBG60-EBG62)*$C$65*0.7042</f>
        <v>0</v>
      </c>
      <c r="EBI66" s="962">
        <f t="shared" ref="EBI66" si="1717">(EBI60-EBI62)*$C$65*0.7042</f>
        <v>0</v>
      </c>
      <c r="EBK66" s="962">
        <f t="shared" ref="EBK66" si="1718">(EBK60-EBK62)*$C$65*0.7042</f>
        <v>0</v>
      </c>
      <c r="EBM66" s="962">
        <f t="shared" ref="EBM66" si="1719">(EBM60-EBM62)*$C$65*0.7042</f>
        <v>0</v>
      </c>
      <c r="EBO66" s="962">
        <f t="shared" ref="EBO66" si="1720">(EBO60-EBO62)*$C$65*0.7042</f>
        <v>0</v>
      </c>
      <c r="EBQ66" s="962">
        <f t="shared" ref="EBQ66" si="1721">(EBQ60-EBQ62)*$C$65*0.7042</f>
        <v>0</v>
      </c>
      <c r="EBS66" s="962">
        <f t="shared" ref="EBS66" si="1722">(EBS60-EBS62)*$C$65*0.7042</f>
        <v>0</v>
      </c>
      <c r="EBU66" s="962">
        <f t="shared" ref="EBU66" si="1723">(EBU60-EBU62)*$C$65*0.7042</f>
        <v>0</v>
      </c>
      <c r="EBW66" s="962">
        <f t="shared" ref="EBW66" si="1724">(EBW60-EBW62)*$C$65*0.7042</f>
        <v>0</v>
      </c>
      <c r="EBY66" s="962">
        <f t="shared" ref="EBY66" si="1725">(EBY60-EBY62)*$C$65*0.7042</f>
        <v>0</v>
      </c>
      <c r="ECA66" s="962">
        <f t="shared" ref="ECA66" si="1726">(ECA60-ECA62)*$C$65*0.7042</f>
        <v>0</v>
      </c>
      <c r="ECC66" s="962">
        <f t="shared" ref="ECC66" si="1727">(ECC60-ECC62)*$C$65*0.7042</f>
        <v>0</v>
      </c>
      <c r="ECE66" s="962">
        <f t="shared" ref="ECE66" si="1728">(ECE60-ECE62)*$C$65*0.7042</f>
        <v>0</v>
      </c>
      <c r="ECG66" s="962">
        <f t="shared" ref="ECG66" si="1729">(ECG60-ECG62)*$C$65*0.7042</f>
        <v>0</v>
      </c>
      <c r="ECI66" s="962">
        <f t="shared" ref="ECI66" si="1730">(ECI60-ECI62)*$C$65*0.7042</f>
        <v>0</v>
      </c>
      <c r="ECK66" s="962">
        <f t="shared" ref="ECK66" si="1731">(ECK60-ECK62)*$C$65*0.7042</f>
        <v>0</v>
      </c>
      <c r="ECM66" s="962">
        <f t="shared" ref="ECM66" si="1732">(ECM60-ECM62)*$C$65*0.7042</f>
        <v>0</v>
      </c>
      <c r="ECO66" s="962">
        <f t="shared" ref="ECO66" si="1733">(ECO60-ECO62)*$C$65*0.7042</f>
        <v>0</v>
      </c>
      <c r="ECQ66" s="962">
        <f t="shared" ref="ECQ66" si="1734">(ECQ60-ECQ62)*$C$65*0.7042</f>
        <v>0</v>
      </c>
      <c r="ECS66" s="962">
        <f t="shared" ref="ECS66" si="1735">(ECS60-ECS62)*$C$65*0.7042</f>
        <v>0</v>
      </c>
      <c r="ECU66" s="962">
        <f t="shared" ref="ECU66" si="1736">(ECU60-ECU62)*$C$65*0.7042</f>
        <v>0</v>
      </c>
      <c r="ECW66" s="962">
        <f t="shared" ref="ECW66" si="1737">(ECW60-ECW62)*$C$65*0.7042</f>
        <v>0</v>
      </c>
      <c r="ECY66" s="962">
        <f t="shared" ref="ECY66" si="1738">(ECY60-ECY62)*$C$65*0.7042</f>
        <v>0</v>
      </c>
      <c r="EDA66" s="962">
        <f t="shared" ref="EDA66" si="1739">(EDA60-EDA62)*$C$65*0.7042</f>
        <v>0</v>
      </c>
      <c r="EDC66" s="962">
        <f t="shared" ref="EDC66" si="1740">(EDC60-EDC62)*$C$65*0.7042</f>
        <v>0</v>
      </c>
      <c r="EDE66" s="962">
        <f t="shared" ref="EDE66" si="1741">(EDE60-EDE62)*$C$65*0.7042</f>
        <v>0</v>
      </c>
      <c r="EDG66" s="962">
        <f t="shared" ref="EDG66" si="1742">(EDG60-EDG62)*$C$65*0.7042</f>
        <v>0</v>
      </c>
      <c r="EDI66" s="962">
        <f t="shared" ref="EDI66" si="1743">(EDI60-EDI62)*$C$65*0.7042</f>
        <v>0</v>
      </c>
      <c r="EDK66" s="962">
        <f t="shared" ref="EDK66" si="1744">(EDK60-EDK62)*$C$65*0.7042</f>
        <v>0</v>
      </c>
      <c r="EDM66" s="962">
        <f t="shared" ref="EDM66" si="1745">(EDM60-EDM62)*$C$65*0.7042</f>
        <v>0</v>
      </c>
      <c r="EDO66" s="962">
        <f t="shared" ref="EDO66" si="1746">(EDO60-EDO62)*$C$65*0.7042</f>
        <v>0</v>
      </c>
      <c r="EDQ66" s="962">
        <f t="shared" ref="EDQ66" si="1747">(EDQ60-EDQ62)*$C$65*0.7042</f>
        <v>0</v>
      </c>
      <c r="EDS66" s="962">
        <f t="shared" ref="EDS66" si="1748">(EDS60-EDS62)*$C$65*0.7042</f>
        <v>0</v>
      </c>
      <c r="EDU66" s="962">
        <f t="shared" ref="EDU66" si="1749">(EDU60-EDU62)*$C$65*0.7042</f>
        <v>0</v>
      </c>
      <c r="EDW66" s="962">
        <f t="shared" ref="EDW66" si="1750">(EDW60-EDW62)*$C$65*0.7042</f>
        <v>0</v>
      </c>
      <c r="EDY66" s="962">
        <f t="shared" ref="EDY66" si="1751">(EDY60-EDY62)*$C$65*0.7042</f>
        <v>0</v>
      </c>
      <c r="EEA66" s="962">
        <f t="shared" ref="EEA66" si="1752">(EEA60-EEA62)*$C$65*0.7042</f>
        <v>0</v>
      </c>
      <c r="EEC66" s="962">
        <f t="shared" ref="EEC66" si="1753">(EEC60-EEC62)*$C$65*0.7042</f>
        <v>0</v>
      </c>
      <c r="EEE66" s="962">
        <f t="shared" ref="EEE66" si="1754">(EEE60-EEE62)*$C$65*0.7042</f>
        <v>0</v>
      </c>
      <c r="EEG66" s="962">
        <f t="shared" ref="EEG66" si="1755">(EEG60-EEG62)*$C$65*0.7042</f>
        <v>0</v>
      </c>
      <c r="EEI66" s="962">
        <f t="shared" ref="EEI66" si="1756">(EEI60-EEI62)*$C$65*0.7042</f>
        <v>0</v>
      </c>
      <c r="EEK66" s="962">
        <f t="shared" ref="EEK66" si="1757">(EEK60-EEK62)*$C$65*0.7042</f>
        <v>0</v>
      </c>
      <c r="EEM66" s="962">
        <f t="shared" ref="EEM66" si="1758">(EEM60-EEM62)*$C$65*0.7042</f>
        <v>0</v>
      </c>
      <c r="EEO66" s="962">
        <f t="shared" ref="EEO66" si="1759">(EEO60-EEO62)*$C$65*0.7042</f>
        <v>0</v>
      </c>
      <c r="EEQ66" s="962">
        <f t="shared" ref="EEQ66" si="1760">(EEQ60-EEQ62)*$C$65*0.7042</f>
        <v>0</v>
      </c>
      <c r="EES66" s="962">
        <f t="shared" ref="EES66" si="1761">(EES60-EES62)*$C$65*0.7042</f>
        <v>0</v>
      </c>
      <c r="EEU66" s="962">
        <f t="shared" ref="EEU66" si="1762">(EEU60-EEU62)*$C$65*0.7042</f>
        <v>0</v>
      </c>
      <c r="EEW66" s="962">
        <f t="shared" ref="EEW66" si="1763">(EEW60-EEW62)*$C$65*0.7042</f>
        <v>0</v>
      </c>
      <c r="EEY66" s="962">
        <f t="shared" ref="EEY66" si="1764">(EEY60-EEY62)*$C$65*0.7042</f>
        <v>0</v>
      </c>
      <c r="EFA66" s="962">
        <f t="shared" ref="EFA66" si="1765">(EFA60-EFA62)*$C$65*0.7042</f>
        <v>0</v>
      </c>
      <c r="EFC66" s="962">
        <f t="shared" ref="EFC66" si="1766">(EFC60-EFC62)*$C$65*0.7042</f>
        <v>0</v>
      </c>
      <c r="EFE66" s="962">
        <f t="shared" ref="EFE66" si="1767">(EFE60-EFE62)*$C$65*0.7042</f>
        <v>0</v>
      </c>
      <c r="EFG66" s="962">
        <f t="shared" ref="EFG66" si="1768">(EFG60-EFG62)*$C$65*0.7042</f>
        <v>0</v>
      </c>
      <c r="EFI66" s="962">
        <f t="shared" ref="EFI66" si="1769">(EFI60-EFI62)*$C$65*0.7042</f>
        <v>0</v>
      </c>
      <c r="EFK66" s="962">
        <f t="shared" ref="EFK66" si="1770">(EFK60-EFK62)*$C$65*0.7042</f>
        <v>0</v>
      </c>
      <c r="EFM66" s="962">
        <f t="shared" ref="EFM66" si="1771">(EFM60-EFM62)*$C$65*0.7042</f>
        <v>0</v>
      </c>
      <c r="EFO66" s="962">
        <f t="shared" ref="EFO66" si="1772">(EFO60-EFO62)*$C$65*0.7042</f>
        <v>0</v>
      </c>
      <c r="EFQ66" s="962">
        <f t="shared" ref="EFQ66" si="1773">(EFQ60-EFQ62)*$C$65*0.7042</f>
        <v>0</v>
      </c>
      <c r="EFS66" s="962">
        <f t="shared" ref="EFS66" si="1774">(EFS60-EFS62)*$C$65*0.7042</f>
        <v>0</v>
      </c>
      <c r="EFU66" s="962">
        <f t="shared" ref="EFU66" si="1775">(EFU60-EFU62)*$C$65*0.7042</f>
        <v>0</v>
      </c>
      <c r="EFW66" s="962">
        <f t="shared" ref="EFW66" si="1776">(EFW60-EFW62)*$C$65*0.7042</f>
        <v>0</v>
      </c>
      <c r="EFY66" s="962">
        <f t="shared" ref="EFY66" si="1777">(EFY60-EFY62)*$C$65*0.7042</f>
        <v>0</v>
      </c>
      <c r="EGA66" s="962">
        <f t="shared" ref="EGA66" si="1778">(EGA60-EGA62)*$C$65*0.7042</f>
        <v>0</v>
      </c>
      <c r="EGC66" s="962">
        <f t="shared" ref="EGC66" si="1779">(EGC60-EGC62)*$C$65*0.7042</f>
        <v>0</v>
      </c>
      <c r="EGE66" s="962">
        <f t="shared" ref="EGE66" si="1780">(EGE60-EGE62)*$C$65*0.7042</f>
        <v>0</v>
      </c>
      <c r="EGG66" s="962">
        <f t="shared" ref="EGG66" si="1781">(EGG60-EGG62)*$C$65*0.7042</f>
        <v>0</v>
      </c>
      <c r="EGI66" s="962">
        <f t="shared" ref="EGI66" si="1782">(EGI60-EGI62)*$C$65*0.7042</f>
        <v>0</v>
      </c>
      <c r="EGK66" s="962">
        <f t="shared" ref="EGK66" si="1783">(EGK60-EGK62)*$C$65*0.7042</f>
        <v>0</v>
      </c>
      <c r="EGM66" s="962">
        <f t="shared" ref="EGM66" si="1784">(EGM60-EGM62)*$C$65*0.7042</f>
        <v>0</v>
      </c>
      <c r="EGO66" s="962">
        <f t="shared" ref="EGO66" si="1785">(EGO60-EGO62)*$C$65*0.7042</f>
        <v>0</v>
      </c>
      <c r="EGQ66" s="962">
        <f t="shared" ref="EGQ66" si="1786">(EGQ60-EGQ62)*$C$65*0.7042</f>
        <v>0</v>
      </c>
      <c r="EGS66" s="962">
        <f t="shared" ref="EGS66" si="1787">(EGS60-EGS62)*$C$65*0.7042</f>
        <v>0</v>
      </c>
      <c r="EGU66" s="962">
        <f t="shared" ref="EGU66" si="1788">(EGU60-EGU62)*$C$65*0.7042</f>
        <v>0</v>
      </c>
      <c r="EGW66" s="962">
        <f t="shared" ref="EGW66" si="1789">(EGW60-EGW62)*$C$65*0.7042</f>
        <v>0</v>
      </c>
      <c r="EGY66" s="962">
        <f t="shared" ref="EGY66" si="1790">(EGY60-EGY62)*$C$65*0.7042</f>
        <v>0</v>
      </c>
      <c r="EHA66" s="962">
        <f t="shared" ref="EHA66" si="1791">(EHA60-EHA62)*$C$65*0.7042</f>
        <v>0</v>
      </c>
      <c r="EHC66" s="962">
        <f t="shared" ref="EHC66" si="1792">(EHC60-EHC62)*$C$65*0.7042</f>
        <v>0</v>
      </c>
      <c r="EHE66" s="962">
        <f t="shared" ref="EHE66" si="1793">(EHE60-EHE62)*$C$65*0.7042</f>
        <v>0</v>
      </c>
      <c r="EHG66" s="962">
        <f t="shared" ref="EHG66" si="1794">(EHG60-EHG62)*$C$65*0.7042</f>
        <v>0</v>
      </c>
      <c r="EHI66" s="962">
        <f t="shared" ref="EHI66" si="1795">(EHI60-EHI62)*$C$65*0.7042</f>
        <v>0</v>
      </c>
      <c r="EHK66" s="962">
        <f t="shared" ref="EHK66" si="1796">(EHK60-EHK62)*$C$65*0.7042</f>
        <v>0</v>
      </c>
      <c r="EHM66" s="962">
        <f t="shared" ref="EHM66" si="1797">(EHM60-EHM62)*$C$65*0.7042</f>
        <v>0</v>
      </c>
      <c r="EHO66" s="962">
        <f t="shared" ref="EHO66" si="1798">(EHO60-EHO62)*$C$65*0.7042</f>
        <v>0</v>
      </c>
      <c r="EHQ66" s="962">
        <f t="shared" ref="EHQ66" si="1799">(EHQ60-EHQ62)*$C$65*0.7042</f>
        <v>0</v>
      </c>
      <c r="EHS66" s="962">
        <f t="shared" ref="EHS66" si="1800">(EHS60-EHS62)*$C$65*0.7042</f>
        <v>0</v>
      </c>
      <c r="EHU66" s="962">
        <f t="shared" ref="EHU66" si="1801">(EHU60-EHU62)*$C$65*0.7042</f>
        <v>0</v>
      </c>
      <c r="EHW66" s="962">
        <f t="shared" ref="EHW66" si="1802">(EHW60-EHW62)*$C$65*0.7042</f>
        <v>0</v>
      </c>
      <c r="EHY66" s="962">
        <f t="shared" ref="EHY66" si="1803">(EHY60-EHY62)*$C$65*0.7042</f>
        <v>0</v>
      </c>
      <c r="EIA66" s="962">
        <f t="shared" ref="EIA66" si="1804">(EIA60-EIA62)*$C$65*0.7042</f>
        <v>0</v>
      </c>
      <c r="EIC66" s="962">
        <f t="shared" ref="EIC66" si="1805">(EIC60-EIC62)*$C$65*0.7042</f>
        <v>0</v>
      </c>
      <c r="EIE66" s="962">
        <f t="shared" ref="EIE66" si="1806">(EIE60-EIE62)*$C$65*0.7042</f>
        <v>0</v>
      </c>
      <c r="EIG66" s="962">
        <f t="shared" ref="EIG66" si="1807">(EIG60-EIG62)*$C$65*0.7042</f>
        <v>0</v>
      </c>
      <c r="EII66" s="962">
        <f t="shared" ref="EII66" si="1808">(EII60-EII62)*$C$65*0.7042</f>
        <v>0</v>
      </c>
      <c r="EIK66" s="962">
        <f t="shared" ref="EIK66" si="1809">(EIK60-EIK62)*$C$65*0.7042</f>
        <v>0</v>
      </c>
      <c r="EIM66" s="962">
        <f t="shared" ref="EIM66" si="1810">(EIM60-EIM62)*$C$65*0.7042</f>
        <v>0</v>
      </c>
      <c r="EIO66" s="962">
        <f t="shared" ref="EIO66" si="1811">(EIO60-EIO62)*$C$65*0.7042</f>
        <v>0</v>
      </c>
      <c r="EIQ66" s="962">
        <f t="shared" ref="EIQ66" si="1812">(EIQ60-EIQ62)*$C$65*0.7042</f>
        <v>0</v>
      </c>
      <c r="EIS66" s="962">
        <f t="shared" ref="EIS66" si="1813">(EIS60-EIS62)*$C$65*0.7042</f>
        <v>0</v>
      </c>
      <c r="EIU66" s="962">
        <f t="shared" ref="EIU66" si="1814">(EIU60-EIU62)*$C$65*0.7042</f>
        <v>0</v>
      </c>
      <c r="EIW66" s="962">
        <f t="shared" ref="EIW66" si="1815">(EIW60-EIW62)*$C$65*0.7042</f>
        <v>0</v>
      </c>
      <c r="EIY66" s="962">
        <f t="shared" ref="EIY66" si="1816">(EIY60-EIY62)*$C$65*0.7042</f>
        <v>0</v>
      </c>
      <c r="EJA66" s="962">
        <f t="shared" ref="EJA66" si="1817">(EJA60-EJA62)*$C$65*0.7042</f>
        <v>0</v>
      </c>
      <c r="EJC66" s="962">
        <f t="shared" ref="EJC66" si="1818">(EJC60-EJC62)*$C$65*0.7042</f>
        <v>0</v>
      </c>
      <c r="EJE66" s="962">
        <f t="shared" ref="EJE66" si="1819">(EJE60-EJE62)*$C$65*0.7042</f>
        <v>0</v>
      </c>
      <c r="EJG66" s="962">
        <f t="shared" ref="EJG66" si="1820">(EJG60-EJG62)*$C$65*0.7042</f>
        <v>0</v>
      </c>
      <c r="EJI66" s="962">
        <f t="shared" ref="EJI66" si="1821">(EJI60-EJI62)*$C$65*0.7042</f>
        <v>0</v>
      </c>
      <c r="EJK66" s="962">
        <f t="shared" ref="EJK66" si="1822">(EJK60-EJK62)*$C$65*0.7042</f>
        <v>0</v>
      </c>
      <c r="EJM66" s="962">
        <f t="shared" ref="EJM66" si="1823">(EJM60-EJM62)*$C$65*0.7042</f>
        <v>0</v>
      </c>
      <c r="EJO66" s="962">
        <f t="shared" ref="EJO66" si="1824">(EJO60-EJO62)*$C$65*0.7042</f>
        <v>0</v>
      </c>
      <c r="EJQ66" s="962">
        <f t="shared" ref="EJQ66" si="1825">(EJQ60-EJQ62)*$C$65*0.7042</f>
        <v>0</v>
      </c>
      <c r="EJS66" s="962">
        <f t="shared" ref="EJS66" si="1826">(EJS60-EJS62)*$C$65*0.7042</f>
        <v>0</v>
      </c>
      <c r="EJU66" s="962">
        <f t="shared" ref="EJU66" si="1827">(EJU60-EJU62)*$C$65*0.7042</f>
        <v>0</v>
      </c>
      <c r="EJW66" s="962">
        <f t="shared" ref="EJW66" si="1828">(EJW60-EJW62)*$C$65*0.7042</f>
        <v>0</v>
      </c>
      <c r="EJY66" s="962">
        <f t="shared" ref="EJY66" si="1829">(EJY60-EJY62)*$C$65*0.7042</f>
        <v>0</v>
      </c>
      <c r="EKA66" s="962">
        <f t="shared" ref="EKA66" si="1830">(EKA60-EKA62)*$C$65*0.7042</f>
        <v>0</v>
      </c>
      <c r="EKC66" s="962">
        <f t="shared" ref="EKC66" si="1831">(EKC60-EKC62)*$C$65*0.7042</f>
        <v>0</v>
      </c>
      <c r="EKE66" s="962">
        <f t="shared" ref="EKE66" si="1832">(EKE60-EKE62)*$C$65*0.7042</f>
        <v>0</v>
      </c>
      <c r="EKG66" s="962">
        <f t="shared" ref="EKG66" si="1833">(EKG60-EKG62)*$C$65*0.7042</f>
        <v>0</v>
      </c>
      <c r="EKI66" s="962">
        <f t="shared" ref="EKI66" si="1834">(EKI60-EKI62)*$C$65*0.7042</f>
        <v>0</v>
      </c>
      <c r="EKK66" s="962">
        <f t="shared" ref="EKK66" si="1835">(EKK60-EKK62)*$C$65*0.7042</f>
        <v>0</v>
      </c>
      <c r="EKM66" s="962">
        <f t="shared" ref="EKM66" si="1836">(EKM60-EKM62)*$C$65*0.7042</f>
        <v>0</v>
      </c>
      <c r="EKO66" s="962">
        <f t="shared" ref="EKO66" si="1837">(EKO60-EKO62)*$C$65*0.7042</f>
        <v>0</v>
      </c>
      <c r="EKQ66" s="962">
        <f t="shared" ref="EKQ66" si="1838">(EKQ60-EKQ62)*$C$65*0.7042</f>
        <v>0</v>
      </c>
      <c r="EKS66" s="962">
        <f t="shared" ref="EKS66" si="1839">(EKS60-EKS62)*$C$65*0.7042</f>
        <v>0</v>
      </c>
      <c r="EKU66" s="962">
        <f t="shared" ref="EKU66" si="1840">(EKU60-EKU62)*$C$65*0.7042</f>
        <v>0</v>
      </c>
      <c r="EKW66" s="962">
        <f t="shared" ref="EKW66" si="1841">(EKW60-EKW62)*$C$65*0.7042</f>
        <v>0</v>
      </c>
      <c r="EKY66" s="962">
        <f t="shared" ref="EKY66" si="1842">(EKY60-EKY62)*$C$65*0.7042</f>
        <v>0</v>
      </c>
      <c r="ELA66" s="962">
        <f t="shared" ref="ELA66" si="1843">(ELA60-ELA62)*$C$65*0.7042</f>
        <v>0</v>
      </c>
      <c r="ELC66" s="962">
        <f t="shared" ref="ELC66" si="1844">(ELC60-ELC62)*$C$65*0.7042</f>
        <v>0</v>
      </c>
      <c r="ELE66" s="962">
        <f t="shared" ref="ELE66" si="1845">(ELE60-ELE62)*$C$65*0.7042</f>
        <v>0</v>
      </c>
      <c r="ELG66" s="962">
        <f t="shared" ref="ELG66" si="1846">(ELG60-ELG62)*$C$65*0.7042</f>
        <v>0</v>
      </c>
      <c r="ELI66" s="962">
        <f t="shared" ref="ELI66" si="1847">(ELI60-ELI62)*$C$65*0.7042</f>
        <v>0</v>
      </c>
      <c r="ELK66" s="962">
        <f t="shared" ref="ELK66" si="1848">(ELK60-ELK62)*$C$65*0.7042</f>
        <v>0</v>
      </c>
      <c r="ELM66" s="962">
        <f t="shared" ref="ELM66" si="1849">(ELM60-ELM62)*$C$65*0.7042</f>
        <v>0</v>
      </c>
      <c r="ELO66" s="962">
        <f t="shared" ref="ELO66" si="1850">(ELO60-ELO62)*$C$65*0.7042</f>
        <v>0</v>
      </c>
      <c r="ELQ66" s="962">
        <f t="shared" ref="ELQ66" si="1851">(ELQ60-ELQ62)*$C$65*0.7042</f>
        <v>0</v>
      </c>
      <c r="ELS66" s="962">
        <f t="shared" ref="ELS66" si="1852">(ELS60-ELS62)*$C$65*0.7042</f>
        <v>0</v>
      </c>
      <c r="ELU66" s="962">
        <f t="shared" ref="ELU66" si="1853">(ELU60-ELU62)*$C$65*0.7042</f>
        <v>0</v>
      </c>
      <c r="ELW66" s="962">
        <f t="shared" ref="ELW66" si="1854">(ELW60-ELW62)*$C$65*0.7042</f>
        <v>0</v>
      </c>
      <c r="ELY66" s="962">
        <f t="shared" ref="ELY66" si="1855">(ELY60-ELY62)*$C$65*0.7042</f>
        <v>0</v>
      </c>
      <c r="EMA66" s="962">
        <f t="shared" ref="EMA66" si="1856">(EMA60-EMA62)*$C$65*0.7042</f>
        <v>0</v>
      </c>
      <c r="EMC66" s="962">
        <f t="shared" ref="EMC66" si="1857">(EMC60-EMC62)*$C$65*0.7042</f>
        <v>0</v>
      </c>
      <c r="EME66" s="962">
        <f t="shared" ref="EME66" si="1858">(EME60-EME62)*$C$65*0.7042</f>
        <v>0</v>
      </c>
      <c r="EMG66" s="962">
        <f t="shared" ref="EMG66" si="1859">(EMG60-EMG62)*$C$65*0.7042</f>
        <v>0</v>
      </c>
      <c r="EMI66" s="962">
        <f t="shared" ref="EMI66" si="1860">(EMI60-EMI62)*$C$65*0.7042</f>
        <v>0</v>
      </c>
      <c r="EMK66" s="962">
        <f t="shared" ref="EMK66" si="1861">(EMK60-EMK62)*$C$65*0.7042</f>
        <v>0</v>
      </c>
      <c r="EMM66" s="962">
        <f t="shared" ref="EMM66" si="1862">(EMM60-EMM62)*$C$65*0.7042</f>
        <v>0</v>
      </c>
      <c r="EMO66" s="962">
        <f t="shared" ref="EMO66" si="1863">(EMO60-EMO62)*$C$65*0.7042</f>
        <v>0</v>
      </c>
      <c r="EMQ66" s="962">
        <f t="shared" ref="EMQ66" si="1864">(EMQ60-EMQ62)*$C$65*0.7042</f>
        <v>0</v>
      </c>
      <c r="EMS66" s="962">
        <f t="shared" ref="EMS66" si="1865">(EMS60-EMS62)*$C$65*0.7042</f>
        <v>0</v>
      </c>
      <c r="EMU66" s="962">
        <f t="shared" ref="EMU66" si="1866">(EMU60-EMU62)*$C$65*0.7042</f>
        <v>0</v>
      </c>
      <c r="EMW66" s="962">
        <f t="shared" ref="EMW66" si="1867">(EMW60-EMW62)*$C$65*0.7042</f>
        <v>0</v>
      </c>
      <c r="EMY66" s="962">
        <f t="shared" ref="EMY66" si="1868">(EMY60-EMY62)*$C$65*0.7042</f>
        <v>0</v>
      </c>
      <c r="ENA66" s="962">
        <f t="shared" ref="ENA66" si="1869">(ENA60-ENA62)*$C$65*0.7042</f>
        <v>0</v>
      </c>
      <c r="ENC66" s="962">
        <f t="shared" ref="ENC66" si="1870">(ENC60-ENC62)*$C$65*0.7042</f>
        <v>0</v>
      </c>
      <c r="ENE66" s="962">
        <f t="shared" ref="ENE66" si="1871">(ENE60-ENE62)*$C$65*0.7042</f>
        <v>0</v>
      </c>
      <c r="ENG66" s="962">
        <f t="shared" ref="ENG66" si="1872">(ENG60-ENG62)*$C$65*0.7042</f>
        <v>0</v>
      </c>
      <c r="ENI66" s="962">
        <f t="shared" ref="ENI66" si="1873">(ENI60-ENI62)*$C$65*0.7042</f>
        <v>0</v>
      </c>
      <c r="ENK66" s="962">
        <f t="shared" ref="ENK66" si="1874">(ENK60-ENK62)*$C$65*0.7042</f>
        <v>0</v>
      </c>
      <c r="ENM66" s="962">
        <f t="shared" ref="ENM66" si="1875">(ENM60-ENM62)*$C$65*0.7042</f>
        <v>0</v>
      </c>
      <c r="ENO66" s="962">
        <f t="shared" ref="ENO66" si="1876">(ENO60-ENO62)*$C$65*0.7042</f>
        <v>0</v>
      </c>
      <c r="ENQ66" s="962">
        <f t="shared" ref="ENQ66" si="1877">(ENQ60-ENQ62)*$C$65*0.7042</f>
        <v>0</v>
      </c>
      <c r="ENS66" s="962">
        <f t="shared" ref="ENS66" si="1878">(ENS60-ENS62)*$C$65*0.7042</f>
        <v>0</v>
      </c>
      <c r="ENU66" s="962">
        <f t="shared" ref="ENU66" si="1879">(ENU60-ENU62)*$C$65*0.7042</f>
        <v>0</v>
      </c>
      <c r="ENW66" s="962">
        <f t="shared" ref="ENW66" si="1880">(ENW60-ENW62)*$C$65*0.7042</f>
        <v>0</v>
      </c>
      <c r="ENY66" s="962">
        <f t="shared" ref="ENY66" si="1881">(ENY60-ENY62)*$C$65*0.7042</f>
        <v>0</v>
      </c>
      <c r="EOA66" s="962">
        <f t="shared" ref="EOA66" si="1882">(EOA60-EOA62)*$C$65*0.7042</f>
        <v>0</v>
      </c>
      <c r="EOC66" s="962">
        <f t="shared" ref="EOC66" si="1883">(EOC60-EOC62)*$C$65*0.7042</f>
        <v>0</v>
      </c>
      <c r="EOE66" s="962">
        <f t="shared" ref="EOE66" si="1884">(EOE60-EOE62)*$C$65*0.7042</f>
        <v>0</v>
      </c>
      <c r="EOG66" s="962">
        <f t="shared" ref="EOG66" si="1885">(EOG60-EOG62)*$C$65*0.7042</f>
        <v>0</v>
      </c>
      <c r="EOI66" s="962">
        <f t="shared" ref="EOI66" si="1886">(EOI60-EOI62)*$C$65*0.7042</f>
        <v>0</v>
      </c>
      <c r="EOK66" s="962">
        <f t="shared" ref="EOK66" si="1887">(EOK60-EOK62)*$C$65*0.7042</f>
        <v>0</v>
      </c>
      <c r="EOM66" s="962">
        <f t="shared" ref="EOM66" si="1888">(EOM60-EOM62)*$C$65*0.7042</f>
        <v>0</v>
      </c>
      <c r="EOO66" s="962">
        <f t="shared" ref="EOO66" si="1889">(EOO60-EOO62)*$C$65*0.7042</f>
        <v>0</v>
      </c>
      <c r="EOQ66" s="962">
        <f t="shared" ref="EOQ66" si="1890">(EOQ60-EOQ62)*$C$65*0.7042</f>
        <v>0</v>
      </c>
      <c r="EOS66" s="962">
        <f t="shared" ref="EOS66" si="1891">(EOS60-EOS62)*$C$65*0.7042</f>
        <v>0</v>
      </c>
      <c r="EOU66" s="962">
        <f t="shared" ref="EOU66" si="1892">(EOU60-EOU62)*$C$65*0.7042</f>
        <v>0</v>
      </c>
      <c r="EOW66" s="962">
        <f t="shared" ref="EOW66" si="1893">(EOW60-EOW62)*$C$65*0.7042</f>
        <v>0</v>
      </c>
      <c r="EOY66" s="962">
        <f t="shared" ref="EOY66" si="1894">(EOY60-EOY62)*$C$65*0.7042</f>
        <v>0</v>
      </c>
      <c r="EPA66" s="962">
        <f t="shared" ref="EPA66" si="1895">(EPA60-EPA62)*$C$65*0.7042</f>
        <v>0</v>
      </c>
      <c r="EPC66" s="962">
        <f t="shared" ref="EPC66" si="1896">(EPC60-EPC62)*$C$65*0.7042</f>
        <v>0</v>
      </c>
      <c r="EPE66" s="962">
        <f t="shared" ref="EPE66" si="1897">(EPE60-EPE62)*$C$65*0.7042</f>
        <v>0</v>
      </c>
      <c r="EPG66" s="962">
        <f t="shared" ref="EPG66" si="1898">(EPG60-EPG62)*$C$65*0.7042</f>
        <v>0</v>
      </c>
      <c r="EPI66" s="962">
        <f t="shared" ref="EPI66" si="1899">(EPI60-EPI62)*$C$65*0.7042</f>
        <v>0</v>
      </c>
      <c r="EPK66" s="962">
        <f t="shared" ref="EPK66" si="1900">(EPK60-EPK62)*$C$65*0.7042</f>
        <v>0</v>
      </c>
      <c r="EPM66" s="962">
        <f t="shared" ref="EPM66" si="1901">(EPM60-EPM62)*$C$65*0.7042</f>
        <v>0</v>
      </c>
      <c r="EPO66" s="962">
        <f t="shared" ref="EPO66" si="1902">(EPO60-EPO62)*$C$65*0.7042</f>
        <v>0</v>
      </c>
      <c r="EPQ66" s="962">
        <f t="shared" ref="EPQ66" si="1903">(EPQ60-EPQ62)*$C$65*0.7042</f>
        <v>0</v>
      </c>
      <c r="EPS66" s="962">
        <f t="shared" ref="EPS66" si="1904">(EPS60-EPS62)*$C$65*0.7042</f>
        <v>0</v>
      </c>
      <c r="EPU66" s="962">
        <f t="shared" ref="EPU66" si="1905">(EPU60-EPU62)*$C$65*0.7042</f>
        <v>0</v>
      </c>
      <c r="EPW66" s="962">
        <f t="shared" ref="EPW66" si="1906">(EPW60-EPW62)*$C$65*0.7042</f>
        <v>0</v>
      </c>
      <c r="EPY66" s="962">
        <f t="shared" ref="EPY66" si="1907">(EPY60-EPY62)*$C$65*0.7042</f>
        <v>0</v>
      </c>
      <c r="EQA66" s="962">
        <f t="shared" ref="EQA66" si="1908">(EQA60-EQA62)*$C$65*0.7042</f>
        <v>0</v>
      </c>
      <c r="EQC66" s="962">
        <f t="shared" ref="EQC66" si="1909">(EQC60-EQC62)*$C$65*0.7042</f>
        <v>0</v>
      </c>
      <c r="EQE66" s="962">
        <f t="shared" ref="EQE66" si="1910">(EQE60-EQE62)*$C$65*0.7042</f>
        <v>0</v>
      </c>
      <c r="EQG66" s="962">
        <f t="shared" ref="EQG66" si="1911">(EQG60-EQG62)*$C$65*0.7042</f>
        <v>0</v>
      </c>
      <c r="EQI66" s="962">
        <f t="shared" ref="EQI66" si="1912">(EQI60-EQI62)*$C$65*0.7042</f>
        <v>0</v>
      </c>
      <c r="EQK66" s="962">
        <f t="shared" ref="EQK66" si="1913">(EQK60-EQK62)*$C$65*0.7042</f>
        <v>0</v>
      </c>
      <c r="EQM66" s="962">
        <f t="shared" ref="EQM66" si="1914">(EQM60-EQM62)*$C$65*0.7042</f>
        <v>0</v>
      </c>
      <c r="EQO66" s="962">
        <f t="shared" ref="EQO66" si="1915">(EQO60-EQO62)*$C$65*0.7042</f>
        <v>0</v>
      </c>
      <c r="EQQ66" s="962">
        <f t="shared" ref="EQQ66" si="1916">(EQQ60-EQQ62)*$C$65*0.7042</f>
        <v>0</v>
      </c>
      <c r="EQS66" s="962">
        <f t="shared" ref="EQS66" si="1917">(EQS60-EQS62)*$C$65*0.7042</f>
        <v>0</v>
      </c>
      <c r="EQU66" s="962">
        <f t="shared" ref="EQU66" si="1918">(EQU60-EQU62)*$C$65*0.7042</f>
        <v>0</v>
      </c>
      <c r="EQW66" s="962">
        <f t="shared" ref="EQW66" si="1919">(EQW60-EQW62)*$C$65*0.7042</f>
        <v>0</v>
      </c>
      <c r="EQY66" s="962">
        <f t="shared" ref="EQY66" si="1920">(EQY60-EQY62)*$C$65*0.7042</f>
        <v>0</v>
      </c>
      <c r="ERA66" s="962">
        <f t="shared" ref="ERA66" si="1921">(ERA60-ERA62)*$C$65*0.7042</f>
        <v>0</v>
      </c>
      <c r="ERC66" s="962">
        <f t="shared" ref="ERC66" si="1922">(ERC60-ERC62)*$C$65*0.7042</f>
        <v>0</v>
      </c>
      <c r="ERE66" s="962">
        <f t="shared" ref="ERE66" si="1923">(ERE60-ERE62)*$C$65*0.7042</f>
        <v>0</v>
      </c>
      <c r="ERG66" s="962">
        <f t="shared" ref="ERG66" si="1924">(ERG60-ERG62)*$C$65*0.7042</f>
        <v>0</v>
      </c>
      <c r="ERI66" s="962">
        <f t="shared" ref="ERI66" si="1925">(ERI60-ERI62)*$C$65*0.7042</f>
        <v>0</v>
      </c>
      <c r="ERK66" s="962">
        <f t="shared" ref="ERK66" si="1926">(ERK60-ERK62)*$C$65*0.7042</f>
        <v>0</v>
      </c>
      <c r="ERM66" s="962">
        <f t="shared" ref="ERM66" si="1927">(ERM60-ERM62)*$C$65*0.7042</f>
        <v>0</v>
      </c>
      <c r="ERO66" s="962">
        <f t="shared" ref="ERO66" si="1928">(ERO60-ERO62)*$C$65*0.7042</f>
        <v>0</v>
      </c>
      <c r="ERQ66" s="962">
        <f t="shared" ref="ERQ66" si="1929">(ERQ60-ERQ62)*$C$65*0.7042</f>
        <v>0</v>
      </c>
      <c r="ERS66" s="962">
        <f t="shared" ref="ERS66" si="1930">(ERS60-ERS62)*$C$65*0.7042</f>
        <v>0</v>
      </c>
      <c r="ERU66" s="962">
        <f t="shared" ref="ERU66" si="1931">(ERU60-ERU62)*$C$65*0.7042</f>
        <v>0</v>
      </c>
      <c r="ERW66" s="962">
        <f t="shared" ref="ERW66" si="1932">(ERW60-ERW62)*$C$65*0.7042</f>
        <v>0</v>
      </c>
      <c r="ERY66" s="962">
        <f t="shared" ref="ERY66" si="1933">(ERY60-ERY62)*$C$65*0.7042</f>
        <v>0</v>
      </c>
      <c r="ESA66" s="962">
        <f t="shared" ref="ESA66" si="1934">(ESA60-ESA62)*$C$65*0.7042</f>
        <v>0</v>
      </c>
      <c r="ESC66" s="962">
        <f t="shared" ref="ESC66" si="1935">(ESC60-ESC62)*$C$65*0.7042</f>
        <v>0</v>
      </c>
      <c r="ESE66" s="962">
        <f t="shared" ref="ESE66" si="1936">(ESE60-ESE62)*$C$65*0.7042</f>
        <v>0</v>
      </c>
      <c r="ESG66" s="962">
        <f t="shared" ref="ESG66" si="1937">(ESG60-ESG62)*$C$65*0.7042</f>
        <v>0</v>
      </c>
      <c r="ESI66" s="962">
        <f t="shared" ref="ESI66" si="1938">(ESI60-ESI62)*$C$65*0.7042</f>
        <v>0</v>
      </c>
      <c r="ESK66" s="962">
        <f t="shared" ref="ESK66" si="1939">(ESK60-ESK62)*$C$65*0.7042</f>
        <v>0</v>
      </c>
      <c r="ESM66" s="962">
        <f t="shared" ref="ESM66" si="1940">(ESM60-ESM62)*$C$65*0.7042</f>
        <v>0</v>
      </c>
      <c r="ESO66" s="962">
        <f t="shared" ref="ESO66" si="1941">(ESO60-ESO62)*$C$65*0.7042</f>
        <v>0</v>
      </c>
      <c r="ESQ66" s="962">
        <f t="shared" ref="ESQ66" si="1942">(ESQ60-ESQ62)*$C$65*0.7042</f>
        <v>0</v>
      </c>
      <c r="ESS66" s="962">
        <f t="shared" ref="ESS66" si="1943">(ESS60-ESS62)*$C$65*0.7042</f>
        <v>0</v>
      </c>
      <c r="ESU66" s="962">
        <f t="shared" ref="ESU66" si="1944">(ESU60-ESU62)*$C$65*0.7042</f>
        <v>0</v>
      </c>
      <c r="ESW66" s="962">
        <f t="shared" ref="ESW66" si="1945">(ESW60-ESW62)*$C$65*0.7042</f>
        <v>0</v>
      </c>
      <c r="ESY66" s="962">
        <f t="shared" ref="ESY66" si="1946">(ESY60-ESY62)*$C$65*0.7042</f>
        <v>0</v>
      </c>
      <c r="ETA66" s="962">
        <f t="shared" ref="ETA66" si="1947">(ETA60-ETA62)*$C$65*0.7042</f>
        <v>0</v>
      </c>
      <c r="ETC66" s="962">
        <f t="shared" ref="ETC66" si="1948">(ETC60-ETC62)*$C$65*0.7042</f>
        <v>0</v>
      </c>
      <c r="ETE66" s="962">
        <f t="shared" ref="ETE66" si="1949">(ETE60-ETE62)*$C$65*0.7042</f>
        <v>0</v>
      </c>
      <c r="ETG66" s="962">
        <f t="shared" ref="ETG66" si="1950">(ETG60-ETG62)*$C$65*0.7042</f>
        <v>0</v>
      </c>
      <c r="ETI66" s="962">
        <f t="shared" ref="ETI66" si="1951">(ETI60-ETI62)*$C$65*0.7042</f>
        <v>0</v>
      </c>
      <c r="ETK66" s="962">
        <f t="shared" ref="ETK66" si="1952">(ETK60-ETK62)*$C$65*0.7042</f>
        <v>0</v>
      </c>
      <c r="ETM66" s="962">
        <f t="shared" ref="ETM66" si="1953">(ETM60-ETM62)*$C$65*0.7042</f>
        <v>0</v>
      </c>
      <c r="ETO66" s="962">
        <f t="shared" ref="ETO66" si="1954">(ETO60-ETO62)*$C$65*0.7042</f>
        <v>0</v>
      </c>
      <c r="ETQ66" s="962">
        <f t="shared" ref="ETQ66" si="1955">(ETQ60-ETQ62)*$C$65*0.7042</f>
        <v>0</v>
      </c>
      <c r="ETS66" s="962">
        <f t="shared" ref="ETS66" si="1956">(ETS60-ETS62)*$C$65*0.7042</f>
        <v>0</v>
      </c>
      <c r="ETU66" s="962">
        <f t="shared" ref="ETU66" si="1957">(ETU60-ETU62)*$C$65*0.7042</f>
        <v>0</v>
      </c>
      <c r="ETW66" s="962">
        <f t="shared" ref="ETW66" si="1958">(ETW60-ETW62)*$C$65*0.7042</f>
        <v>0</v>
      </c>
      <c r="ETY66" s="962">
        <f t="shared" ref="ETY66" si="1959">(ETY60-ETY62)*$C$65*0.7042</f>
        <v>0</v>
      </c>
      <c r="EUA66" s="962">
        <f t="shared" ref="EUA66" si="1960">(EUA60-EUA62)*$C$65*0.7042</f>
        <v>0</v>
      </c>
      <c r="EUC66" s="962">
        <f t="shared" ref="EUC66" si="1961">(EUC60-EUC62)*$C$65*0.7042</f>
        <v>0</v>
      </c>
      <c r="EUE66" s="962">
        <f t="shared" ref="EUE66" si="1962">(EUE60-EUE62)*$C$65*0.7042</f>
        <v>0</v>
      </c>
      <c r="EUG66" s="962">
        <f t="shared" ref="EUG66" si="1963">(EUG60-EUG62)*$C$65*0.7042</f>
        <v>0</v>
      </c>
      <c r="EUI66" s="962">
        <f t="shared" ref="EUI66" si="1964">(EUI60-EUI62)*$C$65*0.7042</f>
        <v>0</v>
      </c>
      <c r="EUK66" s="962">
        <f t="shared" ref="EUK66" si="1965">(EUK60-EUK62)*$C$65*0.7042</f>
        <v>0</v>
      </c>
      <c r="EUM66" s="962">
        <f t="shared" ref="EUM66" si="1966">(EUM60-EUM62)*$C$65*0.7042</f>
        <v>0</v>
      </c>
      <c r="EUO66" s="962">
        <f t="shared" ref="EUO66" si="1967">(EUO60-EUO62)*$C$65*0.7042</f>
        <v>0</v>
      </c>
      <c r="EUQ66" s="962">
        <f t="shared" ref="EUQ66" si="1968">(EUQ60-EUQ62)*$C$65*0.7042</f>
        <v>0</v>
      </c>
      <c r="EUS66" s="962">
        <f t="shared" ref="EUS66" si="1969">(EUS60-EUS62)*$C$65*0.7042</f>
        <v>0</v>
      </c>
      <c r="EUU66" s="962">
        <f t="shared" ref="EUU66" si="1970">(EUU60-EUU62)*$C$65*0.7042</f>
        <v>0</v>
      </c>
      <c r="EUW66" s="962">
        <f t="shared" ref="EUW66" si="1971">(EUW60-EUW62)*$C$65*0.7042</f>
        <v>0</v>
      </c>
      <c r="EUY66" s="962">
        <f t="shared" ref="EUY66" si="1972">(EUY60-EUY62)*$C$65*0.7042</f>
        <v>0</v>
      </c>
      <c r="EVA66" s="962">
        <f t="shared" ref="EVA66" si="1973">(EVA60-EVA62)*$C$65*0.7042</f>
        <v>0</v>
      </c>
      <c r="EVC66" s="962">
        <f t="shared" ref="EVC66" si="1974">(EVC60-EVC62)*$C$65*0.7042</f>
        <v>0</v>
      </c>
      <c r="EVE66" s="962">
        <f t="shared" ref="EVE66" si="1975">(EVE60-EVE62)*$C$65*0.7042</f>
        <v>0</v>
      </c>
      <c r="EVG66" s="962">
        <f t="shared" ref="EVG66" si="1976">(EVG60-EVG62)*$C$65*0.7042</f>
        <v>0</v>
      </c>
      <c r="EVI66" s="962">
        <f t="shared" ref="EVI66" si="1977">(EVI60-EVI62)*$C$65*0.7042</f>
        <v>0</v>
      </c>
      <c r="EVK66" s="962">
        <f t="shared" ref="EVK66" si="1978">(EVK60-EVK62)*$C$65*0.7042</f>
        <v>0</v>
      </c>
      <c r="EVM66" s="962">
        <f t="shared" ref="EVM66" si="1979">(EVM60-EVM62)*$C$65*0.7042</f>
        <v>0</v>
      </c>
      <c r="EVO66" s="962">
        <f t="shared" ref="EVO66" si="1980">(EVO60-EVO62)*$C$65*0.7042</f>
        <v>0</v>
      </c>
      <c r="EVQ66" s="962">
        <f t="shared" ref="EVQ66" si="1981">(EVQ60-EVQ62)*$C$65*0.7042</f>
        <v>0</v>
      </c>
      <c r="EVS66" s="962">
        <f t="shared" ref="EVS66" si="1982">(EVS60-EVS62)*$C$65*0.7042</f>
        <v>0</v>
      </c>
      <c r="EVU66" s="962">
        <f t="shared" ref="EVU66" si="1983">(EVU60-EVU62)*$C$65*0.7042</f>
        <v>0</v>
      </c>
      <c r="EVW66" s="962">
        <f t="shared" ref="EVW66" si="1984">(EVW60-EVW62)*$C$65*0.7042</f>
        <v>0</v>
      </c>
      <c r="EVY66" s="962">
        <f t="shared" ref="EVY66" si="1985">(EVY60-EVY62)*$C$65*0.7042</f>
        <v>0</v>
      </c>
      <c r="EWA66" s="962">
        <f t="shared" ref="EWA66" si="1986">(EWA60-EWA62)*$C$65*0.7042</f>
        <v>0</v>
      </c>
      <c r="EWC66" s="962">
        <f t="shared" ref="EWC66" si="1987">(EWC60-EWC62)*$C$65*0.7042</f>
        <v>0</v>
      </c>
      <c r="EWE66" s="962">
        <f t="shared" ref="EWE66" si="1988">(EWE60-EWE62)*$C$65*0.7042</f>
        <v>0</v>
      </c>
      <c r="EWG66" s="962">
        <f t="shared" ref="EWG66" si="1989">(EWG60-EWG62)*$C$65*0.7042</f>
        <v>0</v>
      </c>
      <c r="EWI66" s="962">
        <f t="shared" ref="EWI66" si="1990">(EWI60-EWI62)*$C$65*0.7042</f>
        <v>0</v>
      </c>
      <c r="EWK66" s="962">
        <f t="shared" ref="EWK66" si="1991">(EWK60-EWK62)*$C$65*0.7042</f>
        <v>0</v>
      </c>
      <c r="EWM66" s="962">
        <f t="shared" ref="EWM66" si="1992">(EWM60-EWM62)*$C$65*0.7042</f>
        <v>0</v>
      </c>
      <c r="EWO66" s="962">
        <f t="shared" ref="EWO66" si="1993">(EWO60-EWO62)*$C$65*0.7042</f>
        <v>0</v>
      </c>
      <c r="EWQ66" s="962">
        <f t="shared" ref="EWQ66" si="1994">(EWQ60-EWQ62)*$C$65*0.7042</f>
        <v>0</v>
      </c>
      <c r="EWS66" s="962">
        <f t="shared" ref="EWS66" si="1995">(EWS60-EWS62)*$C$65*0.7042</f>
        <v>0</v>
      </c>
      <c r="EWU66" s="962">
        <f t="shared" ref="EWU66" si="1996">(EWU60-EWU62)*$C$65*0.7042</f>
        <v>0</v>
      </c>
      <c r="EWW66" s="962">
        <f t="shared" ref="EWW66" si="1997">(EWW60-EWW62)*$C$65*0.7042</f>
        <v>0</v>
      </c>
      <c r="EWY66" s="962">
        <f t="shared" ref="EWY66" si="1998">(EWY60-EWY62)*$C$65*0.7042</f>
        <v>0</v>
      </c>
      <c r="EXA66" s="962">
        <f t="shared" ref="EXA66" si="1999">(EXA60-EXA62)*$C$65*0.7042</f>
        <v>0</v>
      </c>
      <c r="EXC66" s="962">
        <f t="shared" ref="EXC66" si="2000">(EXC60-EXC62)*$C$65*0.7042</f>
        <v>0</v>
      </c>
      <c r="EXE66" s="962">
        <f t="shared" ref="EXE66" si="2001">(EXE60-EXE62)*$C$65*0.7042</f>
        <v>0</v>
      </c>
      <c r="EXG66" s="962">
        <f t="shared" ref="EXG66" si="2002">(EXG60-EXG62)*$C$65*0.7042</f>
        <v>0</v>
      </c>
      <c r="EXI66" s="962">
        <f t="shared" ref="EXI66" si="2003">(EXI60-EXI62)*$C$65*0.7042</f>
        <v>0</v>
      </c>
      <c r="EXK66" s="962">
        <f t="shared" ref="EXK66" si="2004">(EXK60-EXK62)*$C$65*0.7042</f>
        <v>0</v>
      </c>
      <c r="EXM66" s="962">
        <f t="shared" ref="EXM66" si="2005">(EXM60-EXM62)*$C$65*0.7042</f>
        <v>0</v>
      </c>
      <c r="EXO66" s="962">
        <f t="shared" ref="EXO66" si="2006">(EXO60-EXO62)*$C$65*0.7042</f>
        <v>0</v>
      </c>
      <c r="EXQ66" s="962">
        <f t="shared" ref="EXQ66" si="2007">(EXQ60-EXQ62)*$C$65*0.7042</f>
        <v>0</v>
      </c>
      <c r="EXS66" s="962">
        <f t="shared" ref="EXS66" si="2008">(EXS60-EXS62)*$C$65*0.7042</f>
        <v>0</v>
      </c>
      <c r="EXU66" s="962">
        <f t="shared" ref="EXU66" si="2009">(EXU60-EXU62)*$C$65*0.7042</f>
        <v>0</v>
      </c>
      <c r="EXW66" s="962">
        <f t="shared" ref="EXW66" si="2010">(EXW60-EXW62)*$C$65*0.7042</f>
        <v>0</v>
      </c>
      <c r="EXY66" s="962">
        <f t="shared" ref="EXY66" si="2011">(EXY60-EXY62)*$C$65*0.7042</f>
        <v>0</v>
      </c>
      <c r="EYA66" s="962">
        <f t="shared" ref="EYA66" si="2012">(EYA60-EYA62)*$C$65*0.7042</f>
        <v>0</v>
      </c>
      <c r="EYC66" s="962">
        <f t="shared" ref="EYC66" si="2013">(EYC60-EYC62)*$C$65*0.7042</f>
        <v>0</v>
      </c>
      <c r="EYE66" s="962">
        <f t="shared" ref="EYE66" si="2014">(EYE60-EYE62)*$C$65*0.7042</f>
        <v>0</v>
      </c>
      <c r="EYG66" s="962">
        <f t="shared" ref="EYG66" si="2015">(EYG60-EYG62)*$C$65*0.7042</f>
        <v>0</v>
      </c>
      <c r="EYI66" s="962">
        <f t="shared" ref="EYI66" si="2016">(EYI60-EYI62)*$C$65*0.7042</f>
        <v>0</v>
      </c>
      <c r="EYK66" s="962">
        <f t="shared" ref="EYK66" si="2017">(EYK60-EYK62)*$C$65*0.7042</f>
        <v>0</v>
      </c>
      <c r="EYM66" s="962">
        <f t="shared" ref="EYM66" si="2018">(EYM60-EYM62)*$C$65*0.7042</f>
        <v>0</v>
      </c>
      <c r="EYO66" s="962">
        <f t="shared" ref="EYO66" si="2019">(EYO60-EYO62)*$C$65*0.7042</f>
        <v>0</v>
      </c>
      <c r="EYQ66" s="962">
        <f t="shared" ref="EYQ66" si="2020">(EYQ60-EYQ62)*$C$65*0.7042</f>
        <v>0</v>
      </c>
      <c r="EYS66" s="962">
        <f t="shared" ref="EYS66" si="2021">(EYS60-EYS62)*$C$65*0.7042</f>
        <v>0</v>
      </c>
      <c r="EYU66" s="962">
        <f t="shared" ref="EYU66" si="2022">(EYU60-EYU62)*$C$65*0.7042</f>
        <v>0</v>
      </c>
      <c r="EYW66" s="962">
        <f t="shared" ref="EYW66" si="2023">(EYW60-EYW62)*$C$65*0.7042</f>
        <v>0</v>
      </c>
      <c r="EYY66" s="962">
        <f t="shared" ref="EYY66" si="2024">(EYY60-EYY62)*$C$65*0.7042</f>
        <v>0</v>
      </c>
      <c r="EZA66" s="962">
        <f t="shared" ref="EZA66" si="2025">(EZA60-EZA62)*$C$65*0.7042</f>
        <v>0</v>
      </c>
      <c r="EZC66" s="962">
        <f t="shared" ref="EZC66" si="2026">(EZC60-EZC62)*$C$65*0.7042</f>
        <v>0</v>
      </c>
      <c r="EZE66" s="962">
        <f t="shared" ref="EZE66" si="2027">(EZE60-EZE62)*$C$65*0.7042</f>
        <v>0</v>
      </c>
      <c r="EZG66" s="962">
        <f t="shared" ref="EZG66" si="2028">(EZG60-EZG62)*$C$65*0.7042</f>
        <v>0</v>
      </c>
      <c r="EZI66" s="962">
        <f t="shared" ref="EZI66" si="2029">(EZI60-EZI62)*$C$65*0.7042</f>
        <v>0</v>
      </c>
      <c r="EZK66" s="962">
        <f t="shared" ref="EZK66" si="2030">(EZK60-EZK62)*$C$65*0.7042</f>
        <v>0</v>
      </c>
      <c r="EZM66" s="962">
        <f t="shared" ref="EZM66" si="2031">(EZM60-EZM62)*$C$65*0.7042</f>
        <v>0</v>
      </c>
      <c r="EZO66" s="962">
        <f t="shared" ref="EZO66" si="2032">(EZO60-EZO62)*$C$65*0.7042</f>
        <v>0</v>
      </c>
      <c r="EZQ66" s="962">
        <f t="shared" ref="EZQ66" si="2033">(EZQ60-EZQ62)*$C$65*0.7042</f>
        <v>0</v>
      </c>
      <c r="EZS66" s="962">
        <f t="shared" ref="EZS66" si="2034">(EZS60-EZS62)*$C$65*0.7042</f>
        <v>0</v>
      </c>
      <c r="EZU66" s="962">
        <f t="shared" ref="EZU66" si="2035">(EZU60-EZU62)*$C$65*0.7042</f>
        <v>0</v>
      </c>
      <c r="EZW66" s="962">
        <f t="shared" ref="EZW66" si="2036">(EZW60-EZW62)*$C$65*0.7042</f>
        <v>0</v>
      </c>
      <c r="EZY66" s="962">
        <f t="shared" ref="EZY66" si="2037">(EZY60-EZY62)*$C$65*0.7042</f>
        <v>0</v>
      </c>
      <c r="FAA66" s="962">
        <f t="shared" ref="FAA66" si="2038">(FAA60-FAA62)*$C$65*0.7042</f>
        <v>0</v>
      </c>
      <c r="FAC66" s="962">
        <f t="shared" ref="FAC66" si="2039">(FAC60-FAC62)*$C$65*0.7042</f>
        <v>0</v>
      </c>
      <c r="FAE66" s="962">
        <f t="shared" ref="FAE66" si="2040">(FAE60-FAE62)*$C$65*0.7042</f>
        <v>0</v>
      </c>
      <c r="FAG66" s="962">
        <f t="shared" ref="FAG66" si="2041">(FAG60-FAG62)*$C$65*0.7042</f>
        <v>0</v>
      </c>
      <c r="FAI66" s="962">
        <f t="shared" ref="FAI66" si="2042">(FAI60-FAI62)*$C$65*0.7042</f>
        <v>0</v>
      </c>
      <c r="FAK66" s="962">
        <f t="shared" ref="FAK66" si="2043">(FAK60-FAK62)*$C$65*0.7042</f>
        <v>0</v>
      </c>
      <c r="FAM66" s="962">
        <f t="shared" ref="FAM66" si="2044">(FAM60-FAM62)*$C$65*0.7042</f>
        <v>0</v>
      </c>
      <c r="FAO66" s="962">
        <f t="shared" ref="FAO66" si="2045">(FAO60-FAO62)*$C$65*0.7042</f>
        <v>0</v>
      </c>
      <c r="FAQ66" s="962">
        <f t="shared" ref="FAQ66" si="2046">(FAQ60-FAQ62)*$C$65*0.7042</f>
        <v>0</v>
      </c>
      <c r="FAS66" s="962">
        <f t="shared" ref="FAS66" si="2047">(FAS60-FAS62)*$C$65*0.7042</f>
        <v>0</v>
      </c>
      <c r="FAU66" s="962">
        <f t="shared" ref="FAU66" si="2048">(FAU60-FAU62)*$C$65*0.7042</f>
        <v>0</v>
      </c>
      <c r="FAW66" s="962">
        <f t="shared" ref="FAW66" si="2049">(FAW60-FAW62)*$C$65*0.7042</f>
        <v>0</v>
      </c>
      <c r="FAY66" s="962">
        <f t="shared" ref="FAY66" si="2050">(FAY60-FAY62)*$C$65*0.7042</f>
        <v>0</v>
      </c>
      <c r="FBA66" s="962">
        <f t="shared" ref="FBA66" si="2051">(FBA60-FBA62)*$C$65*0.7042</f>
        <v>0</v>
      </c>
      <c r="FBC66" s="962">
        <f t="shared" ref="FBC66" si="2052">(FBC60-FBC62)*$C$65*0.7042</f>
        <v>0</v>
      </c>
      <c r="FBE66" s="962">
        <f t="shared" ref="FBE66" si="2053">(FBE60-FBE62)*$C$65*0.7042</f>
        <v>0</v>
      </c>
      <c r="FBG66" s="962">
        <f t="shared" ref="FBG66" si="2054">(FBG60-FBG62)*$C$65*0.7042</f>
        <v>0</v>
      </c>
      <c r="FBI66" s="962">
        <f t="shared" ref="FBI66" si="2055">(FBI60-FBI62)*$C$65*0.7042</f>
        <v>0</v>
      </c>
      <c r="FBK66" s="962">
        <f t="shared" ref="FBK66" si="2056">(FBK60-FBK62)*$C$65*0.7042</f>
        <v>0</v>
      </c>
      <c r="FBM66" s="962">
        <f t="shared" ref="FBM66" si="2057">(FBM60-FBM62)*$C$65*0.7042</f>
        <v>0</v>
      </c>
      <c r="FBO66" s="962">
        <f t="shared" ref="FBO66" si="2058">(FBO60-FBO62)*$C$65*0.7042</f>
        <v>0</v>
      </c>
      <c r="FBQ66" s="962">
        <f t="shared" ref="FBQ66" si="2059">(FBQ60-FBQ62)*$C$65*0.7042</f>
        <v>0</v>
      </c>
      <c r="FBS66" s="962">
        <f t="shared" ref="FBS66" si="2060">(FBS60-FBS62)*$C$65*0.7042</f>
        <v>0</v>
      </c>
      <c r="FBU66" s="962">
        <f t="shared" ref="FBU66" si="2061">(FBU60-FBU62)*$C$65*0.7042</f>
        <v>0</v>
      </c>
      <c r="FBW66" s="962">
        <f t="shared" ref="FBW66" si="2062">(FBW60-FBW62)*$C$65*0.7042</f>
        <v>0</v>
      </c>
      <c r="FBY66" s="962">
        <f t="shared" ref="FBY66" si="2063">(FBY60-FBY62)*$C$65*0.7042</f>
        <v>0</v>
      </c>
      <c r="FCA66" s="962">
        <f t="shared" ref="FCA66" si="2064">(FCA60-FCA62)*$C$65*0.7042</f>
        <v>0</v>
      </c>
      <c r="FCC66" s="962">
        <f t="shared" ref="FCC66" si="2065">(FCC60-FCC62)*$C$65*0.7042</f>
        <v>0</v>
      </c>
      <c r="FCE66" s="962">
        <f t="shared" ref="FCE66" si="2066">(FCE60-FCE62)*$C$65*0.7042</f>
        <v>0</v>
      </c>
      <c r="FCG66" s="962">
        <f t="shared" ref="FCG66" si="2067">(FCG60-FCG62)*$C$65*0.7042</f>
        <v>0</v>
      </c>
      <c r="FCI66" s="962">
        <f t="shared" ref="FCI66" si="2068">(FCI60-FCI62)*$C$65*0.7042</f>
        <v>0</v>
      </c>
      <c r="FCK66" s="962">
        <f t="shared" ref="FCK66" si="2069">(FCK60-FCK62)*$C$65*0.7042</f>
        <v>0</v>
      </c>
      <c r="FCM66" s="962">
        <f t="shared" ref="FCM66" si="2070">(FCM60-FCM62)*$C$65*0.7042</f>
        <v>0</v>
      </c>
      <c r="FCO66" s="962">
        <f t="shared" ref="FCO66" si="2071">(FCO60-FCO62)*$C$65*0.7042</f>
        <v>0</v>
      </c>
      <c r="FCQ66" s="962">
        <f t="shared" ref="FCQ66" si="2072">(FCQ60-FCQ62)*$C$65*0.7042</f>
        <v>0</v>
      </c>
      <c r="FCS66" s="962">
        <f t="shared" ref="FCS66" si="2073">(FCS60-FCS62)*$C$65*0.7042</f>
        <v>0</v>
      </c>
      <c r="FCU66" s="962">
        <f t="shared" ref="FCU66" si="2074">(FCU60-FCU62)*$C$65*0.7042</f>
        <v>0</v>
      </c>
      <c r="FCW66" s="962">
        <f t="shared" ref="FCW66" si="2075">(FCW60-FCW62)*$C$65*0.7042</f>
        <v>0</v>
      </c>
      <c r="FCY66" s="962">
        <f t="shared" ref="FCY66" si="2076">(FCY60-FCY62)*$C$65*0.7042</f>
        <v>0</v>
      </c>
      <c r="FDA66" s="962">
        <f t="shared" ref="FDA66" si="2077">(FDA60-FDA62)*$C$65*0.7042</f>
        <v>0</v>
      </c>
      <c r="FDC66" s="962">
        <f t="shared" ref="FDC66" si="2078">(FDC60-FDC62)*$C$65*0.7042</f>
        <v>0</v>
      </c>
      <c r="FDE66" s="962">
        <f t="shared" ref="FDE66" si="2079">(FDE60-FDE62)*$C$65*0.7042</f>
        <v>0</v>
      </c>
      <c r="FDG66" s="962">
        <f t="shared" ref="FDG66" si="2080">(FDG60-FDG62)*$C$65*0.7042</f>
        <v>0</v>
      </c>
      <c r="FDI66" s="962">
        <f t="shared" ref="FDI66" si="2081">(FDI60-FDI62)*$C$65*0.7042</f>
        <v>0</v>
      </c>
      <c r="FDK66" s="962">
        <f t="shared" ref="FDK66" si="2082">(FDK60-FDK62)*$C$65*0.7042</f>
        <v>0</v>
      </c>
      <c r="FDM66" s="962">
        <f t="shared" ref="FDM66" si="2083">(FDM60-FDM62)*$C$65*0.7042</f>
        <v>0</v>
      </c>
      <c r="FDO66" s="962">
        <f t="shared" ref="FDO66" si="2084">(FDO60-FDO62)*$C$65*0.7042</f>
        <v>0</v>
      </c>
      <c r="FDQ66" s="962">
        <f t="shared" ref="FDQ66" si="2085">(FDQ60-FDQ62)*$C$65*0.7042</f>
        <v>0</v>
      </c>
      <c r="FDS66" s="962">
        <f t="shared" ref="FDS66" si="2086">(FDS60-FDS62)*$C$65*0.7042</f>
        <v>0</v>
      </c>
      <c r="FDU66" s="962">
        <f t="shared" ref="FDU66" si="2087">(FDU60-FDU62)*$C$65*0.7042</f>
        <v>0</v>
      </c>
      <c r="FDW66" s="962">
        <f t="shared" ref="FDW66" si="2088">(FDW60-FDW62)*$C$65*0.7042</f>
        <v>0</v>
      </c>
      <c r="FDY66" s="962">
        <f t="shared" ref="FDY66" si="2089">(FDY60-FDY62)*$C$65*0.7042</f>
        <v>0</v>
      </c>
      <c r="FEA66" s="962">
        <f t="shared" ref="FEA66" si="2090">(FEA60-FEA62)*$C$65*0.7042</f>
        <v>0</v>
      </c>
      <c r="FEC66" s="962">
        <f t="shared" ref="FEC66" si="2091">(FEC60-FEC62)*$C$65*0.7042</f>
        <v>0</v>
      </c>
      <c r="FEE66" s="962">
        <f t="shared" ref="FEE66" si="2092">(FEE60-FEE62)*$C$65*0.7042</f>
        <v>0</v>
      </c>
      <c r="FEG66" s="962">
        <f t="shared" ref="FEG66" si="2093">(FEG60-FEG62)*$C$65*0.7042</f>
        <v>0</v>
      </c>
      <c r="FEI66" s="962">
        <f t="shared" ref="FEI66" si="2094">(FEI60-FEI62)*$C$65*0.7042</f>
        <v>0</v>
      </c>
      <c r="FEK66" s="962">
        <f t="shared" ref="FEK66" si="2095">(FEK60-FEK62)*$C$65*0.7042</f>
        <v>0</v>
      </c>
      <c r="FEM66" s="962">
        <f t="shared" ref="FEM66" si="2096">(FEM60-FEM62)*$C$65*0.7042</f>
        <v>0</v>
      </c>
      <c r="FEO66" s="962">
        <f t="shared" ref="FEO66" si="2097">(FEO60-FEO62)*$C$65*0.7042</f>
        <v>0</v>
      </c>
      <c r="FEQ66" s="962">
        <f t="shared" ref="FEQ66" si="2098">(FEQ60-FEQ62)*$C$65*0.7042</f>
        <v>0</v>
      </c>
      <c r="FES66" s="962">
        <f t="shared" ref="FES66" si="2099">(FES60-FES62)*$C$65*0.7042</f>
        <v>0</v>
      </c>
      <c r="FEU66" s="962">
        <f t="shared" ref="FEU66" si="2100">(FEU60-FEU62)*$C$65*0.7042</f>
        <v>0</v>
      </c>
      <c r="FEW66" s="962">
        <f t="shared" ref="FEW66" si="2101">(FEW60-FEW62)*$C$65*0.7042</f>
        <v>0</v>
      </c>
      <c r="FEY66" s="962">
        <f t="shared" ref="FEY66" si="2102">(FEY60-FEY62)*$C$65*0.7042</f>
        <v>0</v>
      </c>
      <c r="FFA66" s="962">
        <f t="shared" ref="FFA66" si="2103">(FFA60-FFA62)*$C$65*0.7042</f>
        <v>0</v>
      </c>
      <c r="FFC66" s="962">
        <f t="shared" ref="FFC66" si="2104">(FFC60-FFC62)*$C$65*0.7042</f>
        <v>0</v>
      </c>
      <c r="FFE66" s="962">
        <f t="shared" ref="FFE66" si="2105">(FFE60-FFE62)*$C$65*0.7042</f>
        <v>0</v>
      </c>
      <c r="FFG66" s="962">
        <f t="shared" ref="FFG66" si="2106">(FFG60-FFG62)*$C$65*0.7042</f>
        <v>0</v>
      </c>
      <c r="FFI66" s="962">
        <f t="shared" ref="FFI66" si="2107">(FFI60-FFI62)*$C$65*0.7042</f>
        <v>0</v>
      </c>
      <c r="FFK66" s="962">
        <f t="shared" ref="FFK66" si="2108">(FFK60-FFK62)*$C$65*0.7042</f>
        <v>0</v>
      </c>
      <c r="FFM66" s="962">
        <f t="shared" ref="FFM66" si="2109">(FFM60-FFM62)*$C$65*0.7042</f>
        <v>0</v>
      </c>
      <c r="FFO66" s="962">
        <f t="shared" ref="FFO66" si="2110">(FFO60-FFO62)*$C$65*0.7042</f>
        <v>0</v>
      </c>
      <c r="FFQ66" s="962">
        <f t="shared" ref="FFQ66" si="2111">(FFQ60-FFQ62)*$C$65*0.7042</f>
        <v>0</v>
      </c>
      <c r="FFS66" s="962">
        <f t="shared" ref="FFS66" si="2112">(FFS60-FFS62)*$C$65*0.7042</f>
        <v>0</v>
      </c>
      <c r="FFU66" s="962">
        <f t="shared" ref="FFU66" si="2113">(FFU60-FFU62)*$C$65*0.7042</f>
        <v>0</v>
      </c>
      <c r="FFW66" s="962">
        <f t="shared" ref="FFW66" si="2114">(FFW60-FFW62)*$C$65*0.7042</f>
        <v>0</v>
      </c>
      <c r="FFY66" s="962">
        <f t="shared" ref="FFY66" si="2115">(FFY60-FFY62)*$C$65*0.7042</f>
        <v>0</v>
      </c>
      <c r="FGA66" s="962">
        <f t="shared" ref="FGA66" si="2116">(FGA60-FGA62)*$C$65*0.7042</f>
        <v>0</v>
      </c>
      <c r="FGC66" s="962">
        <f t="shared" ref="FGC66" si="2117">(FGC60-FGC62)*$C$65*0.7042</f>
        <v>0</v>
      </c>
      <c r="FGE66" s="962">
        <f t="shared" ref="FGE66" si="2118">(FGE60-FGE62)*$C$65*0.7042</f>
        <v>0</v>
      </c>
      <c r="FGG66" s="962">
        <f t="shared" ref="FGG66" si="2119">(FGG60-FGG62)*$C$65*0.7042</f>
        <v>0</v>
      </c>
      <c r="FGI66" s="962">
        <f t="shared" ref="FGI66" si="2120">(FGI60-FGI62)*$C$65*0.7042</f>
        <v>0</v>
      </c>
      <c r="FGK66" s="962">
        <f t="shared" ref="FGK66" si="2121">(FGK60-FGK62)*$C$65*0.7042</f>
        <v>0</v>
      </c>
      <c r="FGM66" s="962">
        <f t="shared" ref="FGM66" si="2122">(FGM60-FGM62)*$C$65*0.7042</f>
        <v>0</v>
      </c>
      <c r="FGO66" s="962">
        <f t="shared" ref="FGO66" si="2123">(FGO60-FGO62)*$C$65*0.7042</f>
        <v>0</v>
      </c>
      <c r="FGQ66" s="962">
        <f t="shared" ref="FGQ66" si="2124">(FGQ60-FGQ62)*$C$65*0.7042</f>
        <v>0</v>
      </c>
      <c r="FGS66" s="962">
        <f t="shared" ref="FGS66" si="2125">(FGS60-FGS62)*$C$65*0.7042</f>
        <v>0</v>
      </c>
      <c r="FGU66" s="962">
        <f t="shared" ref="FGU66" si="2126">(FGU60-FGU62)*$C$65*0.7042</f>
        <v>0</v>
      </c>
      <c r="FGW66" s="962">
        <f t="shared" ref="FGW66" si="2127">(FGW60-FGW62)*$C$65*0.7042</f>
        <v>0</v>
      </c>
      <c r="FGY66" s="962">
        <f t="shared" ref="FGY66" si="2128">(FGY60-FGY62)*$C$65*0.7042</f>
        <v>0</v>
      </c>
      <c r="FHA66" s="962">
        <f t="shared" ref="FHA66" si="2129">(FHA60-FHA62)*$C$65*0.7042</f>
        <v>0</v>
      </c>
      <c r="FHC66" s="962">
        <f t="shared" ref="FHC66" si="2130">(FHC60-FHC62)*$C$65*0.7042</f>
        <v>0</v>
      </c>
      <c r="FHE66" s="962">
        <f t="shared" ref="FHE66" si="2131">(FHE60-FHE62)*$C$65*0.7042</f>
        <v>0</v>
      </c>
      <c r="FHG66" s="962">
        <f t="shared" ref="FHG66" si="2132">(FHG60-FHG62)*$C$65*0.7042</f>
        <v>0</v>
      </c>
      <c r="FHI66" s="962">
        <f t="shared" ref="FHI66" si="2133">(FHI60-FHI62)*$C$65*0.7042</f>
        <v>0</v>
      </c>
      <c r="FHK66" s="962">
        <f t="shared" ref="FHK66" si="2134">(FHK60-FHK62)*$C$65*0.7042</f>
        <v>0</v>
      </c>
      <c r="FHM66" s="962">
        <f t="shared" ref="FHM66" si="2135">(FHM60-FHM62)*$C$65*0.7042</f>
        <v>0</v>
      </c>
      <c r="FHO66" s="962">
        <f t="shared" ref="FHO66" si="2136">(FHO60-FHO62)*$C$65*0.7042</f>
        <v>0</v>
      </c>
      <c r="FHQ66" s="962">
        <f t="shared" ref="FHQ66" si="2137">(FHQ60-FHQ62)*$C$65*0.7042</f>
        <v>0</v>
      </c>
      <c r="FHS66" s="962">
        <f t="shared" ref="FHS66" si="2138">(FHS60-FHS62)*$C$65*0.7042</f>
        <v>0</v>
      </c>
      <c r="FHU66" s="962">
        <f t="shared" ref="FHU66" si="2139">(FHU60-FHU62)*$C$65*0.7042</f>
        <v>0</v>
      </c>
      <c r="FHW66" s="962">
        <f t="shared" ref="FHW66" si="2140">(FHW60-FHW62)*$C$65*0.7042</f>
        <v>0</v>
      </c>
      <c r="FHY66" s="962">
        <f t="shared" ref="FHY66" si="2141">(FHY60-FHY62)*$C$65*0.7042</f>
        <v>0</v>
      </c>
      <c r="FIA66" s="962">
        <f t="shared" ref="FIA66" si="2142">(FIA60-FIA62)*$C$65*0.7042</f>
        <v>0</v>
      </c>
      <c r="FIC66" s="962">
        <f t="shared" ref="FIC66" si="2143">(FIC60-FIC62)*$C$65*0.7042</f>
        <v>0</v>
      </c>
      <c r="FIE66" s="962">
        <f t="shared" ref="FIE66" si="2144">(FIE60-FIE62)*$C$65*0.7042</f>
        <v>0</v>
      </c>
      <c r="FIG66" s="962">
        <f t="shared" ref="FIG66" si="2145">(FIG60-FIG62)*$C$65*0.7042</f>
        <v>0</v>
      </c>
      <c r="FII66" s="962">
        <f t="shared" ref="FII66" si="2146">(FII60-FII62)*$C$65*0.7042</f>
        <v>0</v>
      </c>
      <c r="FIK66" s="962">
        <f t="shared" ref="FIK66" si="2147">(FIK60-FIK62)*$C$65*0.7042</f>
        <v>0</v>
      </c>
      <c r="FIM66" s="962">
        <f t="shared" ref="FIM66" si="2148">(FIM60-FIM62)*$C$65*0.7042</f>
        <v>0</v>
      </c>
      <c r="FIO66" s="962">
        <f t="shared" ref="FIO66" si="2149">(FIO60-FIO62)*$C$65*0.7042</f>
        <v>0</v>
      </c>
      <c r="FIQ66" s="962">
        <f t="shared" ref="FIQ66" si="2150">(FIQ60-FIQ62)*$C$65*0.7042</f>
        <v>0</v>
      </c>
      <c r="FIS66" s="962">
        <f t="shared" ref="FIS66" si="2151">(FIS60-FIS62)*$C$65*0.7042</f>
        <v>0</v>
      </c>
      <c r="FIU66" s="962">
        <f t="shared" ref="FIU66" si="2152">(FIU60-FIU62)*$C$65*0.7042</f>
        <v>0</v>
      </c>
      <c r="FIW66" s="962">
        <f t="shared" ref="FIW66" si="2153">(FIW60-FIW62)*$C$65*0.7042</f>
        <v>0</v>
      </c>
      <c r="FIY66" s="962">
        <f t="shared" ref="FIY66" si="2154">(FIY60-FIY62)*$C$65*0.7042</f>
        <v>0</v>
      </c>
      <c r="FJA66" s="962">
        <f t="shared" ref="FJA66" si="2155">(FJA60-FJA62)*$C$65*0.7042</f>
        <v>0</v>
      </c>
      <c r="FJC66" s="962">
        <f t="shared" ref="FJC66" si="2156">(FJC60-FJC62)*$C$65*0.7042</f>
        <v>0</v>
      </c>
      <c r="FJE66" s="962">
        <f t="shared" ref="FJE66" si="2157">(FJE60-FJE62)*$C$65*0.7042</f>
        <v>0</v>
      </c>
      <c r="FJG66" s="962">
        <f t="shared" ref="FJG66" si="2158">(FJG60-FJG62)*$C$65*0.7042</f>
        <v>0</v>
      </c>
      <c r="FJI66" s="962">
        <f t="shared" ref="FJI66" si="2159">(FJI60-FJI62)*$C$65*0.7042</f>
        <v>0</v>
      </c>
      <c r="FJK66" s="962">
        <f t="shared" ref="FJK66" si="2160">(FJK60-FJK62)*$C$65*0.7042</f>
        <v>0</v>
      </c>
      <c r="FJM66" s="962">
        <f t="shared" ref="FJM66" si="2161">(FJM60-FJM62)*$C$65*0.7042</f>
        <v>0</v>
      </c>
      <c r="FJO66" s="962">
        <f t="shared" ref="FJO66" si="2162">(FJO60-FJO62)*$C$65*0.7042</f>
        <v>0</v>
      </c>
      <c r="FJQ66" s="962">
        <f t="shared" ref="FJQ66" si="2163">(FJQ60-FJQ62)*$C$65*0.7042</f>
        <v>0</v>
      </c>
      <c r="FJS66" s="962">
        <f t="shared" ref="FJS66" si="2164">(FJS60-FJS62)*$C$65*0.7042</f>
        <v>0</v>
      </c>
      <c r="FJU66" s="962">
        <f t="shared" ref="FJU66" si="2165">(FJU60-FJU62)*$C$65*0.7042</f>
        <v>0</v>
      </c>
      <c r="FJW66" s="962">
        <f t="shared" ref="FJW66" si="2166">(FJW60-FJW62)*$C$65*0.7042</f>
        <v>0</v>
      </c>
      <c r="FJY66" s="962">
        <f t="shared" ref="FJY66" si="2167">(FJY60-FJY62)*$C$65*0.7042</f>
        <v>0</v>
      </c>
      <c r="FKA66" s="962">
        <f t="shared" ref="FKA66" si="2168">(FKA60-FKA62)*$C$65*0.7042</f>
        <v>0</v>
      </c>
      <c r="FKC66" s="962">
        <f t="shared" ref="FKC66" si="2169">(FKC60-FKC62)*$C$65*0.7042</f>
        <v>0</v>
      </c>
      <c r="FKE66" s="962">
        <f t="shared" ref="FKE66" si="2170">(FKE60-FKE62)*$C$65*0.7042</f>
        <v>0</v>
      </c>
      <c r="FKG66" s="962">
        <f t="shared" ref="FKG66" si="2171">(FKG60-FKG62)*$C$65*0.7042</f>
        <v>0</v>
      </c>
      <c r="FKI66" s="962">
        <f t="shared" ref="FKI66" si="2172">(FKI60-FKI62)*$C$65*0.7042</f>
        <v>0</v>
      </c>
      <c r="FKK66" s="962">
        <f t="shared" ref="FKK66" si="2173">(FKK60-FKK62)*$C$65*0.7042</f>
        <v>0</v>
      </c>
      <c r="FKM66" s="962">
        <f t="shared" ref="FKM66" si="2174">(FKM60-FKM62)*$C$65*0.7042</f>
        <v>0</v>
      </c>
      <c r="FKO66" s="962">
        <f t="shared" ref="FKO66" si="2175">(FKO60-FKO62)*$C$65*0.7042</f>
        <v>0</v>
      </c>
      <c r="FKQ66" s="962">
        <f t="shared" ref="FKQ66" si="2176">(FKQ60-FKQ62)*$C$65*0.7042</f>
        <v>0</v>
      </c>
      <c r="FKS66" s="962">
        <f t="shared" ref="FKS66" si="2177">(FKS60-FKS62)*$C$65*0.7042</f>
        <v>0</v>
      </c>
      <c r="FKU66" s="962">
        <f t="shared" ref="FKU66" si="2178">(FKU60-FKU62)*$C$65*0.7042</f>
        <v>0</v>
      </c>
      <c r="FKW66" s="962">
        <f t="shared" ref="FKW66" si="2179">(FKW60-FKW62)*$C$65*0.7042</f>
        <v>0</v>
      </c>
      <c r="FKY66" s="962">
        <f t="shared" ref="FKY66" si="2180">(FKY60-FKY62)*$C$65*0.7042</f>
        <v>0</v>
      </c>
      <c r="FLA66" s="962">
        <f t="shared" ref="FLA66" si="2181">(FLA60-FLA62)*$C$65*0.7042</f>
        <v>0</v>
      </c>
      <c r="FLC66" s="962">
        <f t="shared" ref="FLC66" si="2182">(FLC60-FLC62)*$C$65*0.7042</f>
        <v>0</v>
      </c>
      <c r="FLE66" s="962">
        <f t="shared" ref="FLE66" si="2183">(FLE60-FLE62)*$C$65*0.7042</f>
        <v>0</v>
      </c>
      <c r="FLG66" s="962">
        <f t="shared" ref="FLG66" si="2184">(FLG60-FLG62)*$C$65*0.7042</f>
        <v>0</v>
      </c>
      <c r="FLI66" s="962">
        <f t="shared" ref="FLI66" si="2185">(FLI60-FLI62)*$C$65*0.7042</f>
        <v>0</v>
      </c>
      <c r="FLK66" s="962">
        <f t="shared" ref="FLK66" si="2186">(FLK60-FLK62)*$C$65*0.7042</f>
        <v>0</v>
      </c>
      <c r="FLM66" s="962">
        <f t="shared" ref="FLM66" si="2187">(FLM60-FLM62)*$C$65*0.7042</f>
        <v>0</v>
      </c>
      <c r="FLO66" s="962">
        <f t="shared" ref="FLO66" si="2188">(FLO60-FLO62)*$C$65*0.7042</f>
        <v>0</v>
      </c>
      <c r="FLQ66" s="962">
        <f t="shared" ref="FLQ66" si="2189">(FLQ60-FLQ62)*$C$65*0.7042</f>
        <v>0</v>
      </c>
      <c r="FLS66" s="962">
        <f t="shared" ref="FLS66" si="2190">(FLS60-FLS62)*$C$65*0.7042</f>
        <v>0</v>
      </c>
      <c r="FLU66" s="962">
        <f t="shared" ref="FLU66" si="2191">(FLU60-FLU62)*$C$65*0.7042</f>
        <v>0</v>
      </c>
      <c r="FLW66" s="962">
        <f t="shared" ref="FLW66" si="2192">(FLW60-FLW62)*$C$65*0.7042</f>
        <v>0</v>
      </c>
      <c r="FLY66" s="962">
        <f t="shared" ref="FLY66" si="2193">(FLY60-FLY62)*$C$65*0.7042</f>
        <v>0</v>
      </c>
      <c r="FMA66" s="962">
        <f t="shared" ref="FMA66" si="2194">(FMA60-FMA62)*$C$65*0.7042</f>
        <v>0</v>
      </c>
      <c r="FMC66" s="962">
        <f t="shared" ref="FMC66" si="2195">(FMC60-FMC62)*$C$65*0.7042</f>
        <v>0</v>
      </c>
      <c r="FME66" s="962">
        <f t="shared" ref="FME66" si="2196">(FME60-FME62)*$C$65*0.7042</f>
        <v>0</v>
      </c>
      <c r="FMG66" s="962">
        <f t="shared" ref="FMG66" si="2197">(FMG60-FMG62)*$C$65*0.7042</f>
        <v>0</v>
      </c>
      <c r="FMI66" s="962">
        <f t="shared" ref="FMI66" si="2198">(FMI60-FMI62)*$C$65*0.7042</f>
        <v>0</v>
      </c>
      <c r="FMK66" s="962">
        <f t="shared" ref="FMK66" si="2199">(FMK60-FMK62)*$C$65*0.7042</f>
        <v>0</v>
      </c>
      <c r="FMM66" s="962">
        <f t="shared" ref="FMM66" si="2200">(FMM60-FMM62)*$C$65*0.7042</f>
        <v>0</v>
      </c>
      <c r="FMO66" s="962">
        <f t="shared" ref="FMO66" si="2201">(FMO60-FMO62)*$C$65*0.7042</f>
        <v>0</v>
      </c>
      <c r="FMQ66" s="962">
        <f t="shared" ref="FMQ66" si="2202">(FMQ60-FMQ62)*$C$65*0.7042</f>
        <v>0</v>
      </c>
      <c r="FMS66" s="962">
        <f t="shared" ref="FMS66" si="2203">(FMS60-FMS62)*$C$65*0.7042</f>
        <v>0</v>
      </c>
      <c r="FMU66" s="962">
        <f t="shared" ref="FMU66" si="2204">(FMU60-FMU62)*$C$65*0.7042</f>
        <v>0</v>
      </c>
      <c r="FMW66" s="962">
        <f t="shared" ref="FMW66" si="2205">(FMW60-FMW62)*$C$65*0.7042</f>
        <v>0</v>
      </c>
      <c r="FMY66" s="962">
        <f t="shared" ref="FMY66" si="2206">(FMY60-FMY62)*$C$65*0.7042</f>
        <v>0</v>
      </c>
      <c r="FNA66" s="962">
        <f t="shared" ref="FNA66" si="2207">(FNA60-FNA62)*$C$65*0.7042</f>
        <v>0</v>
      </c>
      <c r="FNC66" s="962">
        <f t="shared" ref="FNC66" si="2208">(FNC60-FNC62)*$C$65*0.7042</f>
        <v>0</v>
      </c>
      <c r="FNE66" s="962">
        <f t="shared" ref="FNE66" si="2209">(FNE60-FNE62)*$C$65*0.7042</f>
        <v>0</v>
      </c>
      <c r="FNG66" s="962">
        <f t="shared" ref="FNG66" si="2210">(FNG60-FNG62)*$C$65*0.7042</f>
        <v>0</v>
      </c>
      <c r="FNI66" s="962">
        <f t="shared" ref="FNI66" si="2211">(FNI60-FNI62)*$C$65*0.7042</f>
        <v>0</v>
      </c>
      <c r="FNK66" s="962">
        <f t="shared" ref="FNK66" si="2212">(FNK60-FNK62)*$C$65*0.7042</f>
        <v>0</v>
      </c>
      <c r="FNM66" s="962">
        <f t="shared" ref="FNM66" si="2213">(FNM60-FNM62)*$C$65*0.7042</f>
        <v>0</v>
      </c>
      <c r="FNO66" s="962">
        <f t="shared" ref="FNO66" si="2214">(FNO60-FNO62)*$C$65*0.7042</f>
        <v>0</v>
      </c>
      <c r="FNQ66" s="962">
        <f t="shared" ref="FNQ66" si="2215">(FNQ60-FNQ62)*$C$65*0.7042</f>
        <v>0</v>
      </c>
      <c r="FNS66" s="962">
        <f t="shared" ref="FNS66" si="2216">(FNS60-FNS62)*$C$65*0.7042</f>
        <v>0</v>
      </c>
      <c r="FNU66" s="962">
        <f t="shared" ref="FNU66" si="2217">(FNU60-FNU62)*$C$65*0.7042</f>
        <v>0</v>
      </c>
      <c r="FNW66" s="962">
        <f t="shared" ref="FNW66" si="2218">(FNW60-FNW62)*$C$65*0.7042</f>
        <v>0</v>
      </c>
      <c r="FNY66" s="962">
        <f t="shared" ref="FNY66" si="2219">(FNY60-FNY62)*$C$65*0.7042</f>
        <v>0</v>
      </c>
      <c r="FOA66" s="962">
        <f t="shared" ref="FOA66" si="2220">(FOA60-FOA62)*$C$65*0.7042</f>
        <v>0</v>
      </c>
      <c r="FOC66" s="962">
        <f t="shared" ref="FOC66" si="2221">(FOC60-FOC62)*$C$65*0.7042</f>
        <v>0</v>
      </c>
      <c r="FOE66" s="962">
        <f t="shared" ref="FOE66" si="2222">(FOE60-FOE62)*$C$65*0.7042</f>
        <v>0</v>
      </c>
      <c r="FOG66" s="962">
        <f t="shared" ref="FOG66" si="2223">(FOG60-FOG62)*$C$65*0.7042</f>
        <v>0</v>
      </c>
      <c r="FOI66" s="962">
        <f t="shared" ref="FOI66" si="2224">(FOI60-FOI62)*$C$65*0.7042</f>
        <v>0</v>
      </c>
      <c r="FOK66" s="962">
        <f t="shared" ref="FOK66" si="2225">(FOK60-FOK62)*$C$65*0.7042</f>
        <v>0</v>
      </c>
      <c r="FOM66" s="962">
        <f t="shared" ref="FOM66" si="2226">(FOM60-FOM62)*$C$65*0.7042</f>
        <v>0</v>
      </c>
      <c r="FOO66" s="962">
        <f t="shared" ref="FOO66" si="2227">(FOO60-FOO62)*$C$65*0.7042</f>
        <v>0</v>
      </c>
      <c r="FOQ66" s="962">
        <f t="shared" ref="FOQ66" si="2228">(FOQ60-FOQ62)*$C$65*0.7042</f>
        <v>0</v>
      </c>
      <c r="FOS66" s="962">
        <f t="shared" ref="FOS66" si="2229">(FOS60-FOS62)*$C$65*0.7042</f>
        <v>0</v>
      </c>
      <c r="FOU66" s="962">
        <f t="shared" ref="FOU66" si="2230">(FOU60-FOU62)*$C$65*0.7042</f>
        <v>0</v>
      </c>
      <c r="FOW66" s="962">
        <f t="shared" ref="FOW66" si="2231">(FOW60-FOW62)*$C$65*0.7042</f>
        <v>0</v>
      </c>
      <c r="FOY66" s="962">
        <f t="shared" ref="FOY66" si="2232">(FOY60-FOY62)*$C$65*0.7042</f>
        <v>0</v>
      </c>
      <c r="FPA66" s="962">
        <f t="shared" ref="FPA66" si="2233">(FPA60-FPA62)*$C$65*0.7042</f>
        <v>0</v>
      </c>
      <c r="FPC66" s="962">
        <f t="shared" ref="FPC66" si="2234">(FPC60-FPC62)*$C$65*0.7042</f>
        <v>0</v>
      </c>
      <c r="FPE66" s="962">
        <f t="shared" ref="FPE66" si="2235">(FPE60-FPE62)*$C$65*0.7042</f>
        <v>0</v>
      </c>
      <c r="FPG66" s="962">
        <f t="shared" ref="FPG66" si="2236">(FPG60-FPG62)*$C$65*0.7042</f>
        <v>0</v>
      </c>
      <c r="FPI66" s="962">
        <f t="shared" ref="FPI66" si="2237">(FPI60-FPI62)*$C$65*0.7042</f>
        <v>0</v>
      </c>
      <c r="FPK66" s="962">
        <f t="shared" ref="FPK66" si="2238">(FPK60-FPK62)*$C$65*0.7042</f>
        <v>0</v>
      </c>
      <c r="FPM66" s="962">
        <f t="shared" ref="FPM66" si="2239">(FPM60-FPM62)*$C$65*0.7042</f>
        <v>0</v>
      </c>
      <c r="FPO66" s="962">
        <f t="shared" ref="FPO66" si="2240">(FPO60-FPO62)*$C$65*0.7042</f>
        <v>0</v>
      </c>
      <c r="FPQ66" s="962">
        <f t="shared" ref="FPQ66" si="2241">(FPQ60-FPQ62)*$C$65*0.7042</f>
        <v>0</v>
      </c>
      <c r="FPS66" s="962">
        <f t="shared" ref="FPS66" si="2242">(FPS60-FPS62)*$C$65*0.7042</f>
        <v>0</v>
      </c>
      <c r="FPU66" s="962">
        <f t="shared" ref="FPU66" si="2243">(FPU60-FPU62)*$C$65*0.7042</f>
        <v>0</v>
      </c>
      <c r="FPW66" s="962">
        <f t="shared" ref="FPW66" si="2244">(FPW60-FPW62)*$C$65*0.7042</f>
        <v>0</v>
      </c>
      <c r="FPY66" s="962">
        <f t="shared" ref="FPY66" si="2245">(FPY60-FPY62)*$C$65*0.7042</f>
        <v>0</v>
      </c>
      <c r="FQA66" s="962">
        <f t="shared" ref="FQA66" si="2246">(FQA60-FQA62)*$C$65*0.7042</f>
        <v>0</v>
      </c>
      <c r="FQC66" s="962">
        <f t="shared" ref="FQC66" si="2247">(FQC60-FQC62)*$C$65*0.7042</f>
        <v>0</v>
      </c>
      <c r="FQE66" s="962">
        <f t="shared" ref="FQE66" si="2248">(FQE60-FQE62)*$C$65*0.7042</f>
        <v>0</v>
      </c>
      <c r="FQG66" s="962">
        <f t="shared" ref="FQG66" si="2249">(FQG60-FQG62)*$C$65*0.7042</f>
        <v>0</v>
      </c>
      <c r="FQI66" s="962">
        <f t="shared" ref="FQI66" si="2250">(FQI60-FQI62)*$C$65*0.7042</f>
        <v>0</v>
      </c>
      <c r="FQK66" s="962">
        <f t="shared" ref="FQK66" si="2251">(FQK60-FQK62)*$C$65*0.7042</f>
        <v>0</v>
      </c>
      <c r="FQM66" s="962">
        <f t="shared" ref="FQM66" si="2252">(FQM60-FQM62)*$C$65*0.7042</f>
        <v>0</v>
      </c>
      <c r="FQO66" s="962">
        <f t="shared" ref="FQO66" si="2253">(FQO60-FQO62)*$C$65*0.7042</f>
        <v>0</v>
      </c>
      <c r="FQQ66" s="962">
        <f t="shared" ref="FQQ66" si="2254">(FQQ60-FQQ62)*$C$65*0.7042</f>
        <v>0</v>
      </c>
      <c r="FQS66" s="962">
        <f t="shared" ref="FQS66" si="2255">(FQS60-FQS62)*$C$65*0.7042</f>
        <v>0</v>
      </c>
      <c r="FQU66" s="962">
        <f t="shared" ref="FQU66" si="2256">(FQU60-FQU62)*$C$65*0.7042</f>
        <v>0</v>
      </c>
      <c r="FQW66" s="962">
        <f t="shared" ref="FQW66" si="2257">(FQW60-FQW62)*$C$65*0.7042</f>
        <v>0</v>
      </c>
      <c r="FQY66" s="962">
        <f t="shared" ref="FQY66" si="2258">(FQY60-FQY62)*$C$65*0.7042</f>
        <v>0</v>
      </c>
      <c r="FRA66" s="962">
        <f t="shared" ref="FRA66" si="2259">(FRA60-FRA62)*$C$65*0.7042</f>
        <v>0</v>
      </c>
      <c r="FRC66" s="962">
        <f t="shared" ref="FRC66" si="2260">(FRC60-FRC62)*$C$65*0.7042</f>
        <v>0</v>
      </c>
      <c r="FRE66" s="962">
        <f t="shared" ref="FRE66" si="2261">(FRE60-FRE62)*$C$65*0.7042</f>
        <v>0</v>
      </c>
      <c r="FRG66" s="962">
        <f t="shared" ref="FRG66" si="2262">(FRG60-FRG62)*$C$65*0.7042</f>
        <v>0</v>
      </c>
      <c r="FRI66" s="962">
        <f t="shared" ref="FRI66" si="2263">(FRI60-FRI62)*$C$65*0.7042</f>
        <v>0</v>
      </c>
      <c r="FRK66" s="962">
        <f t="shared" ref="FRK66" si="2264">(FRK60-FRK62)*$C$65*0.7042</f>
        <v>0</v>
      </c>
      <c r="FRM66" s="962">
        <f t="shared" ref="FRM66" si="2265">(FRM60-FRM62)*$C$65*0.7042</f>
        <v>0</v>
      </c>
      <c r="FRO66" s="962">
        <f t="shared" ref="FRO66" si="2266">(FRO60-FRO62)*$C$65*0.7042</f>
        <v>0</v>
      </c>
      <c r="FRQ66" s="962">
        <f t="shared" ref="FRQ66" si="2267">(FRQ60-FRQ62)*$C$65*0.7042</f>
        <v>0</v>
      </c>
      <c r="FRS66" s="962">
        <f t="shared" ref="FRS66" si="2268">(FRS60-FRS62)*$C$65*0.7042</f>
        <v>0</v>
      </c>
      <c r="FRU66" s="962">
        <f t="shared" ref="FRU66" si="2269">(FRU60-FRU62)*$C$65*0.7042</f>
        <v>0</v>
      </c>
      <c r="FRW66" s="962">
        <f t="shared" ref="FRW66" si="2270">(FRW60-FRW62)*$C$65*0.7042</f>
        <v>0</v>
      </c>
      <c r="FRY66" s="962">
        <f t="shared" ref="FRY66" si="2271">(FRY60-FRY62)*$C$65*0.7042</f>
        <v>0</v>
      </c>
      <c r="FSA66" s="962">
        <f t="shared" ref="FSA66" si="2272">(FSA60-FSA62)*$C$65*0.7042</f>
        <v>0</v>
      </c>
      <c r="FSC66" s="962">
        <f t="shared" ref="FSC66" si="2273">(FSC60-FSC62)*$C$65*0.7042</f>
        <v>0</v>
      </c>
      <c r="FSE66" s="962">
        <f t="shared" ref="FSE66" si="2274">(FSE60-FSE62)*$C$65*0.7042</f>
        <v>0</v>
      </c>
      <c r="FSG66" s="962">
        <f t="shared" ref="FSG66" si="2275">(FSG60-FSG62)*$C$65*0.7042</f>
        <v>0</v>
      </c>
      <c r="FSI66" s="962">
        <f t="shared" ref="FSI66" si="2276">(FSI60-FSI62)*$C$65*0.7042</f>
        <v>0</v>
      </c>
      <c r="FSK66" s="962">
        <f t="shared" ref="FSK66" si="2277">(FSK60-FSK62)*$C$65*0.7042</f>
        <v>0</v>
      </c>
      <c r="FSM66" s="962">
        <f t="shared" ref="FSM66" si="2278">(FSM60-FSM62)*$C$65*0.7042</f>
        <v>0</v>
      </c>
      <c r="FSO66" s="962">
        <f t="shared" ref="FSO66" si="2279">(FSO60-FSO62)*$C$65*0.7042</f>
        <v>0</v>
      </c>
      <c r="FSQ66" s="962">
        <f t="shared" ref="FSQ66" si="2280">(FSQ60-FSQ62)*$C$65*0.7042</f>
        <v>0</v>
      </c>
      <c r="FSS66" s="962">
        <f t="shared" ref="FSS66" si="2281">(FSS60-FSS62)*$C$65*0.7042</f>
        <v>0</v>
      </c>
      <c r="FSU66" s="962">
        <f t="shared" ref="FSU66" si="2282">(FSU60-FSU62)*$C$65*0.7042</f>
        <v>0</v>
      </c>
      <c r="FSW66" s="962">
        <f t="shared" ref="FSW66" si="2283">(FSW60-FSW62)*$C$65*0.7042</f>
        <v>0</v>
      </c>
      <c r="FSY66" s="962">
        <f t="shared" ref="FSY66" si="2284">(FSY60-FSY62)*$C$65*0.7042</f>
        <v>0</v>
      </c>
      <c r="FTA66" s="962">
        <f t="shared" ref="FTA66" si="2285">(FTA60-FTA62)*$C$65*0.7042</f>
        <v>0</v>
      </c>
      <c r="FTC66" s="962">
        <f t="shared" ref="FTC66" si="2286">(FTC60-FTC62)*$C$65*0.7042</f>
        <v>0</v>
      </c>
      <c r="FTE66" s="962">
        <f t="shared" ref="FTE66" si="2287">(FTE60-FTE62)*$C$65*0.7042</f>
        <v>0</v>
      </c>
      <c r="FTG66" s="962">
        <f t="shared" ref="FTG66" si="2288">(FTG60-FTG62)*$C$65*0.7042</f>
        <v>0</v>
      </c>
      <c r="FTI66" s="962">
        <f t="shared" ref="FTI66" si="2289">(FTI60-FTI62)*$C$65*0.7042</f>
        <v>0</v>
      </c>
      <c r="FTK66" s="962">
        <f t="shared" ref="FTK66" si="2290">(FTK60-FTK62)*$C$65*0.7042</f>
        <v>0</v>
      </c>
      <c r="FTM66" s="962">
        <f t="shared" ref="FTM66" si="2291">(FTM60-FTM62)*$C$65*0.7042</f>
        <v>0</v>
      </c>
      <c r="FTO66" s="962">
        <f t="shared" ref="FTO66" si="2292">(FTO60-FTO62)*$C$65*0.7042</f>
        <v>0</v>
      </c>
      <c r="FTQ66" s="962">
        <f t="shared" ref="FTQ66" si="2293">(FTQ60-FTQ62)*$C$65*0.7042</f>
        <v>0</v>
      </c>
      <c r="FTS66" s="962">
        <f t="shared" ref="FTS66" si="2294">(FTS60-FTS62)*$C$65*0.7042</f>
        <v>0</v>
      </c>
      <c r="FTU66" s="962">
        <f t="shared" ref="FTU66" si="2295">(FTU60-FTU62)*$C$65*0.7042</f>
        <v>0</v>
      </c>
      <c r="FTW66" s="962">
        <f t="shared" ref="FTW66" si="2296">(FTW60-FTW62)*$C$65*0.7042</f>
        <v>0</v>
      </c>
      <c r="FTY66" s="962">
        <f t="shared" ref="FTY66" si="2297">(FTY60-FTY62)*$C$65*0.7042</f>
        <v>0</v>
      </c>
      <c r="FUA66" s="962">
        <f t="shared" ref="FUA66" si="2298">(FUA60-FUA62)*$C$65*0.7042</f>
        <v>0</v>
      </c>
      <c r="FUC66" s="962">
        <f t="shared" ref="FUC66" si="2299">(FUC60-FUC62)*$C$65*0.7042</f>
        <v>0</v>
      </c>
      <c r="FUE66" s="962">
        <f t="shared" ref="FUE66" si="2300">(FUE60-FUE62)*$C$65*0.7042</f>
        <v>0</v>
      </c>
      <c r="FUG66" s="962">
        <f t="shared" ref="FUG66" si="2301">(FUG60-FUG62)*$C$65*0.7042</f>
        <v>0</v>
      </c>
      <c r="FUI66" s="962">
        <f t="shared" ref="FUI66" si="2302">(FUI60-FUI62)*$C$65*0.7042</f>
        <v>0</v>
      </c>
      <c r="FUK66" s="962">
        <f t="shared" ref="FUK66" si="2303">(FUK60-FUK62)*$C$65*0.7042</f>
        <v>0</v>
      </c>
      <c r="FUM66" s="962">
        <f t="shared" ref="FUM66" si="2304">(FUM60-FUM62)*$C$65*0.7042</f>
        <v>0</v>
      </c>
      <c r="FUO66" s="962">
        <f t="shared" ref="FUO66" si="2305">(FUO60-FUO62)*$C$65*0.7042</f>
        <v>0</v>
      </c>
      <c r="FUQ66" s="962">
        <f t="shared" ref="FUQ66" si="2306">(FUQ60-FUQ62)*$C$65*0.7042</f>
        <v>0</v>
      </c>
      <c r="FUS66" s="962">
        <f t="shared" ref="FUS66" si="2307">(FUS60-FUS62)*$C$65*0.7042</f>
        <v>0</v>
      </c>
      <c r="FUU66" s="962">
        <f t="shared" ref="FUU66" si="2308">(FUU60-FUU62)*$C$65*0.7042</f>
        <v>0</v>
      </c>
      <c r="FUW66" s="962">
        <f t="shared" ref="FUW66" si="2309">(FUW60-FUW62)*$C$65*0.7042</f>
        <v>0</v>
      </c>
      <c r="FUY66" s="962">
        <f t="shared" ref="FUY66" si="2310">(FUY60-FUY62)*$C$65*0.7042</f>
        <v>0</v>
      </c>
      <c r="FVA66" s="962">
        <f t="shared" ref="FVA66" si="2311">(FVA60-FVA62)*$C$65*0.7042</f>
        <v>0</v>
      </c>
      <c r="FVC66" s="962">
        <f t="shared" ref="FVC66" si="2312">(FVC60-FVC62)*$C$65*0.7042</f>
        <v>0</v>
      </c>
      <c r="FVE66" s="962">
        <f t="shared" ref="FVE66" si="2313">(FVE60-FVE62)*$C$65*0.7042</f>
        <v>0</v>
      </c>
      <c r="FVG66" s="962">
        <f t="shared" ref="FVG66" si="2314">(FVG60-FVG62)*$C$65*0.7042</f>
        <v>0</v>
      </c>
      <c r="FVI66" s="962">
        <f t="shared" ref="FVI66" si="2315">(FVI60-FVI62)*$C$65*0.7042</f>
        <v>0</v>
      </c>
      <c r="FVK66" s="962">
        <f t="shared" ref="FVK66" si="2316">(FVK60-FVK62)*$C$65*0.7042</f>
        <v>0</v>
      </c>
      <c r="FVM66" s="962">
        <f t="shared" ref="FVM66" si="2317">(FVM60-FVM62)*$C$65*0.7042</f>
        <v>0</v>
      </c>
      <c r="FVO66" s="962">
        <f t="shared" ref="FVO66" si="2318">(FVO60-FVO62)*$C$65*0.7042</f>
        <v>0</v>
      </c>
      <c r="FVQ66" s="962">
        <f t="shared" ref="FVQ66" si="2319">(FVQ60-FVQ62)*$C$65*0.7042</f>
        <v>0</v>
      </c>
      <c r="FVS66" s="962">
        <f t="shared" ref="FVS66" si="2320">(FVS60-FVS62)*$C$65*0.7042</f>
        <v>0</v>
      </c>
      <c r="FVU66" s="962">
        <f t="shared" ref="FVU66" si="2321">(FVU60-FVU62)*$C$65*0.7042</f>
        <v>0</v>
      </c>
      <c r="FVW66" s="962">
        <f t="shared" ref="FVW66" si="2322">(FVW60-FVW62)*$C$65*0.7042</f>
        <v>0</v>
      </c>
      <c r="FVY66" s="962">
        <f t="shared" ref="FVY66" si="2323">(FVY60-FVY62)*$C$65*0.7042</f>
        <v>0</v>
      </c>
      <c r="FWA66" s="962">
        <f t="shared" ref="FWA66" si="2324">(FWA60-FWA62)*$C$65*0.7042</f>
        <v>0</v>
      </c>
      <c r="FWC66" s="962">
        <f t="shared" ref="FWC66" si="2325">(FWC60-FWC62)*$C$65*0.7042</f>
        <v>0</v>
      </c>
      <c r="FWE66" s="962">
        <f t="shared" ref="FWE66" si="2326">(FWE60-FWE62)*$C$65*0.7042</f>
        <v>0</v>
      </c>
      <c r="FWG66" s="962">
        <f t="shared" ref="FWG66" si="2327">(FWG60-FWG62)*$C$65*0.7042</f>
        <v>0</v>
      </c>
      <c r="FWI66" s="962">
        <f t="shared" ref="FWI66" si="2328">(FWI60-FWI62)*$C$65*0.7042</f>
        <v>0</v>
      </c>
      <c r="FWK66" s="962">
        <f t="shared" ref="FWK66" si="2329">(FWK60-FWK62)*$C$65*0.7042</f>
        <v>0</v>
      </c>
      <c r="FWM66" s="962">
        <f t="shared" ref="FWM66" si="2330">(FWM60-FWM62)*$C$65*0.7042</f>
        <v>0</v>
      </c>
      <c r="FWO66" s="962">
        <f t="shared" ref="FWO66" si="2331">(FWO60-FWO62)*$C$65*0.7042</f>
        <v>0</v>
      </c>
      <c r="FWQ66" s="962">
        <f t="shared" ref="FWQ66" si="2332">(FWQ60-FWQ62)*$C$65*0.7042</f>
        <v>0</v>
      </c>
      <c r="FWS66" s="962">
        <f t="shared" ref="FWS66" si="2333">(FWS60-FWS62)*$C$65*0.7042</f>
        <v>0</v>
      </c>
      <c r="FWU66" s="962">
        <f t="shared" ref="FWU66" si="2334">(FWU60-FWU62)*$C$65*0.7042</f>
        <v>0</v>
      </c>
      <c r="FWW66" s="962">
        <f t="shared" ref="FWW66" si="2335">(FWW60-FWW62)*$C$65*0.7042</f>
        <v>0</v>
      </c>
      <c r="FWY66" s="962">
        <f t="shared" ref="FWY66" si="2336">(FWY60-FWY62)*$C$65*0.7042</f>
        <v>0</v>
      </c>
      <c r="FXA66" s="962">
        <f t="shared" ref="FXA66" si="2337">(FXA60-FXA62)*$C$65*0.7042</f>
        <v>0</v>
      </c>
      <c r="FXC66" s="962">
        <f t="shared" ref="FXC66" si="2338">(FXC60-FXC62)*$C$65*0.7042</f>
        <v>0</v>
      </c>
      <c r="FXE66" s="962">
        <f t="shared" ref="FXE66" si="2339">(FXE60-FXE62)*$C$65*0.7042</f>
        <v>0</v>
      </c>
      <c r="FXG66" s="962">
        <f t="shared" ref="FXG66" si="2340">(FXG60-FXG62)*$C$65*0.7042</f>
        <v>0</v>
      </c>
      <c r="FXI66" s="962">
        <f t="shared" ref="FXI66" si="2341">(FXI60-FXI62)*$C$65*0.7042</f>
        <v>0</v>
      </c>
      <c r="FXK66" s="962">
        <f t="shared" ref="FXK66" si="2342">(FXK60-FXK62)*$C$65*0.7042</f>
        <v>0</v>
      </c>
      <c r="FXM66" s="962">
        <f t="shared" ref="FXM66" si="2343">(FXM60-FXM62)*$C$65*0.7042</f>
        <v>0</v>
      </c>
      <c r="FXO66" s="962">
        <f t="shared" ref="FXO66" si="2344">(FXO60-FXO62)*$C$65*0.7042</f>
        <v>0</v>
      </c>
      <c r="FXQ66" s="962">
        <f t="shared" ref="FXQ66" si="2345">(FXQ60-FXQ62)*$C$65*0.7042</f>
        <v>0</v>
      </c>
      <c r="FXS66" s="962">
        <f t="shared" ref="FXS66" si="2346">(FXS60-FXS62)*$C$65*0.7042</f>
        <v>0</v>
      </c>
      <c r="FXU66" s="962">
        <f t="shared" ref="FXU66" si="2347">(FXU60-FXU62)*$C$65*0.7042</f>
        <v>0</v>
      </c>
      <c r="FXW66" s="962">
        <f t="shared" ref="FXW66" si="2348">(FXW60-FXW62)*$C$65*0.7042</f>
        <v>0</v>
      </c>
      <c r="FXY66" s="962">
        <f t="shared" ref="FXY66" si="2349">(FXY60-FXY62)*$C$65*0.7042</f>
        <v>0</v>
      </c>
      <c r="FYA66" s="962">
        <f t="shared" ref="FYA66" si="2350">(FYA60-FYA62)*$C$65*0.7042</f>
        <v>0</v>
      </c>
      <c r="FYC66" s="962">
        <f t="shared" ref="FYC66" si="2351">(FYC60-FYC62)*$C$65*0.7042</f>
        <v>0</v>
      </c>
      <c r="FYE66" s="962">
        <f t="shared" ref="FYE66" si="2352">(FYE60-FYE62)*$C$65*0.7042</f>
        <v>0</v>
      </c>
      <c r="FYG66" s="962">
        <f t="shared" ref="FYG66" si="2353">(FYG60-FYG62)*$C$65*0.7042</f>
        <v>0</v>
      </c>
      <c r="FYI66" s="962">
        <f t="shared" ref="FYI66" si="2354">(FYI60-FYI62)*$C$65*0.7042</f>
        <v>0</v>
      </c>
      <c r="FYK66" s="962">
        <f t="shared" ref="FYK66" si="2355">(FYK60-FYK62)*$C$65*0.7042</f>
        <v>0</v>
      </c>
      <c r="FYM66" s="962">
        <f t="shared" ref="FYM66" si="2356">(FYM60-FYM62)*$C$65*0.7042</f>
        <v>0</v>
      </c>
      <c r="FYO66" s="962">
        <f t="shared" ref="FYO66" si="2357">(FYO60-FYO62)*$C$65*0.7042</f>
        <v>0</v>
      </c>
      <c r="FYQ66" s="962">
        <f t="shared" ref="FYQ66" si="2358">(FYQ60-FYQ62)*$C$65*0.7042</f>
        <v>0</v>
      </c>
      <c r="FYS66" s="962">
        <f t="shared" ref="FYS66" si="2359">(FYS60-FYS62)*$C$65*0.7042</f>
        <v>0</v>
      </c>
      <c r="FYU66" s="962">
        <f t="shared" ref="FYU66" si="2360">(FYU60-FYU62)*$C$65*0.7042</f>
        <v>0</v>
      </c>
      <c r="FYW66" s="962">
        <f t="shared" ref="FYW66" si="2361">(FYW60-FYW62)*$C$65*0.7042</f>
        <v>0</v>
      </c>
      <c r="FYY66" s="962">
        <f t="shared" ref="FYY66" si="2362">(FYY60-FYY62)*$C$65*0.7042</f>
        <v>0</v>
      </c>
      <c r="FZA66" s="962">
        <f t="shared" ref="FZA66" si="2363">(FZA60-FZA62)*$C$65*0.7042</f>
        <v>0</v>
      </c>
      <c r="FZC66" s="962">
        <f t="shared" ref="FZC66" si="2364">(FZC60-FZC62)*$C$65*0.7042</f>
        <v>0</v>
      </c>
      <c r="FZE66" s="962">
        <f t="shared" ref="FZE66" si="2365">(FZE60-FZE62)*$C$65*0.7042</f>
        <v>0</v>
      </c>
      <c r="FZG66" s="962">
        <f t="shared" ref="FZG66" si="2366">(FZG60-FZG62)*$C$65*0.7042</f>
        <v>0</v>
      </c>
      <c r="FZI66" s="962">
        <f t="shared" ref="FZI66" si="2367">(FZI60-FZI62)*$C$65*0.7042</f>
        <v>0</v>
      </c>
      <c r="FZK66" s="962">
        <f t="shared" ref="FZK66" si="2368">(FZK60-FZK62)*$C$65*0.7042</f>
        <v>0</v>
      </c>
      <c r="FZM66" s="962">
        <f t="shared" ref="FZM66" si="2369">(FZM60-FZM62)*$C$65*0.7042</f>
        <v>0</v>
      </c>
      <c r="FZO66" s="962">
        <f t="shared" ref="FZO66" si="2370">(FZO60-FZO62)*$C$65*0.7042</f>
        <v>0</v>
      </c>
      <c r="FZQ66" s="962">
        <f t="shared" ref="FZQ66" si="2371">(FZQ60-FZQ62)*$C$65*0.7042</f>
        <v>0</v>
      </c>
      <c r="FZS66" s="962">
        <f t="shared" ref="FZS66" si="2372">(FZS60-FZS62)*$C$65*0.7042</f>
        <v>0</v>
      </c>
      <c r="FZU66" s="962">
        <f t="shared" ref="FZU66" si="2373">(FZU60-FZU62)*$C$65*0.7042</f>
        <v>0</v>
      </c>
      <c r="FZW66" s="962">
        <f t="shared" ref="FZW66" si="2374">(FZW60-FZW62)*$C$65*0.7042</f>
        <v>0</v>
      </c>
      <c r="FZY66" s="962">
        <f t="shared" ref="FZY66" si="2375">(FZY60-FZY62)*$C$65*0.7042</f>
        <v>0</v>
      </c>
      <c r="GAA66" s="962">
        <f t="shared" ref="GAA66" si="2376">(GAA60-GAA62)*$C$65*0.7042</f>
        <v>0</v>
      </c>
      <c r="GAC66" s="962">
        <f t="shared" ref="GAC66" si="2377">(GAC60-GAC62)*$C$65*0.7042</f>
        <v>0</v>
      </c>
      <c r="GAE66" s="962">
        <f t="shared" ref="GAE66" si="2378">(GAE60-GAE62)*$C$65*0.7042</f>
        <v>0</v>
      </c>
      <c r="GAG66" s="962">
        <f t="shared" ref="GAG66" si="2379">(GAG60-GAG62)*$C$65*0.7042</f>
        <v>0</v>
      </c>
      <c r="GAI66" s="962">
        <f t="shared" ref="GAI66" si="2380">(GAI60-GAI62)*$C$65*0.7042</f>
        <v>0</v>
      </c>
      <c r="GAK66" s="962">
        <f t="shared" ref="GAK66" si="2381">(GAK60-GAK62)*$C$65*0.7042</f>
        <v>0</v>
      </c>
      <c r="GAM66" s="962">
        <f t="shared" ref="GAM66" si="2382">(GAM60-GAM62)*$C$65*0.7042</f>
        <v>0</v>
      </c>
      <c r="GAO66" s="962">
        <f t="shared" ref="GAO66" si="2383">(GAO60-GAO62)*$C$65*0.7042</f>
        <v>0</v>
      </c>
      <c r="GAQ66" s="962">
        <f t="shared" ref="GAQ66" si="2384">(GAQ60-GAQ62)*$C$65*0.7042</f>
        <v>0</v>
      </c>
      <c r="GAS66" s="962">
        <f t="shared" ref="GAS66" si="2385">(GAS60-GAS62)*$C$65*0.7042</f>
        <v>0</v>
      </c>
      <c r="GAU66" s="962">
        <f t="shared" ref="GAU66" si="2386">(GAU60-GAU62)*$C$65*0.7042</f>
        <v>0</v>
      </c>
      <c r="GAW66" s="962">
        <f t="shared" ref="GAW66" si="2387">(GAW60-GAW62)*$C$65*0.7042</f>
        <v>0</v>
      </c>
      <c r="GAY66" s="962">
        <f t="shared" ref="GAY66" si="2388">(GAY60-GAY62)*$C$65*0.7042</f>
        <v>0</v>
      </c>
      <c r="GBA66" s="962">
        <f t="shared" ref="GBA66" si="2389">(GBA60-GBA62)*$C$65*0.7042</f>
        <v>0</v>
      </c>
      <c r="GBC66" s="962">
        <f t="shared" ref="GBC66" si="2390">(GBC60-GBC62)*$C$65*0.7042</f>
        <v>0</v>
      </c>
      <c r="GBE66" s="962">
        <f t="shared" ref="GBE66" si="2391">(GBE60-GBE62)*$C$65*0.7042</f>
        <v>0</v>
      </c>
      <c r="GBG66" s="962">
        <f t="shared" ref="GBG66" si="2392">(GBG60-GBG62)*$C$65*0.7042</f>
        <v>0</v>
      </c>
      <c r="GBI66" s="962">
        <f t="shared" ref="GBI66" si="2393">(GBI60-GBI62)*$C$65*0.7042</f>
        <v>0</v>
      </c>
      <c r="GBK66" s="962">
        <f t="shared" ref="GBK66" si="2394">(GBK60-GBK62)*$C$65*0.7042</f>
        <v>0</v>
      </c>
      <c r="GBM66" s="962">
        <f t="shared" ref="GBM66" si="2395">(GBM60-GBM62)*$C$65*0.7042</f>
        <v>0</v>
      </c>
      <c r="GBO66" s="962">
        <f t="shared" ref="GBO66" si="2396">(GBO60-GBO62)*$C$65*0.7042</f>
        <v>0</v>
      </c>
      <c r="GBQ66" s="962">
        <f t="shared" ref="GBQ66" si="2397">(GBQ60-GBQ62)*$C$65*0.7042</f>
        <v>0</v>
      </c>
      <c r="GBS66" s="962">
        <f t="shared" ref="GBS66" si="2398">(GBS60-GBS62)*$C$65*0.7042</f>
        <v>0</v>
      </c>
      <c r="GBU66" s="962">
        <f t="shared" ref="GBU66" si="2399">(GBU60-GBU62)*$C$65*0.7042</f>
        <v>0</v>
      </c>
      <c r="GBW66" s="962">
        <f t="shared" ref="GBW66" si="2400">(GBW60-GBW62)*$C$65*0.7042</f>
        <v>0</v>
      </c>
      <c r="GBY66" s="962">
        <f t="shared" ref="GBY66" si="2401">(GBY60-GBY62)*$C$65*0.7042</f>
        <v>0</v>
      </c>
      <c r="GCA66" s="962">
        <f t="shared" ref="GCA66" si="2402">(GCA60-GCA62)*$C$65*0.7042</f>
        <v>0</v>
      </c>
      <c r="GCC66" s="962">
        <f t="shared" ref="GCC66" si="2403">(GCC60-GCC62)*$C$65*0.7042</f>
        <v>0</v>
      </c>
      <c r="GCE66" s="962">
        <f t="shared" ref="GCE66" si="2404">(GCE60-GCE62)*$C$65*0.7042</f>
        <v>0</v>
      </c>
      <c r="GCG66" s="962">
        <f t="shared" ref="GCG66" si="2405">(GCG60-GCG62)*$C$65*0.7042</f>
        <v>0</v>
      </c>
      <c r="GCI66" s="962">
        <f t="shared" ref="GCI66" si="2406">(GCI60-GCI62)*$C$65*0.7042</f>
        <v>0</v>
      </c>
      <c r="GCK66" s="962">
        <f t="shared" ref="GCK66" si="2407">(GCK60-GCK62)*$C$65*0.7042</f>
        <v>0</v>
      </c>
      <c r="GCM66" s="962">
        <f t="shared" ref="GCM66" si="2408">(GCM60-GCM62)*$C$65*0.7042</f>
        <v>0</v>
      </c>
      <c r="GCO66" s="962">
        <f t="shared" ref="GCO66" si="2409">(GCO60-GCO62)*$C$65*0.7042</f>
        <v>0</v>
      </c>
      <c r="GCQ66" s="962">
        <f t="shared" ref="GCQ66" si="2410">(GCQ60-GCQ62)*$C$65*0.7042</f>
        <v>0</v>
      </c>
      <c r="GCS66" s="962">
        <f t="shared" ref="GCS66" si="2411">(GCS60-GCS62)*$C$65*0.7042</f>
        <v>0</v>
      </c>
      <c r="GCU66" s="962">
        <f t="shared" ref="GCU66" si="2412">(GCU60-GCU62)*$C$65*0.7042</f>
        <v>0</v>
      </c>
      <c r="GCW66" s="962">
        <f t="shared" ref="GCW66" si="2413">(GCW60-GCW62)*$C$65*0.7042</f>
        <v>0</v>
      </c>
      <c r="GCY66" s="962">
        <f t="shared" ref="GCY66" si="2414">(GCY60-GCY62)*$C$65*0.7042</f>
        <v>0</v>
      </c>
      <c r="GDA66" s="962">
        <f t="shared" ref="GDA66" si="2415">(GDA60-GDA62)*$C$65*0.7042</f>
        <v>0</v>
      </c>
      <c r="GDC66" s="962">
        <f t="shared" ref="GDC66" si="2416">(GDC60-GDC62)*$C$65*0.7042</f>
        <v>0</v>
      </c>
      <c r="GDE66" s="962">
        <f t="shared" ref="GDE66" si="2417">(GDE60-GDE62)*$C$65*0.7042</f>
        <v>0</v>
      </c>
      <c r="GDG66" s="962">
        <f t="shared" ref="GDG66" si="2418">(GDG60-GDG62)*$C$65*0.7042</f>
        <v>0</v>
      </c>
      <c r="GDI66" s="962">
        <f t="shared" ref="GDI66" si="2419">(GDI60-GDI62)*$C$65*0.7042</f>
        <v>0</v>
      </c>
      <c r="GDK66" s="962">
        <f t="shared" ref="GDK66" si="2420">(GDK60-GDK62)*$C$65*0.7042</f>
        <v>0</v>
      </c>
      <c r="GDM66" s="962">
        <f t="shared" ref="GDM66" si="2421">(GDM60-GDM62)*$C$65*0.7042</f>
        <v>0</v>
      </c>
      <c r="GDO66" s="962">
        <f t="shared" ref="GDO66" si="2422">(GDO60-GDO62)*$C$65*0.7042</f>
        <v>0</v>
      </c>
      <c r="GDQ66" s="962">
        <f t="shared" ref="GDQ66" si="2423">(GDQ60-GDQ62)*$C$65*0.7042</f>
        <v>0</v>
      </c>
      <c r="GDS66" s="962">
        <f t="shared" ref="GDS66" si="2424">(GDS60-GDS62)*$C$65*0.7042</f>
        <v>0</v>
      </c>
      <c r="GDU66" s="962">
        <f t="shared" ref="GDU66" si="2425">(GDU60-GDU62)*$C$65*0.7042</f>
        <v>0</v>
      </c>
      <c r="GDW66" s="962">
        <f t="shared" ref="GDW66" si="2426">(GDW60-GDW62)*$C$65*0.7042</f>
        <v>0</v>
      </c>
      <c r="GDY66" s="962">
        <f t="shared" ref="GDY66" si="2427">(GDY60-GDY62)*$C$65*0.7042</f>
        <v>0</v>
      </c>
      <c r="GEA66" s="962">
        <f t="shared" ref="GEA66" si="2428">(GEA60-GEA62)*$C$65*0.7042</f>
        <v>0</v>
      </c>
      <c r="GEC66" s="962">
        <f t="shared" ref="GEC66" si="2429">(GEC60-GEC62)*$C$65*0.7042</f>
        <v>0</v>
      </c>
      <c r="GEE66" s="962">
        <f t="shared" ref="GEE66" si="2430">(GEE60-GEE62)*$C$65*0.7042</f>
        <v>0</v>
      </c>
      <c r="GEG66" s="962">
        <f t="shared" ref="GEG66" si="2431">(GEG60-GEG62)*$C$65*0.7042</f>
        <v>0</v>
      </c>
      <c r="GEI66" s="962">
        <f t="shared" ref="GEI66" si="2432">(GEI60-GEI62)*$C$65*0.7042</f>
        <v>0</v>
      </c>
      <c r="GEK66" s="962">
        <f t="shared" ref="GEK66" si="2433">(GEK60-GEK62)*$C$65*0.7042</f>
        <v>0</v>
      </c>
      <c r="GEM66" s="962">
        <f t="shared" ref="GEM66" si="2434">(GEM60-GEM62)*$C$65*0.7042</f>
        <v>0</v>
      </c>
      <c r="GEO66" s="962">
        <f t="shared" ref="GEO66" si="2435">(GEO60-GEO62)*$C$65*0.7042</f>
        <v>0</v>
      </c>
      <c r="GEQ66" s="962">
        <f t="shared" ref="GEQ66" si="2436">(GEQ60-GEQ62)*$C$65*0.7042</f>
        <v>0</v>
      </c>
      <c r="GES66" s="962">
        <f t="shared" ref="GES66" si="2437">(GES60-GES62)*$C$65*0.7042</f>
        <v>0</v>
      </c>
      <c r="GEU66" s="962">
        <f t="shared" ref="GEU66" si="2438">(GEU60-GEU62)*$C$65*0.7042</f>
        <v>0</v>
      </c>
      <c r="GEW66" s="962">
        <f t="shared" ref="GEW66" si="2439">(GEW60-GEW62)*$C$65*0.7042</f>
        <v>0</v>
      </c>
      <c r="GEY66" s="962">
        <f t="shared" ref="GEY66" si="2440">(GEY60-GEY62)*$C$65*0.7042</f>
        <v>0</v>
      </c>
      <c r="GFA66" s="962">
        <f t="shared" ref="GFA66" si="2441">(GFA60-GFA62)*$C$65*0.7042</f>
        <v>0</v>
      </c>
      <c r="GFC66" s="962">
        <f t="shared" ref="GFC66" si="2442">(GFC60-GFC62)*$C$65*0.7042</f>
        <v>0</v>
      </c>
      <c r="GFE66" s="962">
        <f t="shared" ref="GFE66" si="2443">(GFE60-GFE62)*$C$65*0.7042</f>
        <v>0</v>
      </c>
      <c r="GFG66" s="962">
        <f t="shared" ref="GFG66" si="2444">(GFG60-GFG62)*$C$65*0.7042</f>
        <v>0</v>
      </c>
      <c r="GFI66" s="962">
        <f t="shared" ref="GFI66" si="2445">(GFI60-GFI62)*$C$65*0.7042</f>
        <v>0</v>
      </c>
      <c r="GFK66" s="962">
        <f t="shared" ref="GFK66" si="2446">(GFK60-GFK62)*$C$65*0.7042</f>
        <v>0</v>
      </c>
      <c r="GFM66" s="962">
        <f t="shared" ref="GFM66" si="2447">(GFM60-GFM62)*$C$65*0.7042</f>
        <v>0</v>
      </c>
      <c r="GFO66" s="962">
        <f t="shared" ref="GFO66" si="2448">(GFO60-GFO62)*$C$65*0.7042</f>
        <v>0</v>
      </c>
      <c r="GFQ66" s="962">
        <f t="shared" ref="GFQ66" si="2449">(GFQ60-GFQ62)*$C$65*0.7042</f>
        <v>0</v>
      </c>
      <c r="GFS66" s="962">
        <f t="shared" ref="GFS66" si="2450">(GFS60-GFS62)*$C$65*0.7042</f>
        <v>0</v>
      </c>
      <c r="GFU66" s="962">
        <f t="shared" ref="GFU66" si="2451">(GFU60-GFU62)*$C$65*0.7042</f>
        <v>0</v>
      </c>
      <c r="GFW66" s="962">
        <f t="shared" ref="GFW66" si="2452">(GFW60-GFW62)*$C$65*0.7042</f>
        <v>0</v>
      </c>
      <c r="GFY66" s="962">
        <f t="shared" ref="GFY66" si="2453">(GFY60-GFY62)*$C$65*0.7042</f>
        <v>0</v>
      </c>
      <c r="GGA66" s="962">
        <f t="shared" ref="GGA66" si="2454">(GGA60-GGA62)*$C$65*0.7042</f>
        <v>0</v>
      </c>
      <c r="GGC66" s="962">
        <f t="shared" ref="GGC66" si="2455">(GGC60-GGC62)*$C$65*0.7042</f>
        <v>0</v>
      </c>
      <c r="GGE66" s="962">
        <f t="shared" ref="GGE66" si="2456">(GGE60-GGE62)*$C$65*0.7042</f>
        <v>0</v>
      </c>
      <c r="GGG66" s="962">
        <f t="shared" ref="GGG66" si="2457">(GGG60-GGG62)*$C$65*0.7042</f>
        <v>0</v>
      </c>
      <c r="GGI66" s="962">
        <f t="shared" ref="GGI66" si="2458">(GGI60-GGI62)*$C$65*0.7042</f>
        <v>0</v>
      </c>
      <c r="GGK66" s="962">
        <f t="shared" ref="GGK66" si="2459">(GGK60-GGK62)*$C$65*0.7042</f>
        <v>0</v>
      </c>
      <c r="GGM66" s="962">
        <f t="shared" ref="GGM66" si="2460">(GGM60-GGM62)*$C$65*0.7042</f>
        <v>0</v>
      </c>
      <c r="GGO66" s="962">
        <f t="shared" ref="GGO66" si="2461">(GGO60-GGO62)*$C$65*0.7042</f>
        <v>0</v>
      </c>
      <c r="GGQ66" s="962">
        <f t="shared" ref="GGQ66" si="2462">(GGQ60-GGQ62)*$C$65*0.7042</f>
        <v>0</v>
      </c>
      <c r="GGS66" s="962">
        <f t="shared" ref="GGS66" si="2463">(GGS60-GGS62)*$C$65*0.7042</f>
        <v>0</v>
      </c>
      <c r="GGU66" s="962">
        <f t="shared" ref="GGU66" si="2464">(GGU60-GGU62)*$C$65*0.7042</f>
        <v>0</v>
      </c>
      <c r="GGW66" s="962">
        <f t="shared" ref="GGW66" si="2465">(GGW60-GGW62)*$C$65*0.7042</f>
        <v>0</v>
      </c>
      <c r="GGY66" s="962">
        <f t="shared" ref="GGY66" si="2466">(GGY60-GGY62)*$C$65*0.7042</f>
        <v>0</v>
      </c>
      <c r="GHA66" s="962">
        <f t="shared" ref="GHA66" si="2467">(GHA60-GHA62)*$C$65*0.7042</f>
        <v>0</v>
      </c>
      <c r="GHC66" s="962">
        <f t="shared" ref="GHC66" si="2468">(GHC60-GHC62)*$C$65*0.7042</f>
        <v>0</v>
      </c>
      <c r="GHE66" s="962">
        <f t="shared" ref="GHE66" si="2469">(GHE60-GHE62)*$C$65*0.7042</f>
        <v>0</v>
      </c>
      <c r="GHG66" s="962">
        <f t="shared" ref="GHG66" si="2470">(GHG60-GHG62)*$C$65*0.7042</f>
        <v>0</v>
      </c>
      <c r="GHI66" s="962">
        <f t="shared" ref="GHI66" si="2471">(GHI60-GHI62)*$C$65*0.7042</f>
        <v>0</v>
      </c>
      <c r="GHK66" s="962">
        <f t="shared" ref="GHK66" si="2472">(GHK60-GHK62)*$C$65*0.7042</f>
        <v>0</v>
      </c>
      <c r="GHM66" s="962">
        <f t="shared" ref="GHM66" si="2473">(GHM60-GHM62)*$C$65*0.7042</f>
        <v>0</v>
      </c>
      <c r="GHO66" s="962">
        <f t="shared" ref="GHO66" si="2474">(GHO60-GHO62)*$C$65*0.7042</f>
        <v>0</v>
      </c>
      <c r="GHQ66" s="962">
        <f t="shared" ref="GHQ66" si="2475">(GHQ60-GHQ62)*$C$65*0.7042</f>
        <v>0</v>
      </c>
      <c r="GHS66" s="962">
        <f t="shared" ref="GHS66" si="2476">(GHS60-GHS62)*$C$65*0.7042</f>
        <v>0</v>
      </c>
      <c r="GHU66" s="962">
        <f t="shared" ref="GHU66" si="2477">(GHU60-GHU62)*$C$65*0.7042</f>
        <v>0</v>
      </c>
      <c r="GHW66" s="962">
        <f t="shared" ref="GHW66" si="2478">(GHW60-GHW62)*$C$65*0.7042</f>
        <v>0</v>
      </c>
      <c r="GHY66" s="962">
        <f t="shared" ref="GHY66" si="2479">(GHY60-GHY62)*$C$65*0.7042</f>
        <v>0</v>
      </c>
      <c r="GIA66" s="962">
        <f t="shared" ref="GIA66" si="2480">(GIA60-GIA62)*$C$65*0.7042</f>
        <v>0</v>
      </c>
      <c r="GIC66" s="962">
        <f t="shared" ref="GIC66" si="2481">(GIC60-GIC62)*$C$65*0.7042</f>
        <v>0</v>
      </c>
      <c r="GIE66" s="962">
        <f t="shared" ref="GIE66" si="2482">(GIE60-GIE62)*$C$65*0.7042</f>
        <v>0</v>
      </c>
      <c r="GIG66" s="962">
        <f t="shared" ref="GIG66" si="2483">(GIG60-GIG62)*$C$65*0.7042</f>
        <v>0</v>
      </c>
      <c r="GII66" s="962">
        <f t="shared" ref="GII66" si="2484">(GII60-GII62)*$C$65*0.7042</f>
        <v>0</v>
      </c>
      <c r="GIK66" s="962">
        <f t="shared" ref="GIK66" si="2485">(GIK60-GIK62)*$C$65*0.7042</f>
        <v>0</v>
      </c>
      <c r="GIM66" s="962">
        <f t="shared" ref="GIM66" si="2486">(GIM60-GIM62)*$C$65*0.7042</f>
        <v>0</v>
      </c>
      <c r="GIO66" s="962">
        <f t="shared" ref="GIO66" si="2487">(GIO60-GIO62)*$C$65*0.7042</f>
        <v>0</v>
      </c>
      <c r="GIQ66" s="962">
        <f t="shared" ref="GIQ66" si="2488">(GIQ60-GIQ62)*$C$65*0.7042</f>
        <v>0</v>
      </c>
      <c r="GIS66" s="962">
        <f t="shared" ref="GIS66" si="2489">(GIS60-GIS62)*$C$65*0.7042</f>
        <v>0</v>
      </c>
      <c r="GIU66" s="962">
        <f t="shared" ref="GIU66" si="2490">(GIU60-GIU62)*$C$65*0.7042</f>
        <v>0</v>
      </c>
      <c r="GIW66" s="962">
        <f t="shared" ref="GIW66" si="2491">(GIW60-GIW62)*$C$65*0.7042</f>
        <v>0</v>
      </c>
      <c r="GIY66" s="962">
        <f t="shared" ref="GIY66" si="2492">(GIY60-GIY62)*$C$65*0.7042</f>
        <v>0</v>
      </c>
      <c r="GJA66" s="962">
        <f t="shared" ref="GJA66" si="2493">(GJA60-GJA62)*$C$65*0.7042</f>
        <v>0</v>
      </c>
      <c r="GJC66" s="962">
        <f t="shared" ref="GJC66" si="2494">(GJC60-GJC62)*$C$65*0.7042</f>
        <v>0</v>
      </c>
      <c r="GJE66" s="962">
        <f t="shared" ref="GJE66" si="2495">(GJE60-GJE62)*$C$65*0.7042</f>
        <v>0</v>
      </c>
      <c r="GJG66" s="962">
        <f t="shared" ref="GJG66" si="2496">(GJG60-GJG62)*$C$65*0.7042</f>
        <v>0</v>
      </c>
      <c r="GJI66" s="962">
        <f t="shared" ref="GJI66" si="2497">(GJI60-GJI62)*$C$65*0.7042</f>
        <v>0</v>
      </c>
      <c r="GJK66" s="962">
        <f t="shared" ref="GJK66" si="2498">(GJK60-GJK62)*$C$65*0.7042</f>
        <v>0</v>
      </c>
      <c r="GJM66" s="962">
        <f t="shared" ref="GJM66" si="2499">(GJM60-GJM62)*$C$65*0.7042</f>
        <v>0</v>
      </c>
      <c r="GJO66" s="962">
        <f t="shared" ref="GJO66" si="2500">(GJO60-GJO62)*$C$65*0.7042</f>
        <v>0</v>
      </c>
      <c r="GJQ66" s="962">
        <f t="shared" ref="GJQ66" si="2501">(GJQ60-GJQ62)*$C$65*0.7042</f>
        <v>0</v>
      </c>
      <c r="GJS66" s="962">
        <f t="shared" ref="GJS66" si="2502">(GJS60-GJS62)*$C$65*0.7042</f>
        <v>0</v>
      </c>
      <c r="GJU66" s="962">
        <f t="shared" ref="GJU66" si="2503">(GJU60-GJU62)*$C$65*0.7042</f>
        <v>0</v>
      </c>
      <c r="GJW66" s="962">
        <f t="shared" ref="GJW66" si="2504">(GJW60-GJW62)*$C$65*0.7042</f>
        <v>0</v>
      </c>
      <c r="GJY66" s="962">
        <f t="shared" ref="GJY66" si="2505">(GJY60-GJY62)*$C$65*0.7042</f>
        <v>0</v>
      </c>
      <c r="GKA66" s="962">
        <f t="shared" ref="GKA66" si="2506">(GKA60-GKA62)*$C$65*0.7042</f>
        <v>0</v>
      </c>
      <c r="GKC66" s="962">
        <f t="shared" ref="GKC66" si="2507">(GKC60-GKC62)*$C$65*0.7042</f>
        <v>0</v>
      </c>
      <c r="GKE66" s="962">
        <f t="shared" ref="GKE66" si="2508">(GKE60-GKE62)*$C$65*0.7042</f>
        <v>0</v>
      </c>
      <c r="GKG66" s="962">
        <f t="shared" ref="GKG66" si="2509">(GKG60-GKG62)*$C$65*0.7042</f>
        <v>0</v>
      </c>
      <c r="GKI66" s="962">
        <f t="shared" ref="GKI66" si="2510">(GKI60-GKI62)*$C$65*0.7042</f>
        <v>0</v>
      </c>
      <c r="GKK66" s="962">
        <f t="shared" ref="GKK66" si="2511">(GKK60-GKK62)*$C$65*0.7042</f>
        <v>0</v>
      </c>
      <c r="GKM66" s="962">
        <f t="shared" ref="GKM66" si="2512">(GKM60-GKM62)*$C$65*0.7042</f>
        <v>0</v>
      </c>
      <c r="GKO66" s="962">
        <f t="shared" ref="GKO66" si="2513">(GKO60-GKO62)*$C$65*0.7042</f>
        <v>0</v>
      </c>
      <c r="GKQ66" s="962">
        <f t="shared" ref="GKQ66" si="2514">(GKQ60-GKQ62)*$C$65*0.7042</f>
        <v>0</v>
      </c>
      <c r="GKS66" s="962">
        <f t="shared" ref="GKS66" si="2515">(GKS60-GKS62)*$C$65*0.7042</f>
        <v>0</v>
      </c>
      <c r="GKU66" s="962">
        <f t="shared" ref="GKU66" si="2516">(GKU60-GKU62)*$C$65*0.7042</f>
        <v>0</v>
      </c>
      <c r="GKW66" s="962">
        <f t="shared" ref="GKW66" si="2517">(GKW60-GKW62)*$C$65*0.7042</f>
        <v>0</v>
      </c>
      <c r="GKY66" s="962">
        <f t="shared" ref="GKY66" si="2518">(GKY60-GKY62)*$C$65*0.7042</f>
        <v>0</v>
      </c>
      <c r="GLA66" s="962">
        <f t="shared" ref="GLA66" si="2519">(GLA60-GLA62)*$C$65*0.7042</f>
        <v>0</v>
      </c>
      <c r="GLC66" s="962">
        <f t="shared" ref="GLC66" si="2520">(GLC60-GLC62)*$C$65*0.7042</f>
        <v>0</v>
      </c>
      <c r="GLE66" s="962">
        <f t="shared" ref="GLE66" si="2521">(GLE60-GLE62)*$C$65*0.7042</f>
        <v>0</v>
      </c>
      <c r="GLG66" s="962">
        <f t="shared" ref="GLG66" si="2522">(GLG60-GLG62)*$C$65*0.7042</f>
        <v>0</v>
      </c>
      <c r="GLI66" s="962">
        <f t="shared" ref="GLI66" si="2523">(GLI60-GLI62)*$C$65*0.7042</f>
        <v>0</v>
      </c>
      <c r="GLK66" s="962">
        <f t="shared" ref="GLK66" si="2524">(GLK60-GLK62)*$C$65*0.7042</f>
        <v>0</v>
      </c>
      <c r="GLM66" s="962">
        <f t="shared" ref="GLM66" si="2525">(GLM60-GLM62)*$C$65*0.7042</f>
        <v>0</v>
      </c>
      <c r="GLO66" s="962">
        <f t="shared" ref="GLO66" si="2526">(GLO60-GLO62)*$C$65*0.7042</f>
        <v>0</v>
      </c>
      <c r="GLQ66" s="962">
        <f t="shared" ref="GLQ66" si="2527">(GLQ60-GLQ62)*$C$65*0.7042</f>
        <v>0</v>
      </c>
      <c r="GLS66" s="962">
        <f t="shared" ref="GLS66" si="2528">(GLS60-GLS62)*$C$65*0.7042</f>
        <v>0</v>
      </c>
      <c r="GLU66" s="962">
        <f t="shared" ref="GLU66" si="2529">(GLU60-GLU62)*$C$65*0.7042</f>
        <v>0</v>
      </c>
      <c r="GLW66" s="962">
        <f t="shared" ref="GLW66" si="2530">(GLW60-GLW62)*$C$65*0.7042</f>
        <v>0</v>
      </c>
      <c r="GLY66" s="962">
        <f t="shared" ref="GLY66" si="2531">(GLY60-GLY62)*$C$65*0.7042</f>
        <v>0</v>
      </c>
      <c r="GMA66" s="962">
        <f t="shared" ref="GMA66" si="2532">(GMA60-GMA62)*$C$65*0.7042</f>
        <v>0</v>
      </c>
      <c r="GMC66" s="962">
        <f t="shared" ref="GMC66" si="2533">(GMC60-GMC62)*$C$65*0.7042</f>
        <v>0</v>
      </c>
      <c r="GME66" s="962">
        <f t="shared" ref="GME66" si="2534">(GME60-GME62)*$C$65*0.7042</f>
        <v>0</v>
      </c>
      <c r="GMG66" s="962">
        <f t="shared" ref="GMG66" si="2535">(GMG60-GMG62)*$C$65*0.7042</f>
        <v>0</v>
      </c>
      <c r="GMI66" s="962">
        <f t="shared" ref="GMI66" si="2536">(GMI60-GMI62)*$C$65*0.7042</f>
        <v>0</v>
      </c>
      <c r="GMK66" s="962">
        <f t="shared" ref="GMK66" si="2537">(GMK60-GMK62)*$C$65*0.7042</f>
        <v>0</v>
      </c>
      <c r="GMM66" s="962">
        <f t="shared" ref="GMM66" si="2538">(GMM60-GMM62)*$C$65*0.7042</f>
        <v>0</v>
      </c>
      <c r="GMO66" s="962">
        <f t="shared" ref="GMO66" si="2539">(GMO60-GMO62)*$C$65*0.7042</f>
        <v>0</v>
      </c>
      <c r="GMQ66" s="962">
        <f t="shared" ref="GMQ66" si="2540">(GMQ60-GMQ62)*$C$65*0.7042</f>
        <v>0</v>
      </c>
      <c r="GMS66" s="962">
        <f t="shared" ref="GMS66" si="2541">(GMS60-GMS62)*$C$65*0.7042</f>
        <v>0</v>
      </c>
      <c r="GMU66" s="962">
        <f t="shared" ref="GMU66" si="2542">(GMU60-GMU62)*$C$65*0.7042</f>
        <v>0</v>
      </c>
      <c r="GMW66" s="962">
        <f t="shared" ref="GMW66" si="2543">(GMW60-GMW62)*$C$65*0.7042</f>
        <v>0</v>
      </c>
      <c r="GMY66" s="962">
        <f t="shared" ref="GMY66" si="2544">(GMY60-GMY62)*$C$65*0.7042</f>
        <v>0</v>
      </c>
      <c r="GNA66" s="962">
        <f t="shared" ref="GNA66" si="2545">(GNA60-GNA62)*$C$65*0.7042</f>
        <v>0</v>
      </c>
      <c r="GNC66" s="962">
        <f t="shared" ref="GNC66" si="2546">(GNC60-GNC62)*$C$65*0.7042</f>
        <v>0</v>
      </c>
      <c r="GNE66" s="962">
        <f t="shared" ref="GNE66" si="2547">(GNE60-GNE62)*$C$65*0.7042</f>
        <v>0</v>
      </c>
      <c r="GNG66" s="962">
        <f t="shared" ref="GNG66" si="2548">(GNG60-GNG62)*$C$65*0.7042</f>
        <v>0</v>
      </c>
      <c r="GNI66" s="962">
        <f t="shared" ref="GNI66" si="2549">(GNI60-GNI62)*$C$65*0.7042</f>
        <v>0</v>
      </c>
      <c r="GNK66" s="962">
        <f t="shared" ref="GNK66" si="2550">(GNK60-GNK62)*$C$65*0.7042</f>
        <v>0</v>
      </c>
      <c r="GNM66" s="962">
        <f t="shared" ref="GNM66" si="2551">(GNM60-GNM62)*$C$65*0.7042</f>
        <v>0</v>
      </c>
      <c r="GNO66" s="962">
        <f t="shared" ref="GNO66" si="2552">(GNO60-GNO62)*$C$65*0.7042</f>
        <v>0</v>
      </c>
      <c r="GNQ66" s="962">
        <f t="shared" ref="GNQ66" si="2553">(GNQ60-GNQ62)*$C$65*0.7042</f>
        <v>0</v>
      </c>
      <c r="GNS66" s="962">
        <f t="shared" ref="GNS66" si="2554">(GNS60-GNS62)*$C$65*0.7042</f>
        <v>0</v>
      </c>
      <c r="GNU66" s="962">
        <f t="shared" ref="GNU66" si="2555">(GNU60-GNU62)*$C$65*0.7042</f>
        <v>0</v>
      </c>
      <c r="GNW66" s="962">
        <f t="shared" ref="GNW66" si="2556">(GNW60-GNW62)*$C$65*0.7042</f>
        <v>0</v>
      </c>
      <c r="GNY66" s="962">
        <f t="shared" ref="GNY66" si="2557">(GNY60-GNY62)*$C$65*0.7042</f>
        <v>0</v>
      </c>
      <c r="GOA66" s="962">
        <f t="shared" ref="GOA66" si="2558">(GOA60-GOA62)*$C$65*0.7042</f>
        <v>0</v>
      </c>
      <c r="GOC66" s="962">
        <f t="shared" ref="GOC66" si="2559">(GOC60-GOC62)*$C$65*0.7042</f>
        <v>0</v>
      </c>
      <c r="GOE66" s="962">
        <f t="shared" ref="GOE66" si="2560">(GOE60-GOE62)*$C$65*0.7042</f>
        <v>0</v>
      </c>
      <c r="GOG66" s="962">
        <f t="shared" ref="GOG66" si="2561">(GOG60-GOG62)*$C$65*0.7042</f>
        <v>0</v>
      </c>
      <c r="GOI66" s="962">
        <f t="shared" ref="GOI66" si="2562">(GOI60-GOI62)*$C$65*0.7042</f>
        <v>0</v>
      </c>
      <c r="GOK66" s="962">
        <f t="shared" ref="GOK66" si="2563">(GOK60-GOK62)*$C$65*0.7042</f>
        <v>0</v>
      </c>
      <c r="GOM66" s="962">
        <f t="shared" ref="GOM66" si="2564">(GOM60-GOM62)*$C$65*0.7042</f>
        <v>0</v>
      </c>
      <c r="GOO66" s="962">
        <f t="shared" ref="GOO66" si="2565">(GOO60-GOO62)*$C$65*0.7042</f>
        <v>0</v>
      </c>
      <c r="GOQ66" s="962">
        <f t="shared" ref="GOQ66" si="2566">(GOQ60-GOQ62)*$C$65*0.7042</f>
        <v>0</v>
      </c>
      <c r="GOS66" s="962">
        <f t="shared" ref="GOS66" si="2567">(GOS60-GOS62)*$C$65*0.7042</f>
        <v>0</v>
      </c>
      <c r="GOU66" s="962">
        <f t="shared" ref="GOU66" si="2568">(GOU60-GOU62)*$C$65*0.7042</f>
        <v>0</v>
      </c>
      <c r="GOW66" s="962">
        <f t="shared" ref="GOW66" si="2569">(GOW60-GOW62)*$C$65*0.7042</f>
        <v>0</v>
      </c>
      <c r="GOY66" s="962">
        <f t="shared" ref="GOY66" si="2570">(GOY60-GOY62)*$C$65*0.7042</f>
        <v>0</v>
      </c>
      <c r="GPA66" s="962">
        <f t="shared" ref="GPA66" si="2571">(GPA60-GPA62)*$C$65*0.7042</f>
        <v>0</v>
      </c>
      <c r="GPC66" s="962">
        <f t="shared" ref="GPC66" si="2572">(GPC60-GPC62)*$C$65*0.7042</f>
        <v>0</v>
      </c>
      <c r="GPE66" s="962">
        <f t="shared" ref="GPE66" si="2573">(GPE60-GPE62)*$C$65*0.7042</f>
        <v>0</v>
      </c>
      <c r="GPG66" s="962">
        <f t="shared" ref="GPG66" si="2574">(GPG60-GPG62)*$C$65*0.7042</f>
        <v>0</v>
      </c>
      <c r="GPI66" s="962">
        <f t="shared" ref="GPI66" si="2575">(GPI60-GPI62)*$C$65*0.7042</f>
        <v>0</v>
      </c>
      <c r="GPK66" s="962">
        <f t="shared" ref="GPK66" si="2576">(GPK60-GPK62)*$C$65*0.7042</f>
        <v>0</v>
      </c>
      <c r="GPM66" s="962">
        <f t="shared" ref="GPM66" si="2577">(GPM60-GPM62)*$C$65*0.7042</f>
        <v>0</v>
      </c>
      <c r="GPO66" s="962">
        <f t="shared" ref="GPO66" si="2578">(GPO60-GPO62)*$C$65*0.7042</f>
        <v>0</v>
      </c>
      <c r="GPQ66" s="962">
        <f t="shared" ref="GPQ66" si="2579">(GPQ60-GPQ62)*$C$65*0.7042</f>
        <v>0</v>
      </c>
      <c r="GPS66" s="962">
        <f t="shared" ref="GPS66" si="2580">(GPS60-GPS62)*$C$65*0.7042</f>
        <v>0</v>
      </c>
      <c r="GPU66" s="962">
        <f t="shared" ref="GPU66" si="2581">(GPU60-GPU62)*$C$65*0.7042</f>
        <v>0</v>
      </c>
      <c r="GPW66" s="962">
        <f t="shared" ref="GPW66" si="2582">(GPW60-GPW62)*$C$65*0.7042</f>
        <v>0</v>
      </c>
      <c r="GPY66" s="962">
        <f t="shared" ref="GPY66" si="2583">(GPY60-GPY62)*$C$65*0.7042</f>
        <v>0</v>
      </c>
      <c r="GQA66" s="962">
        <f t="shared" ref="GQA66" si="2584">(GQA60-GQA62)*$C$65*0.7042</f>
        <v>0</v>
      </c>
      <c r="GQC66" s="962">
        <f t="shared" ref="GQC66" si="2585">(GQC60-GQC62)*$C$65*0.7042</f>
        <v>0</v>
      </c>
      <c r="GQE66" s="962">
        <f t="shared" ref="GQE66" si="2586">(GQE60-GQE62)*$C$65*0.7042</f>
        <v>0</v>
      </c>
      <c r="GQG66" s="962">
        <f t="shared" ref="GQG66" si="2587">(GQG60-GQG62)*$C$65*0.7042</f>
        <v>0</v>
      </c>
      <c r="GQI66" s="962">
        <f t="shared" ref="GQI66" si="2588">(GQI60-GQI62)*$C$65*0.7042</f>
        <v>0</v>
      </c>
      <c r="GQK66" s="962">
        <f t="shared" ref="GQK66" si="2589">(GQK60-GQK62)*$C$65*0.7042</f>
        <v>0</v>
      </c>
      <c r="GQM66" s="962">
        <f t="shared" ref="GQM66" si="2590">(GQM60-GQM62)*$C$65*0.7042</f>
        <v>0</v>
      </c>
      <c r="GQO66" s="962">
        <f t="shared" ref="GQO66" si="2591">(GQO60-GQO62)*$C$65*0.7042</f>
        <v>0</v>
      </c>
      <c r="GQQ66" s="962">
        <f t="shared" ref="GQQ66" si="2592">(GQQ60-GQQ62)*$C$65*0.7042</f>
        <v>0</v>
      </c>
      <c r="GQS66" s="962">
        <f t="shared" ref="GQS66" si="2593">(GQS60-GQS62)*$C$65*0.7042</f>
        <v>0</v>
      </c>
      <c r="GQU66" s="962">
        <f t="shared" ref="GQU66" si="2594">(GQU60-GQU62)*$C$65*0.7042</f>
        <v>0</v>
      </c>
      <c r="GQW66" s="962">
        <f t="shared" ref="GQW66" si="2595">(GQW60-GQW62)*$C$65*0.7042</f>
        <v>0</v>
      </c>
      <c r="GQY66" s="962">
        <f t="shared" ref="GQY66" si="2596">(GQY60-GQY62)*$C$65*0.7042</f>
        <v>0</v>
      </c>
      <c r="GRA66" s="962">
        <f t="shared" ref="GRA66" si="2597">(GRA60-GRA62)*$C$65*0.7042</f>
        <v>0</v>
      </c>
      <c r="GRC66" s="962">
        <f t="shared" ref="GRC66" si="2598">(GRC60-GRC62)*$C$65*0.7042</f>
        <v>0</v>
      </c>
      <c r="GRE66" s="962">
        <f t="shared" ref="GRE66" si="2599">(GRE60-GRE62)*$C$65*0.7042</f>
        <v>0</v>
      </c>
      <c r="GRG66" s="962">
        <f t="shared" ref="GRG66" si="2600">(GRG60-GRG62)*$C$65*0.7042</f>
        <v>0</v>
      </c>
      <c r="GRI66" s="962">
        <f t="shared" ref="GRI66" si="2601">(GRI60-GRI62)*$C$65*0.7042</f>
        <v>0</v>
      </c>
      <c r="GRK66" s="962">
        <f t="shared" ref="GRK66" si="2602">(GRK60-GRK62)*$C$65*0.7042</f>
        <v>0</v>
      </c>
      <c r="GRM66" s="962">
        <f t="shared" ref="GRM66" si="2603">(GRM60-GRM62)*$C$65*0.7042</f>
        <v>0</v>
      </c>
      <c r="GRO66" s="962">
        <f t="shared" ref="GRO66" si="2604">(GRO60-GRO62)*$C$65*0.7042</f>
        <v>0</v>
      </c>
      <c r="GRQ66" s="962">
        <f t="shared" ref="GRQ66" si="2605">(GRQ60-GRQ62)*$C$65*0.7042</f>
        <v>0</v>
      </c>
      <c r="GRS66" s="962">
        <f t="shared" ref="GRS66" si="2606">(GRS60-GRS62)*$C$65*0.7042</f>
        <v>0</v>
      </c>
      <c r="GRU66" s="962">
        <f t="shared" ref="GRU66" si="2607">(GRU60-GRU62)*$C$65*0.7042</f>
        <v>0</v>
      </c>
      <c r="GRW66" s="962">
        <f t="shared" ref="GRW66" si="2608">(GRW60-GRW62)*$C$65*0.7042</f>
        <v>0</v>
      </c>
      <c r="GRY66" s="962">
        <f t="shared" ref="GRY66" si="2609">(GRY60-GRY62)*$C$65*0.7042</f>
        <v>0</v>
      </c>
      <c r="GSA66" s="962">
        <f t="shared" ref="GSA66" si="2610">(GSA60-GSA62)*$C$65*0.7042</f>
        <v>0</v>
      </c>
      <c r="GSC66" s="962">
        <f t="shared" ref="GSC66" si="2611">(GSC60-GSC62)*$C$65*0.7042</f>
        <v>0</v>
      </c>
      <c r="GSE66" s="962">
        <f t="shared" ref="GSE66" si="2612">(GSE60-GSE62)*$C$65*0.7042</f>
        <v>0</v>
      </c>
      <c r="GSG66" s="962">
        <f t="shared" ref="GSG66" si="2613">(GSG60-GSG62)*$C$65*0.7042</f>
        <v>0</v>
      </c>
      <c r="GSI66" s="962">
        <f t="shared" ref="GSI66" si="2614">(GSI60-GSI62)*$C$65*0.7042</f>
        <v>0</v>
      </c>
      <c r="GSK66" s="962">
        <f t="shared" ref="GSK66" si="2615">(GSK60-GSK62)*$C$65*0.7042</f>
        <v>0</v>
      </c>
      <c r="GSM66" s="962">
        <f t="shared" ref="GSM66" si="2616">(GSM60-GSM62)*$C$65*0.7042</f>
        <v>0</v>
      </c>
      <c r="GSO66" s="962">
        <f t="shared" ref="GSO66" si="2617">(GSO60-GSO62)*$C$65*0.7042</f>
        <v>0</v>
      </c>
      <c r="GSQ66" s="962">
        <f t="shared" ref="GSQ66" si="2618">(GSQ60-GSQ62)*$C$65*0.7042</f>
        <v>0</v>
      </c>
      <c r="GSS66" s="962">
        <f t="shared" ref="GSS66" si="2619">(GSS60-GSS62)*$C$65*0.7042</f>
        <v>0</v>
      </c>
      <c r="GSU66" s="962">
        <f t="shared" ref="GSU66" si="2620">(GSU60-GSU62)*$C$65*0.7042</f>
        <v>0</v>
      </c>
      <c r="GSW66" s="962">
        <f t="shared" ref="GSW66" si="2621">(GSW60-GSW62)*$C$65*0.7042</f>
        <v>0</v>
      </c>
      <c r="GSY66" s="962">
        <f t="shared" ref="GSY66" si="2622">(GSY60-GSY62)*$C$65*0.7042</f>
        <v>0</v>
      </c>
      <c r="GTA66" s="962">
        <f t="shared" ref="GTA66" si="2623">(GTA60-GTA62)*$C$65*0.7042</f>
        <v>0</v>
      </c>
      <c r="GTC66" s="962">
        <f t="shared" ref="GTC66" si="2624">(GTC60-GTC62)*$C$65*0.7042</f>
        <v>0</v>
      </c>
      <c r="GTE66" s="962">
        <f t="shared" ref="GTE66" si="2625">(GTE60-GTE62)*$C$65*0.7042</f>
        <v>0</v>
      </c>
      <c r="GTG66" s="962">
        <f t="shared" ref="GTG66" si="2626">(GTG60-GTG62)*$C$65*0.7042</f>
        <v>0</v>
      </c>
      <c r="GTI66" s="962">
        <f t="shared" ref="GTI66" si="2627">(GTI60-GTI62)*$C$65*0.7042</f>
        <v>0</v>
      </c>
      <c r="GTK66" s="962">
        <f t="shared" ref="GTK66" si="2628">(GTK60-GTK62)*$C$65*0.7042</f>
        <v>0</v>
      </c>
      <c r="GTM66" s="962">
        <f t="shared" ref="GTM66" si="2629">(GTM60-GTM62)*$C$65*0.7042</f>
        <v>0</v>
      </c>
      <c r="GTO66" s="962">
        <f t="shared" ref="GTO66" si="2630">(GTO60-GTO62)*$C$65*0.7042</f>
        <v>0</v>
      </c>
      <c r="GTQ66" s="962">
        <f t="shared" ref="GTQ66" si="2631">(GTQ60-GTQ62)*$C$65*0.7042</f>
        <v>0</v>
      </c>
      <c r="GTS66" s="962">
        <f t="shared" ref="GTS66" si="2632">(GTS60-GTS62)*$C$65*0.7042</f>
        <v>0</v>
      </c>
      <c r="GTU66" s="962">
        <f t="shared" ref="GTU66" si="2633">(GTU60-GTU62)*$C$65*0.7042</f>
        <v>0</v>
      </c>
      <c r="GTW66" s="962">
        <f t="shared" ref="GTW66" si="2634">(GTW60-GTW62)*$C$65*0.7042</f>
        <v>0</v>
      </c>
      <c r="GTY66" s="962">
        <f t="shared" ref="GTY66" si="2635">(GTY60-GTY62)*$C$65*0.7042</f>
        <v>0</v>
      </c>
      <c r="GUA66" s="962">
        <f t="shared" ref="GUA66" si="2636">(GUA60-GUA62)*$C$65*0.7042</f>
        <v>0</v>
      </c>
      <c r="GUC66" s="962">
        <f t="shared" ref="GUC66" si="2637">(GUC60-GUC62)*$C$65*0.7042</f>
        <v>0</v>
      </c>
      <c r="GUE66" s="962">
        <f t="shared" ref="GUE66" si="2638">(GUE60-GUE62)*$C$65*0.7042</f>
        <v>0</v>
      </c>
      <c r="GUG66" s="962">
        <f t="shared" ref="GUG66" si="2639">(GUG60-GUG62)*$C$65*0.7042</f>
        <v>0</v>
      </c>
      <c r="GUI66" s="962">
        <f t="shared" ref="GUI66" si="2640">(GUI60-GUI62)*$C$65*0.7042</f>
        <v>0</v>
      </c>
      <c r="GUK66" s="962">
        <f t="shared" ref="GUK66" si="2641">(GUK60-GUK62)*$C$65*0.7042</f>
        <v>0</v>
      </c>
      <c r="GUM66" s="962">
        <f t="shared" ref="GUM66" si="2642">(GUM60-GUM62)*$C$65*0.7042</f>
        <v>0</v>
      </c>
      <c r="GUO66" s="962">
        <f t="shared" ref="GUO66" si="2643">(GUO60-GUO62)*$C$65*0.7042</f>
        <v>0</v>
      </c>
      <c r="GUQ66" s="962">
        <f t="shared" ref="GUQ66" si="2644">(GUQ60-GUQ62)*$C$65*0.7042</f>
        <v>0</v>
      </c>
      <c r="GUS66" s="962">
        <f t="shared" ref="GUS66" si="2645">(GUS60-GUS62)*$C$65*0.7042</f>
        <v>0</v>
      </c>
      <c r="GUU66" s="962">
        <f t="shared" ref="GUU66" si="2646">(GUU60-GUU62)*$C$65*0.7042</f>
        <v>0</v>
      </c>
      <c r="GUW66" s="962">
        <f t="shared" ref="GUW66" si="2647">(GUW60-GUW62)*$C$65*0.7042</f>
        <v>0</v>
      </c>
      <c r="GUY66" s="962">
        <f t="shared" ref="GUY66" si="2648">(GUY60-GUY62)*$C$65*0.7042</f>
        <v>0</v>
      </c>
      <c r="GVA66" s="962">
        <f t="shared" ref="GVA66" si="2649">(GVA60-GVA62)*$C$65*0.7042</f>
        <v>0</v>
      </c>
      <c r="GVC66" s="962">
        <f t="shared" ref="GVC66" si="2650">(GVC60-GVC62)*$C$65*0.7042</f>
        <v>0</v>
      </c>
      <c r="GVE66" s="962">
        <f t="shared" ref="GVE66" si="2651">(GVE60-GVE62)*$C$65*0.7042</f>
        <v>0</v>
      </c>
      <c r="GVG66" s="962">
        <f t="shared" ref="GVG66" si="2652">(GVG60-GVG62)*$C$65*0.7042</f>
        <v>0</v>
      </c>
      <c r="GVI66" s="962">
        <f t="shared" ref="GVI66" si="2653">(GVI60-GVI62)*$C$65*0.7042</f>
        <v>0</v>
      </c>
      <c r="GVK66" s="962">
        <f t="shared" ref="GVK66" si="2654">(GVK60-GVK62)*$C$65*0.7042</f>
        <v>0</v>
      </c>
      <c r="GVM66" s="962">
        <f t="shared" ref="GVM66" si="2655">(GVM60-GVM62)*$C$65*0.7042</f>
        <v>0</v>
      </c>
      <c r="GVO66" s="962">
        <f t="shared" ref="GVO66" si="2656">(GVO60-GVO62)*$C$65*0.7042</f>
        <v>0</v>
      </c>
      <c r="GVQ66" s="962">
        <f t="shared" ref="GVQ66" si="2657">(GVQ60-GVQ62)*$C$65*0.7042</f>
        <v>0</v>
      </c>
      <c r="GVS66" s="962">
        <f t="shared" ref="GVS66" si="2658">(GVS60-GVS62)*$C$65*0.7042</f>
        <v>0</v>
      </c>
      <c r="GVU66" s="962">
        <f t="shared" ref="GVU66" si="2659">(GVU60-GVU62)*$C$65*0.7042</f>
        <v>0</v>
      </c>
      <c r="GVW66" s="962">
        <f t="shared" ref="GVW66" si="2660">(GVW60-GVW62)*$C$65*0.7042</f>
        <v>0</v>
      </c>
      <c r="GVY66" s="962">
        <f t="shared" ref="GVY66" si="2661">(GVY60-GVY62)*$C$65*0.7042</f>
        <v>0</v>
      </c>
      <c r="GWA66" s="962">
        <f t="shared" ref="GWA66" si="2662">(GWA60-GWA62)*$C$65*0.7042</f>
        <v>0</v>
      </c>
      <c r="GWC66" s="962">
        <f t="shared" ref="GWC66" si="2663">(GWC60-GWC62)*$C$65*0.7042</f>
        <v>0</v>
      </c>
      <c r="GWE66" s="962">
        <f t="shared" ref="GWE66" si="2664">(GWE60-GWE62)*$C$65*0.7042</f>
        <v>0</v>
      </c>
      <c r="GWG66" s="962">
        <f t="shared" ref="GWG66" si="2665">(GWG60-GWG62)*$C$65*0.7042</f>
        <v>0</v>
      </c>
      <c r="GWI66" s="962">
        <f t="shared" ref="GWI66" si="2666">(GWI60-GWI62)*$C$65*0.7042</f>
        <v>0</v>
      </c>
      <c r="GWK66" s="962">
        <f t="shared" ref="GWK66" si="2667">(GWK60-GWK62)*$C$65*0.7042</f>
        <v>0</v>
      </c>
      <c r="GWM66" s="962">
        <f t="shared" ref="GWM66" si="2668">(GWM60-GWM62)*$C$65*0.7042</f>
        <v>0</v>
      </c>
      <c r="GWO66" s="962">
        <f t="shared" ref="GWO66" si="2669">(GWO60-GWO62)*$C$65*0.7042</f>
        <v>0</v>
      </c>
      <c r="GWQ66" s="962">
        <f t="shared" ref="GWQ66" si="2670">(GWQ60-GWQ62)*$C$65*0.7042</f>
        <v>0</v>
      </c>
      <c r="GWS66" s="962">
        <f t="shared" ref="GWS66" si="2671">(GWS60-GWS62)*$C$65*0.7042</f>
        <v>0</v>
      </c>
      <c r="GWU66" s="962">
        <f t="shared" ref="GWU66" si="2672">(GWU60-GWU62)*$C$65*0.7042</f>
        <v>0</v>
      </c>
      <c r="GWW66" s="962">
        <f t="shared" ref="GWW66" si="2673">(GWW60-GWW62)*$C$65*0.7042</f>
        <v>0</v>
      </c>
      <c r="GWY66" s="962">
        <f t="shared" ref="GWY66" si="2674">(GWY60-GWY62)*$C$65*0.7042</f>
        <v>0</v>
      </c>
      <c r="GXA66" s="962">
        <f t="shared" ref="GXA66" si="2675">(GXA60-GXA62)*$C$65*0.7042</f>
        <v>0</v>
      </c>
      <c r="GXC66" s="962">
        <f t="shared" ref="GXC66" si="2676">(GXC60-GXC62)*$C$65*0.7042</f>
        <v>0</v>
      </c>
      <c r="GXE66" s="962">
        <f t="shared" ref="GXE66" si="2677">(GXE60-GXE62)*$C$65*0.7042</f>
        <v>0</v>
      </c>
      <c r="GXG66" s="962">
        <f t="shared" ref="GXG66" si="2678">(GXG60-GXG62)*$C$65*0.7042</f>
        <v>0</v>
      </c>
      <c r="GXI66" s="962">
        <f t="shared" ref="GXI66" si="2679">(GXI60-GXI62)*$C$65*0.7042</f>
        <v>0</v>
      </c>
      <c r="GXK66" s="962">
        <f t="shared" ref="GXK66" si="2680">(GXK60-GXK62)*$C$65*0.7042</f>
        <v>0</v>
      </c>
      <c r="GXM66" s="962">
        <f t="shared" ref="GXM66" si="2681">(GXM60-GXM62)*$C$65*0.7042</f>
        <v>0</v>
      </c>
      <c r="GXO66" s="962">
        <f t="shared" ref="GXO66" si="2682">(GXO60-GXO62)*$C$65*0.7042</f>
        <v>0</v>
      </c>
      <c r="GXQ66" s="962">
        <f t="shared" ref="GXQ66" si="2683">(GXQ60-GXQ62)*$C$65*0.7042</f>
        <v>0</v>
      </c>
      <c r="GXS66" s="962">
        <f t="shared" ref="GXS66" si="2684">(GXS60-GXS62)*$C$65*0.7042</f>
        <v>0</v>
      </c>
      <c r="GXU66" s="962">
        <f t="shared" ref="GXU66" si="2685">(GXU60-GXU62)*$C$65*0.7042</f>
        <v>0</v>
      </c>
      <c r="GXW66" s="962">
        <f t="shared" ref="GXW66" si="2686">(GXW60-GXW62)*$C$65*0.7042</f>
        <v>0</v>
      </c>
      <c r="GXY66" s="962">
        <f t="shared" ref="GXY66" si="2687">(GXY60-GXY62)*$C$65*0.7042</f>
        <v>0</v>
      </c>
      <c r="GYA66" s="962">
        <f t="shared" ref="GYA66" si="2688">(GYA60-GYA62)*$C$65*0.7042</f>
        <v>0</v>
      </c>
      <c r="GYC66" s="962">
        <f t="shared" ref="GYC66" si="2689">(GYC60-GYC62)*$C$65*0.7042</f>
        <v>0</v>
      </c>
      <c r="GYE66" s="962">
        <f t="shared" ref="GYE66" si="2690">(GYE60-GYE62)*$C$65*0.7042</f>
        <v>0</v>
      </c>
      <c r="GYG66" s="962">
        <f t="shared" ref="GYG66" si="2691">(GYG60-GYG62)*$C$65*0.7042</f>
        <v>0</v>
      </c>
      <c r="GYI66" s="962">
        <f t="shared" ref="GYI66" si="2692">(GYI60-GYI62)*$C$65*0.7042</f>
        <v>0</v>
      </c>
      <c r="GYK66" s="962">
        <f t="shared" ref="GYK66" si="2693">(GYK60-GYK62)*$C$65*0.7042</f>
        <v>0</v>
      </c>
      <c r="GYM66" s="962">
        <f t="shared" ref="GYM66" si="2694">(GYM60-GYM62)*$C$65*0.7042</f>
        <v>0</v>
      </c>
      <c r="GYO66" s="962">
        <f t="shared" ref="GYO66" si="2695">(GYO60-GYO62)*$C$65*0.7042</f>
        <v>0</v>
      </c>
      <c r="GYQ66" s="962">
        <f t="shared" ref="GYQ66" si="2696">(GYQ60-GYQ62)*$C$65*0.7042</f>
        <v>0</v>
      </c>
      <c r="GYS66" s="962">
        <f t="shared" ref="GYS66" si="2697">(GYS60-GYS62)*$C$65*0.7042</f>
        <v>0</v>
      </c>
      <c r="GYU66" s="962">
        <f t="shared" ref="GYU66" si="2698">(GYU60-GYU62)*$C$65*0.7042</f>
        <v>0</v>
      </c>
      <c r="GYW66" s="962">
        <f t="shared" ref="GYW66" si="2699">(GYW60-GYW62)*$C$65*0.7042</f>
        <v>0</v>
      </c>
      <c r="GYY66" s="962">
        <f t="shared" ref="GYY66" si="2700">(GYY60-GYY62)*$C$65*0.7042</f>
        <v>0</v>
      </c>
      <c r="GZA66" s="962">
        <f t="shared" ref="GZA66" si="2701">(GZA60-GZA62)*$C$65*0.7042</f>
        <v>0</v>
      </c>
      <c r="GZC66" s="962">
        <f t="shared" ref="GZC66" si="2702">(GZC60-GZC62)*$C$65*0.7042</f>
        <v>0</v>
      </c>
      <c r="GZE66" s="962">
        <f t="shared" ref="GZE66" si="2703">(GZE60-GZE62)*$C$65*0.7042</f>
        <v>0</v>
      </c>
      <c r="GZG66" s="962">
        <f t="shared" ref="GZG66" si="2704">(GZG60-GZG62)*$C$65*0.7042</f>
        <v>0</v>
      </c>
      <c r="GZI66" s="962">
        <f t="shared" ref="GZI66" si="2705">(GZI60-GZI62)*$C$65*0.7042</f>
        <v>0</v>
      </c>
      <c r="GZK66" s="962">
        <f t="shared" ref="GZK66" si="2706">(GZK60-GZK62)*$C$65*0.7042</f>
        <v>0</v>
      </c>
      <c r="GZM66" s="962">
        <f t="shared" ref="GZM66" si="2707">(GZM60-GZM62)*$C$65*0.7042</f>
        <v>0</v>
      </c>
      <c r="GZO66" s="962">
        <f t="shared" ref="GZO66" si="2708">(GZO60-GZO62)*$C$65*0.7042</f>
        <v>0</v>
      </c>
      <c r="GZQ66" s="962">
        <f t="shared" ref="GZQ66" si="2709">(GZQ60-GZQ62)*$C$65*0.7042</f>
        <v>0</v>
      </c>
      <c r="GZS66" s="962">
        <f t="shared" ref="GZS66" si="2710">(GZS60-GZS62)*$C$65*0.7042</f>
        <v>0</v>
      </c>
      <c r="GZU66" s="962">
        <f t="shared" ref="GZU66" si="2711">(GZU60-GZU62)*$C$65*0.7042</f>
        <v>0</v>
      </c>
      <c r="GZW66" s="962">
        <f t="shared" ref="GZW66" si="2712">(GZW60-GZW62)*$C$65*0.7042</f>
        <v>0</v>
      </c>
      <c r="GZY66" s="962">
        <f t="shared" ref="GZY66" si="2713">(GZY60-GZY62)*$C$65*0.7042</f>
        <v>0</v>
      </c>
      <c r="HAA66" s="962">
        <f t="shared" ref="HAA66" si="2714">(HAA60-HAA62)*$C$65*0.7042</f>
        <v>0</v>
      </c>
      <c r="HAC66" s="962">
        <f t="shared" ref="HAC66" si="2715">(HAC60-HAC62)*$C$65*0.7042</f>
        <v>0</v>
      </c>
      <c r="HAE66" s="962">
        <f t="shared" ref="HAE66" si="2716">(HAE60-HAE62)*$C$65*0.7042</f>
        <v>0</v>
      </c>
      <c r="HAG66" s="962">
        <f t="shared" ref="HAG66" si="2717">(HAG60-HAG62)*$C$65*0.7042</f>
        <v>0</v>
      </c>
      <c r="HAI66" s="962">
        <f t="shared" ref="HAI66" si="2718">(HAI60-HAI62)*$C$65*0.7042</f>
        <v>0</v>
      </c>
      <c r="HAK66" s="962">
        <f t="shared" ref="HAK66" si="2719">(HAK60-HAK62)*$C$65*0.7042</f>
        <v>0</v>
      </c>
      <c r="HAM66" s="962">
        <f t="shared" ref="HAM66" si="2720">(HAM60-HAM62)*$C$65*0.7042</f>
        <v>0</v>
      </c>
      <c r="HAO66" s="962">
        <f t="shared" ref="HAO66" si="2721">(HAO60-HAO62)*$C$65*0.7042</f>
        <v>0</v>
      </c>
      <c r="HAQ66" s="962">
        <f t="shared" ref="HAQ66" si="2722">(HAQ60-HAQ62)*$C$65*0.7042</f>
        <v>0</v>
      </c>
      <c r="HAS66" s="962">
        <f t="shared" ref="HAS66" si="2723">(HAS60-HAS62)*$C$65*0.7042</f>
        <v>0</v>
      </c>
      <c r="HAU66" s="962">
        <f t="shared" ref="HAU66" si="2724">(HAU60-HAU62)*$C$65*0.7042</f>
        <v>0</v>
      </c>
      <c r="HAW66" s="962">
        <f t="shared" ref="HAW66" si="2725">(HAW60-HAW62)*$C$65*0.7042</f>
        <v>0</v>
      </c>
      <c r="HAY66" s="962">
        <f t="shared" ref="HAY66" si="2726">(HAY60-HAY62)*$C$65*0.7042</f>
        <v>0</v>
      </c>
      <c r="HBA66" s="962">
        <f t="shared" ref="HBA66" si="2727">(HBA60-HBA62)*$C$65*0.7042</f>
        <v>0</v>
      </c>
      <c r="HBC66" s="962">
        <f t="shared" ref="HBC66" si="2728">(HBC60-HBC62)*$C$65*0.7042</f>
        <v>0</v>
      </c>
      <c r="HBE66" s="962">
        <f t="shared" ref="HBE66" si="2729">(HBE60-HBE62)*$C$65*0.7042</f>
        <v>0</v>
      </c>
      <c r="HBG66" s="962">
        <f t="shared" ref="HBG66" si="2730">(HBG60-HBG62)*$C$65*0.7042</f>
        <v>0</v>
      </c>
      <c r="HBI66" s="962">
        <f t="shared" ref="HBI66" si="2731">(HBI60-HBI62)*$C$65*0.7042</f>
        <v>0</v>
      </c>
      <c r="HBK66" s="962">
        <f t="shared" ref="HBK66" si="2732">(HBK60-HBK62)*$C$65*0.7042</f>
        <v>0</v>
      </c>
      <c r="HBM66" s="962">
        <f t="shared" ref="HBM66" si="2733">(HBM60-HBM62)*$C$65*0.7042</f>
        <v>0</v>
      </c>
      <c r="HBO66" s="962">
        <f t="shared" ref="HBO66" si="2734">(HBO60-HBO62)*$C$65*0.7042</f>
        <v>0</v>
      </c>
      <c r="HBQ66" s="962">
        <f t="shared" ref="HBQ66" si="2735">(HBQ60-HBQ62)*$C$65*0.7042</f>
        <v>0</v>
      </c>
      <c r="HBS66" s="962">
        <f t="shared" ref="HBS66" si="2736">(HBS60-HBS62)*$C$65*0.7042</f>
        <v>0</v>
      </c>
      <c r="HBU66" s="962">
        <f t="shared" ref="HBU66" si="2737">(HBU60-HBU62)*$C$65*0.7042</f>
        <v>0</v>
      </c>
      <c r="HBW66" s="962">
        <f t="shared" ref="HBW66" si="2738">(HBW60-HBW62)*$C$65*0.7042</f>
        <v>0</v>
      </c>
      <c r="HBY66" s="962">
        <f t="shared" ref="HBY66" si="2739">(HBY60-HBY62)*$C$65*0.7042</f>
        <v>0</v>
      </c>
      <c r="HCA66" s="962">
        <f t="shared" ref="HCA66" si="2740">(HCA60-HCA62)*$C$65*0.7042</f>
        <v>0</v>
      </c>
      <c r="HCC66" s="962">
        <f t="shared" ref="HCC66" si="2741">(HCC60-HCC62)*$C$65*0.7042</f>
        <v>0</v>
      </c>
      <c r="HCE66" s="962">
        <f t="shared" ref="HCE66" si="2742">(HCE60-HCE62)*$C$65*0.7042</f>
        <v>0</v>
      </c>
      <c r="HCG66" s="962">
        <f t="shared" ref="HCG66" si="2743">(HCG60-HCG62)*$C$65*0.7042</f>
        <v>0</v>
      </c>
      <c r="HCI66" s="962">
        <f t="shared" ref="HCI66" si="2744">(HCI60-HCI62)*$C$65*0.7042</f>
        <v>0</v>
      </c>
      <c r="HCK66" s="962">
        <f t="shared" ref="HCK66" si="2745">(HCK60-HCK62)*$C$65*0.7042</f>
        <v>0</v>
      </c>
      <c r="HCM66" s="962">
        <f t="shared" ref="HCM66" si="2746">(HCM60-HCM62)*$C$65*0.7042</f>
        <v>0</v>
      </c>
      <c r="HCO66" s="962">
        <f t="shared" ref="HCO66" si="2747">(HCO60-HCO62)*$C$65*0.7042</f>
        <v>0</v>
      </c>
      <c r="HCQ66" s="962">
        <f t="shared" ref="HCQ66" si="2748">(HCQ60-HCQ62)*$C$65*0.7042</f>
        <v>0</v>
      </c>
      <c r="HCS66" s="962">
        <f t="shared" ref="HCS66" si="2749">(HCS60-HCS62)*$C$65*0.7042</f>
        <v>0</v>
      </c>
      <c r="HCU66" s="962">
        <f t="shared" ref="HCU66" si="2750">(HCU60-HCU62)*$C$65*0.7042</f>
        <v>0</v>
      </c>
      <c r="HCW66" s="962">
        <f t="shared" ref="HCW66" si="2751">(HCW60-HCW62)*$C$65*0.7042</f>
        <v>0</v>
      </c>
      <c r="HCY66" s="962">
        <f t="shared" ref="HCY66" si="2752">(HCY60-HCY62)*$C$65*0.7042</f>
        <v>0</v>
      </c>
      <c r="HDA66" s="962">
        <f t="shared" ref="HDA66" si="2753">(HDA60-HDA62)*$C$65*0.7042</f>
        <v>0</v>
      </c>
      <c r="HDC66" s="962">
        <f t="shared" ref="HDC66" si="2754">(HDC60-HDC62)*$C$65*0.7042</f>
        <v>0</v>
      </c>
      <c r="HDE66" s="962">
        <f t="shared" ref="HDE66" si="2755">(HDE60-HDE62)*$C$65*0.7042</f>
        <v>0</v>
      </c>
      <c r="HDG66" s="962">
        <f t="shared" ref="HDG66" si="2756">(HDG60-HDG62)*$C$65*0.7042</f>
        <v>0</v>
      </c>
      <c r="HDI66" s="962">
        <f t="shared" ref="HDI66" si="2757">(HDI60-HDI62)*$C$65*0.7042</f>
        <v>0</v>
      </c>
      <c r="HDK66" s="962">
        <f t="shared" ref="HDK66" si="2758">(HDK60-HDK62)*$C$65*0.7042</f>
        <v>0</v>
      </c>
      <c r="HDM66" s="962">
        <f t="shared" ref="HDM66" si="2759">(HDM60-HDM62)*$C$65*0.7042</f>
        <v>0</v>
      </c>
      <c r="HDO66" s="962">
        <f t="shared" ref="HDO66" si="2760">(HDO60-HDO62)*$C$65*0.7042</f>
        <v>0</v>
      </c>
      <c r="HDQ66" s="962">
        <f t="shared" ref="HDQ66" si="2761">(HDQ60-HDQ62)*$C$65*0.7042</f>
        <v>0</v>
      </c>
      <c r="HDS66" s="962">
        <f t="shared" ref="HDS66" si="2762">(HDS60-HDS62)*$C$65*0.7042</f>
        <v>0</v>
      </c>
      <c r="HDU66" s="962">
        <f t="shared" ref="HDU66" si="2763">(HDU60-HDU62)*$C$65*0.7042</f>
        <v>0</v>
      </c>
      <c r="HDW66" s="962">
        <f t="shared" ref="HDW66" si="2764">(HDW60-HDW62)*$C$65*0.7042</f>
        <v>0</v>
      </c>
      <c r="HDY66" s="962">
        <f t="shared" ref="HDY66" si="2765">(HDY60-HDY62)*$C$65*0.7042</f>
        <v>0</v>
      </c>
      <c r="HEA66" s="962">
        <f t="shared" ref="HEA66" si="2766">(HEA60-HEA62)*$C$65*0.7042</f>
        <v>0</v>
      </c>
      <c r="HEC66" s="962">
        <f t="shared" ref="HEC66" si="2767">(HEC60-HEC62)*$C$65*0.7042</f>
        <v>0</v>
      </c>
      <c r="HEE66" s="962">
        <f t="shared" ref="HEE66" si="2768">(HEE60-HEE62)*$C$65*0.7042</f>
        <v>0</v>
      </c>
      <c r="HEG66" s="962">
        <f t="shared" ref="HEG66" si="2769">(HEG60-HEG62)*$C$65*0.7042</f>
        <v>0</v>
      </c>
      <c r="HEI66" s="962">
        <f t="shared" ref="HEI66" si="2770">(HEI60-HEI62)*$C$65*0.7042</f>
        <v>0</v>
      </c>
      <c r="HEK66" s="962">
        <f t="shared" ref="HEK66" si="2771">(HEK60-HEK62)*$C$65*0.7042</f>
        <v>0</v>
      </c>
      <c r="HEM66" s="962">
        <f t="shared" ref="HEM66" si="2772">(HEM60-HEM62)*$C$65*0.7042</f>
        <v>0</v>
      </c>
      <c r="HEO66" s="962">
        <f t="shared" ref="HEO66" si="2773">(HEO60-HEO62)*$C$65*0.7042</f>
        <v>0</v>
      </c>
      <c r="HEQ66" s="962">
        <f t="shared" ref="HEQ66" si="2774">(HEQ60-HEQ62)*$C$65*0.7042</f>
        <v>0</v>
      </c>
      <c r="HES66" s="962">
        <f t="shared" ref="HES66" si="2775">(HES60-HES62)*$C$65*0.7042</f>
        <v>0</v>
      </c>
      <c r="HEU66" s="962">
        <f t="shared" ref="HEU66" si="2776">(HEU60-HEU62)*$C$65*0.7042</f>
        <v>0</v>
      </c>
      <c r="HEW66" s="962">
        <f t="shared" ref="HEW66" si="2777">(HEW60-HEW62)*$C$65*0.7042</f>
        <v>0</v>
      </c>
      <c r="HEY66" s="962">
        <f t="shared" ref="HEY66" si="2778">(HEY60-HEY62)*$C$65*0.7042</f>
        <v>0</v>
      </c>
      <c r="HFA66" s="962">
        <f t="shared" ref="HFA66" si="2779">(HFA60-HFA62)*$C$65*0.7042</f>
        <v>0</v>
      </c>
      <c r="HFC66" s="962">
        <f t="shared" ref="HFC66" si="2780">(HFC60-HFC62)*$C$65*0.7042</f>
        <v>0</v>
      </c>
      <c r="HFE66" s="962">
        <f t="shared" ref="HFE66" si="2781">(HFE60-HFE62)*$C$65*0.7042</f>
        <v>0</v>
      </c>
      <c r="HFG66" s="962">
        <f t="shared" ref="HFG66" si="2782">(HFG60-HFG62)*$C$65*0.7042</f>
        <v>0</v>
      </c>
      <c r="HFI66" s="962">
        <f t="shared" ref="HFI66" si="2783">(HFI60-HFI62)*$C$65*0.7042</f>
        <v>0</v>
      </c>
      <c r="HFK66" s="962">
        <f t="shared" ref="HFK66" si="2784">(HFK60-HFK62)*$C$65*0.7042</f>
        <v>0</v>
      </c>
      <c r="HFM66" s="962">
        <f t="shared" ref="HFM66" si="2785">(HFM60-HFM62)*$C$65*0.7042</f>
        <v>0</v>
      </c>
      <c r="HFO66" s="962">
        <f t="shared" ref="HFO66" si="2786">(HFO60-HFO62)*$C$65*0.7042</f>
        <v>0</v>
      </c>
      <c r="HFQ66" s="962">
        <f t="shared" ref="HFQ66" si="2787">(HFQ60-HFQ62)*$C$65*0.7042</f>
        <v>0</v>
      </c>
      <c r="HFS66" s="962">
        <f t="shared" ref="HFS66" si="2788">(HFS60-HFS62)*$C$65*0.7042</f>
        <v>0</v>
      </c>
      <c r="HFU66" s="962">
        <f t="shared" ref="HFU66" si="2789">(HFU60-HFU62)*$C$65*0.7042</f>
        <v>0</v>
      </c>
      <c r="HFW66" s="962">
        <f t="shared" ref="HFW66" si="2790">(HFW60-HFW62)*$C$65*0.7042</f>
        <v>0</v>
      </c>
      <c r="HFY66" s="962">
        <f t="shared" ref="HFY66" si="2791">(HFY60-HFY62)*$C$65*0.7042</f>
        <v>0</v>
      </c>
      <c r="HGA66" s="962">
        <f t="shared" ref="HGA66" si="2792">(HGA60-HGA62)*$C$65*0.7042</f>
        <v>0</v>
      </c>
      <c r="HGC66" s="962">
        <f t="shared" ref="HGC66" si="2793">(HGC60-HGC62)*$C$65*0.7042</f>
        <v>0</v>
      </c>
      <c r="HGE66" s="962">
        <f t="shared" ref="HGE66" si="2794">(HGE60-HGE62)*$C$65*0.7042</f>
        <v>0</v>
      </c>
      <c r="HGG66" s="962">
        <f t="shared" ref="HGG66" si="2795">(HGG60-HGG62)*$C$65*0.7042</f>
        <v>0</v>
      </c>
      <c r="HGI66" s="962">
        <f t="shared" ref="HGI66" si="2796">(HGI60-HGI62)*$C$65*0.7042</f>
        <v>0</v>
      </c>
      <c r="HGK66" s="962">
        <f t="shared" ref="HGK66" si="2797">(HGK60-HGK62)*$C$65*0.7042</f>
        <v>0</v>
      </c>
      <c r="HGM66" s="962">
        <f t="shared" ref="HGM66" si="2798">(HGM60-HGM62)*$C$65*0.7042</f>
        <v>0</v>
      </c>
      <c r="HGO66" s="962">
        <f t="shared" ref="HGO66" si="2799">(HGO60-HGO62)*$C$65*0.7042</f>
        <v>0</v>
      </c>
      <c r="HGQ66" s="962">
        <f t="shared" ref="HGQ66" si="2800">(HGQ60-HGQ62)*$C$65*0.7042</f>
        <v>0</v>
      </c>
      <c r="HGS66" s="962">
        <f t="shared" ref="HGS66" si="2801">(HGS60-HGS62)*$C$65*0.7042</f>
        <v>0</v>
      </c>
      <c r="HGU66" s="962">
        <f t="shared" ref="HGU66" si="2802">(HGU60-HGU62)*$C$65*0.7042</f>
        <v>0</v>
      </c>
      <c r="HGW66" s="962">
        <f t="shared" ref="HGW66" si="2803">(HGW60-HGW62)*$C$65*0.7042</f>
        <v>0</v>
      </c>
      <c r="HGY66" s="962">
        <f t="shared" ref="HGY66" si="2804">(HGY60-HGY62)*$C$65*0.7042</f>
        <v>0</v>
      </c>
      <c r="HHA66" s="962">
        <f t="shared" ref="HHA66" si="2805">(HHA60-HHA62)*$C$65*0.7042</f>
        <v>0</v>
      </c>
      <c r="HHC66" s="962">
        <f t="shared" ref="HHC66" si="2806">(HHC60-HHC62)*$C$65*0.7042</f>
        <v>0</v>
      </c>
      <c r="HHE66" s="962">
        <f t="shared" ref="HHE66" si="2807">(HHE60-HHE62)*$C$65*0.7042</f>
        <v>0</v>
      </c>
      <c r="HHG66" s="962">
        <f t="shared" ref="HHG66" si="2808">(HHG60-HHG62)*$C$65*0.7042</f>
        <v>0</v>
      </c>
      <c r="HHI66" s="962">
        <f t="shared" ref="HHI66" si="2809">(HHI60-HHI62)*$C$65*0.7042</f>
        <v>0</v>
      </c>
      <c r="HHK66" s="962">
        <f t="shared" ref="HHK66" si="2810">(HHK60-HHK62)*$C$65*0.7042</f>
        <v>0</v>
      </c>
      <c r="HHM66" s="962">
        <f t="shared" ref="HHM66" si="2811">(HHM60-HHM62)*$C$65*0.7042</f>
        <v>0</v>
      </c>
      <c r="HHO66" s="962">
        <f t="shared" ref="HHO66" si="2812">(HHO60-HHO62)*$C$65*0.7042</f>
        <v>0</v>
      </c>
      <c r="HHQ66" s="962">
        <f t="shared" ref="HHQ66" si="2813">(HHQ60-HHQ62)*$C$65*0.7042</f>
        <v>0</v>
      </c>
      <c r="HHS66" s="962">
        <f t="shared" ref="HHS66" si="2814">(HHS60-HHS62)*$C$65*0.7042</f>
        <v>0</v>
      </c>
      <c r="HHU66" s="962">
        <f t="shared" ref="HHU66" si="2815">(HHU60-HHU62)*$C$65*0.7042</f>
        <v>0</v>
      </c>
      <c r="HHW66" s="962">
        <f t="shared" ref="HHW66" si="2816">(HHW60-HHW62)*$C$65*0.7042</f>
        <v>0</v>
      </c>
      <c r="HHY66" s="962">
        <f t="shared" ref="HHY66" si="2817">(HHY60-HHY62)*$C$65*0.7042</f>
        <v>0</v>
      </c>
      <c r="HIA66" s="962">
        <f t="shared" ref="HIA66" si="2818">(HIA60-HIA62)*$C$65*0.7042</f>
        <v>0</v>
      </c>
      <c r="HIC66" s="962">
        <f t="shared" ref="HIC66" si="2819">(HIC60-HIC62)*$C$65*0.7042</f>
        <v>0</v>
      </c>
      <c r="HIE66" s="962">
        <f t="shared" ref="HIE66" si="2820">(HIE60-HIE62)*$C$65*0.7042</f>
        <v>0</v>
      </c>
      <c r="HIG66" s="962">
        <f t="shared" ref="HIG66" si="2821">(HIG60-HIG62)*$C$65*0.7042</f>
        <v>0</v>
      </c>
      <c r="HII66" s="962">
        <f t="shared" ref="HII66" si="2822">(HII60-HII62)*$C$65*0.7042</f>
        <v>0</v>
      </c>
      <c r="HIK66" s="962">
        <f t="shared" ref="HIK66" si="2823">(HIK60-HIK62)*$C$65*0.7042</f>
        <v>0</v>
      </c>
      <c r="HIM66" s="962">
        <f t="shared" ref="HIM66" si="2824">(HIM60-HIM62)*$C$65*0.7042</f>
        <v>0</v>
      </c>
      <c r="HIO66" s="962">
        <f t="shared" ref="HIO66" si="2825">(HIO60-HIO62)*$C$65*0.7042</f>
        <v>0</v>
      </c>
      <c r="HIQ66" s="962">
        <f t="shared" ref="HIQ66" si="2826">(HIQ60-HIQ62)*$C$65*0.7042</f>
        <v>0</v>
      </c>
      <c r="HIS66" s="962">
        <f t="shared" ref="HIS66" si="2827">(HIS60-HIS62)*$C$65*0.7042</f>
        <v>0</v>
      </c>
      <c r="HIU66" s="962">
        <f t="shared" ref="HIU66" si="2828">(HIU60-HIU62)*$C$65*0.7042</f>
        <v>0</v>
      </c>
      <c r="HIW66" s="962">
        <f t="shared" ref="HIW66" si="2829">(HIW60-HIW62)*$C$65*0.7042</f>
        <v>0</v>
      </c>
      <c r="HIY66" s="962">
        <f t="shared" ref="HIY66" si="2830">(HIY60-HIY62)*$C$65*0.7042</f>
        <v>0</v>
      </c>
      <c r="HJA66" s="962">
        <f t="shared" ref="HJA66" si="2831">(HJA60-HJA62)*$C$65*0.7042</f>
        <v>0</v>
      </c>
      <c r="HJC66" s="962">
        <f t="shared" ref="HJC66" si="2832">(HJC60-HJC62)*$C$65*0.7042</f>
        <v>0</v>
      </c>
      <c r="HJE66" s="962">
        <f t="shared" ref="HJE66" si="2833">(HJE60-HJE62)*$C$65*0.7042</f>
        <v>0</v>
      </c>
      <c r="HJG66" s="962">
        <f t="shared" ref="HJG66" si="2834">(HJG60-HJG62)*$C$65*0.7042</f>
        <v>0</v>
      </c>
      <c r="HJI66" s="962">
        <f t="shared" ref="HJI66" si="2835">(HJI60-HJI62)*$C$65*0.7042</f>
        <v>0</v>
      </c>
      <c r="HJK66" s="962">
        <f t="shared" ref="HJK66" si="2836">(HJK60-HJK62)*$C$65*0.7042</f>
        <v>0</v>
      </c>
      <c r="HJM66" s="962">
        <f t="shared" ref="HJM66" si="2837">(HJM60-HJM62)*$C$65*0.7042</f>
        <v>0</v>
      </c>
      <c r="HJO66" s="962">
        <f t="shared" ref="HJO66" si="2838">(HJO60-HJO62)*$C$65*0.7042</f>
        <v>0</v>
      </c>
      <c r="HJQ66" s="962">
        <f t="shared" ref="HJQ66" si="2839">(HJQ60-HJQ62)*$C$65*0.7042</f>
        <v>0</v>
      </c>
      <c r="HJS66" s="962">
        <f t="shared" ref="HJS66" si="2840">(HJS60-HJS62)*$C$65*0.7042</f>
        <v>0</v>
      </c>
      <c r="HJU66" s="962">
        <f t="shared" ref="HJU66" si="2841">(HJU60-HJU62)*$C$65*0.7042</f>
        <v>0</v>
      </c>
      <c r="HJW66" s="962">
        <f t="shared" ref="HJW66" si="2842">(HJW60-HJW62)*$C$65*0.7042</f>
        <v>0</v>
      </c>
      <c r="HJY66" s="962">
        <f t="shared" ref="HJY66" si="2843">(HJY60-HJY62)*$C$65*0.7042</f>
        <v>0</v>
      </c>
      <c r="HKA66" s="962">
        <f t="shared" ref="HKA66" si="2844">(HKA60-HKA62)*$C$65*0.7042</f>
        <v>0</v>
      </c>
      <c r="HKC66" s="962">
        <f t="shared" ref="HKC66" si="2845">(HKC60-HKC62)*$C$65*0.7042</f>
        <v>0</v>
      </c>
      <c r="HKE66" s="962">
        <f t="shared" ref="HKE66" si="2846">(HKE60-HKE62)*$C$65*0.7042</f>
        <v>0</v>
      </c>
      <c r="HKG66" s="962">
        <f t="shared" ref="HKG66" si="2847">(HKG60-HKG62)*$C$65*0.7042</f>
        <v>0</v>
      </c>
      <c r="HKI66" s="962">
        <f t="shared" ref="HKI66" si="2848">(HKI60-HKI62)*$C$65*0.7042</f>
        <v>0</v>
      </c>
      <c r="HKK66" s="962">
        <f t="shared" ref="HKK66" si="2849">(HKK60-HKK62)*$C$65*0.7042</f>
        <v>0</v>
      </c>
      <c r="HKM66" s="962">
        <f t="shared" ref="HKM66" si="2850">(HKM60-HKM62)*$C$65*0.7042</f>
        <v>0</v>
      </c>
      <c r="HKO66" s="962">
        <f t="shared" ref="HKO66" si="2851">(HKO60-HKO62)*$C$65*0.7042</f>
        <v>0</v>
      </c>
      <c r="HKQ66" s="962">
        <f t="shared" ref="HKQ66" si="2852">(HKQ60-HKQ62)*$C$65*0.7042</f>
        <v>0</v>
      </c>
      <c r="HKS66" s="962">
        <f t="shared" ref="HKS66" si="2853">(HKS60-HKS62)*$C$65*0.7042</f>
        <v>0</v>
      </c>
      <c r="HKU66" s="962">
        <f t="shared" ref="HKU66" si="2854">(HKU60-HKU62)*$C$65*0.7042</f>
        <v>0</v>
      </c>
      <c r="HKW66" s="962">
        <f t="shared" ref="HKW66" si="2855">(HKW60-HKW62)*$C$65*0.7042</f>
        <v>0</v>
      </c>
      <c r="HKY66" s="962">
        <f t="shared" ref="HKY66" si="2856">(HKY60-HKY62)*$C$65*0.7042</f>
        <v>0</v>
      </c>
      <c r="HLA66" s="962">
        <f t="shared" ref="HLA66" si="2857">(HLA60-HLA62)*$C$65*0.7042</f>
        <v>0</v>
      </c>
      <c r="HLC66" s="962">
        <f t="shared" ref="HLC66" si="2858">(HLC60-HLC62)*$C$65*0.7042</f>
        <v>0</v>
      </c>
      <c r="HLE66" s="962">
        <f t="shared" ref="HLE66" si="2859">(HLE60-HLE62)*$C$65*0.7042</f>
        <v>0</v>
      </c>
      <c r="HLG66" s="962">
        <f t="shared" ref="HLG66" si="2860">(HLG60-HLG62)*$C$65*0.7042</f>
        <v>0</v>
      </c>
      <c r="HLI66" s="962">
        <f t="shared" ref="HLI66" si="2861">(HLI60-HLI62)*$C$65*0.7042</f>
        <v>0</v>
      </c>
      <c r="HLK66" s="962">
        <f t="shared" ref="HLK66" si="2862">(HLK60-HLK62)*$C$65*0.7042</f>
        <v>0</v>
      </c>
      <c r="HLM66" s="962">
        <f t="shared" ref="HLM66" si="2863">(HLM60-HLM62)*$C$65*0.7042</f>
        <v>0</v>
      </c>
      <c r="HLO66" s="962">
        <f t="shared" ref="HLO66" si="2864">(HLO60-HLO62)*$C$65*0.7042</f>
        <v>0</v>
      </c>
      <c r="HLQ66" s="962">
        <f t="shared" ref="HLQ66" si="2865">(HLQ60-HLQ62)*$C$65*0.7042</f>
        <v>0</v>
      </c>
      <c r="HLS66" s="962">
        <f t="shared" ref="HLS66" si="2866">(HLS60-HLS62)*$C$65*0.7042</f>
        <v>0</v>
      </c>
      <c r="HLU66" s="962">
        <f t="shared" ref="HLU66" si="2867">(HLU60-HLU62)*$C$65*0.7042</f>
        <v>0</v>
      </c>
      <c r="HLW66" s="962">
        <f t="shared" ref="HLW66" si="2868">(HLW60-HLW62)*$C$65*0.7042</f>
        <v>0</v>
      </c>
      <c r="HLY66" s="962">
        <f t="shared" ref="HLY66" si="2869">(HLY60-HLY62)*$C$65*0.7042</f>
        <v>0</v>
      </c>
      <c r="HMA66" s="962">
        <f t="shared" ref="HMA66" si="2870">(HMA60-HMA62)*$C$65*0.7042</f>
        <v>0</v>
      </c>
      <c r="HMC66" s="962">
        <f t="shared" ref="HMC66" si="2871">(HMC60-HMC62)*$C$65*0.7042</f>
        <v>0</v>
      </c>
      <c r="HME66" s="962">
        <f t="shared" ref="HME66" si="2872">(HME60-HME62)*$C$65*0.7042</f>
        <v>0</v>
      </c>
      <c r="HMG66" s="962">
        <f t="shared" ref="HMG66" si="2873">(HMG60-HMG62)*$C$65*0.7042</f>
        <v>0</v>
      </c>
      <c r="HMI66" s="962">
        <f t="shared" ref="HMI66" si="2874">(HMI60-HMI62)*$C$65*0.7042</f>
        <v>0</v>
      </c>
      <c r="HMK66" s="962">
        <f t="shared" ref="HMK66" si="2875">(HMK60-HMK62)*$C$65*0.7042</f>
        <v>0</v>
      </c>
      <c r="HMM66" s="962">
        <f t="shared" ref="HMM66" si="2876">(HMM60-HMM62)*$C$65*0.7042</f>
        <v>0</v>
      </c>
      <c r="HMO66" s="962">
        <f t="shared" ref="HMO66" si="2877">(HMO60-HMO62)*$C$65*0.7042</f>
        <v>0</v>
      </c>
      <c r="HMQ66" s="962">
        <f t="shared" ref="HMQ66" si="2878">(HMQ60-HMQ62)*$C$65*0.7042</f>
        <v>0</v>
      </c>
      <c r="HMS66" s="962">
        <f t="shared" ref="HMS66" si="2879">(HMS60-HMS62)*$C$65*0.7042</f>
        <v>0</v>
      </c>
      <c r="HMU66" s="962">
        <f t="shared" ref="HMU66" si="2880">(HMU60-HMU62)*$C$65*0.7042</f>
        <v>0</v>
      </c>
      <c r="HMW66" s="962">
        <f t="shared" ref="HMW66" si="2881">(HMW60-HMW62)*$C$65*0.7042</f>
        <v>0</v>
      </c>
      <c r="HMY66" s="962">
        <f t="shared" ref="HMY66" si="2882">(HMY60-HMY62)*$C$65*0.7042</f>
        <v>0</v>
      </c>
      <c r="HNA66" s="962">
        <f t="shared" ref="HNA66" si="2883">(HNA60-HNA62)*$C$65*0.7042</f>
        <v>0</v>
      </c>
      <c r="HNC66" s="962">
        <f t="shared" ref="HNC66" si="2884">(HNC60-HNC62)*$C$65*0.7042</f>
        <v>0</v>
      </c>
      <c r="HNE66" s="962">
        <f t="shared" ref="HNE66" si="2885">(HNE60-HNE62)*$C$65*0.7042</f>
        <v>0</v>
      </c>
      <c r="HNG66" s="962">
        <f t="shared" ref="HNG66" si="2886">(HNG60-HNG62)*$C$65*0.7042</f>
        <v>0</v>
      </c>
      <c r="HNI66" s="962">
        <f t="shared" ref="HNI66" si="2887">(HNI60-HNI62)*$C$65*0.7042</f>
        <v>0</v>
      </c>
      <c r="HNK66" s="962">
        <f t="shared" ref="HNK66" si="2888">(HNK60-HNK62)*$C$65*0.7042</f>
        <v>0</v>
      </c>
      <c r="HNM66" s="962">
        <f t="shared" ref="HNM66" si="2889">(HNM60-HNM62)*$C$65*0.7042</f>
        <v>0</v>
      </c>
      <c r="HNO66" s="962">
        <f t="shared" ref="HNO66" si="2890">(HNO60-HNO62)*$C$65*0.7042</f>
        <v>0</v>
      </c>
      <c r="HNQ66" s="962">
        <f t="shared" ref="HNQ66" si="2891">(HNQ60-HNQ62)*$C$65*0.7042</f>
        <v>0</v>
      </c>
      <c r="HNS66" s="962">
        <f t="shared" ref="HNS66" si="2892">(HNS60-HNS62)*$C$65*0.7042</f>
        <v>0</v>
      </c>
      <c r="HNU66" s="962">
        <f t="shared" ref="HNU66" si="2893">(HNU60-HNU62)*$C$65*0.7042</f>
        <v>0</v>
      </c>
      <c r="HNW66" s="962">
        <f t="shared" ref="HNW66" si="2894">(HNW60-HNW62)*$C$65*0.7042</f>
        <v>0</v>
      </c>
      <c r="HNY66" s="962">
        <f t="shared" ref="HNY66" si="2895">(HNY60-HNY62)*$C$65*0.7042</f>
        <v>0</v>
      </c>
      <c r="HOA66" s="962">
        <f t="shared" ref="HOA66" si="2896">(HOA60-HOA62)*$C$65*0.7042</f>
        <v>0</v>
      </c>
      <c r="HOC66" s="962">
        <f t="shared" ref="HOC66" si="2897">(HOC60-HOC62)*$C$65*0.7042</f>
        <v>0</v>
      </c>
      <c r="HOE66" s="962">
        <f t="shared" ref="HOE66" si="2898">(HOE60-HOE62)*$C$65*0.7042</f>
        <v>0</v>
      </c>
      <c r="HOG66" s="962">
        <f t="shared" ref="HOG66" si="2899">(HOG60-HOG62)*$C$65*0.7042</f>
        <v>0</v>
      </c>
      <c r="HOI66" s="962">
        <f t="shared" ref="HOI66" si="2900">(HOI60-HOI62)*$C$65*0.7042</f>
        <v>0</v>
      </c>
      <c r="HOK66" s="962">
        <f t="shared" ref="HOK66" si="2901">(HOK60-HOK62)*$C$65*0.7042</f>
        <v>0</v>
      </c>
      <c r="HOM66" s="962">
        <f t="shared" ref="HOM66" si="2902">(HOM60-HOM62)*$C$65*0.7042</f>
        <v>0</v>
      </c>
      <c r="HOO66" s="962">
        <f t="shared" ref="HOO66" si="2903">(HOO60-HOO62)*$C$65*0.7042</f>
        <v>0</v>
      </c>
      <c r="HOQ66" s="962">
        <f t="shared" ref="HOQ66" si="2904">(HOQ60-HOQ62)*$C$65*0.7042</f>
        <v>0</v>
      </c>
      <c r="HOS66" s="962">
        <f t="shared" ref="HOS66" si="2905">(HOS60-HOS62)*$C$65*0.7042</f>
        <v>0</v>
      </c>
      <c r="HOU66" s="962">
        <f t="shared" ref="HOU66" si="2906">(HOU60-HOU62)*$C$65*0.7042</f>
        <v>0</v>
      </c>
      <c r="HOW66" s="962">
        <f t="shared" ref="HOW66" si="2907">(HOW60-HOW62)*$C$65*0.7042</f>
        <v>0</v>
      </c>
      <c r="HOY66" s="962">
        <f t="shared" ref="HOY66" si="2908">(HOY60-HOY62)*$C$65*0.7042</f>
        <v>0</v>
      </c>
      <c r="HPA66" s="962">
        <f t="shared" ref="HPA66" si="2909">(HPA60-HPA62)*$C$65*0.7042</f>
        <v>0</v>
      </c>
      <c r="HPC66" s="962">
        <f t="shared" ref="HPC66" si="2910">(HPC60-HPC62)*$C$65*0.7042</f>
        <v>0</v>
      </c>
      <c r="HPE66" s="962">
        <f t="shared" ref="HPE66" si="2911">(HPE60-HPE62)*$C$65*0.7042</f>
        <v>0</v>
      </c>
      <c r="HPG66" s="962">
        <f t="shared" ref="HPG66" si="2912">(HPG60-HPG62)*$C$65*0.7042</f>
        <v>0</v>
      </c>
      <c r="HPI66" s="962">
        <f t="shared" ref="HPI66" si="2913">(HPI60-HPI62)*$C$65*0.7042</f>
        <v>0</v>
      </c>
      <c r="HPK66" s="962">
        <f t="shared" ref="HPK66" si="2914">(HPK60-HPK62)*$C$65*0.7042</f>
        <v>0</v>
      </c>
      <c r="HPM66" s="962">
        <f t="shared" ref="HPM66" si="2915">(HPM60-HPM62)*$C$65*0.7042</f>
        <v>0</v>
      </c>
      <c r="HPO66" s="962">
        <f t="shared" ref="HPO66" si="2916">(HPO60-HPO62)*$C$65*0.7042</f>
        <v>0</v>
      </c>
      <c r="HPQ66" s="962">
        <f t="shared" ref="HPQ66" si="2917">(HPQ60-HPQ62)*$C$65*0.7042</f>
        <v>0</v>
      </c>
      <c r="HPS66" s="962">
        <f t="shared" ref="HPS66" si="2918">(HPS60-HPS62)*$C$65*0.7042</f>
        <v>0</v>
      </c>
      <c r="HPU66" s="962">
        <f t="shared" ref="HPU66" si="2919">(HPU60-HPU62)*$C$65*0.7042</f>
        <v>0</v>
      </c>
      <c r="HPW66" s="962">
        <f t="shared" ref="HPW66" si="2920">(HPW60-HPW62)*$C$65*0.7042</f>
        <v>0</v>
      </c>
      <c r="HPY66" s="962">
        <f t="shared" ref="HPY66" si="2921">(HPY60-HPY62)*$C$65*0.7042</f>
        <v>0</v>
      </c>
      <c r="HQA66" s="962">
        <f t="shared" ref="HQA66" si="2922">(HQA60-HQA62)*$C$65*0.7042</f>
        <v>0</v>
      </c>
      <c r="HQC66" s="962">
        <f t="shared" ref="HQC66" si="2923">(HQC60-HQC62)*$C$65*0.7042</f>
        <v>0</v>
      </c>
      <c r="HQE66" s="962">
        <f t="shared" ref="HQE66" si="2924">(HQE60-HQE62)*$C$65*0.7042</f>
        <v>0</v>
      </c>
      <c r="HQG66" s="962">
        <f t="shared" ref="HQG66" si="2925">(HQG60-HQG62)*$C$65*0.7042</f>
        <v>0</v>
      </c>
      <c r="HQI66" s="962">
        <f t="shared" ref="HQI66" si="2926">(HQI60-HQI62)*$C$65*0.7042</f>
        <v>0</v>
      </c>
      <c r="HQK66" s="962">
        <f t="shared" ref="HQK66" si="2927">(HQK60-HQK62)*$C$65*0.7042</f>
        <v>0</v>
      </c>
      <c r="HQM66" s="962">
        <f t="shared" ref="HQM66" si="2928">(HQM60-HQM62)*$C$65*0.7042</f>
        <v>0</v>
      </c>
      <c r="HQO66" s="962">
        <f t="shared" ref="HQO66" si="2929">(HQO60-HQO62)*$C$65*0.7042</f>
        <v>0</v>
      </c>
      <c r="HQQ66" s="962">
        <f t="shared" ref="HQQ66" si="2930">(HQQ60-HQQ62)*$C$65*0.7042</f>
        <v>0</v>
      </c>
      <c r="HQS66" s="962">
        <f t="shared" ref="HQS66" si="2931">(HQS60-HQS62)*$C$65*0.7042</f>
        <v>0</v>
      </c>
      <c r="HQU66" s="962">
        <f t="shared" ref="HQU66" si="2932">(HQU60-HQU62)*$C$65*0.7042</f>
        <v>0</v>
      </c>
      <c r="HQW66" s="962">
        <f t="shared" ref="HQW66" si="2933">(HQW60-HQW62)*$C$65*0.7042</f>
        <v>0</v>
      </c>
      <c r="HQY66" s="962">
        <f t="shared" ref="HQY66" si="2934">(HQY60-HQY62)*$C$65*0.7042</f>
        <v>0</v>
      </c>
      <c r="HRA66" s="962">
        <f t="shared" ref="HRA66" si="2935">(HRA60-HRA62)*$C$65*0.7042</f>
        <v>0</v>
      </c>
      <c r="HRC66" s="962">
        <f t="shared" ref="HRC66" si="2936">(HRC60-HRC62)*$C$65*0.7042</f>
        <v>0</v>
      </c>
      <c r="HRE66" s="962">
        <f t="shared" ref="HRE66" si="2937">(HRE60-HRE62)*$C$65*0.7042</f>
        <v>0</v>
      </c>
      <c r="HRG66" s="962">
        <f t="shared" ref="HRG66" si="2938">(HRG60-HRG62)*$C$65*0.7042</f>
        <v>0</v>
      </c>
      <c r="HRI66" s="962">
        <f t="shared" ref="HRI66" si="2939">(HRI60-HRI62)*$C$65*0.7042</f>
        <v>0</v>
      </c>
      <c r="HRK66" s="962">
        <f t="shared" ref="HRK66" si="2940">(HRK60-HRK62)*$C$65*0.7042</f>
        <v>0</v>
      </c>
      <c r="HRM66" s="962">
        <f t="shared" ref="HRM66" si="2941">(HRM60-HRM62)*$C$65*0.7042</f>
        <v>0</v>
      </c>
      <c r="HRO66" s="962">
        <f t="shared" ref="HRO66" si="2942">(HRO60-HRO62)*$C$65*0.7042</f>
        <v>0</v>
      </c>
      <c r="HRQ66" s="962">
        <f t="shared" ref="HRQ66" si="2943">(HRQ60-HRQ62)*$C$65*0.7042</f>
        <v>0</v>
      </c>
      <c r="HRS66" s="962">
        <f t="shared" ref="HRS66" si="2944">(HRS60-HRS62)*$C$65*0.7042</f>
        <v>0</v>
      </c>
      <c r="HRU66" s="962">
        <f t="shared" ref="HRU66" si="2945">(HRU60-HRU62)*$C$65*0.7042</f>
        <v>0</v>
      </c>
      <c r="HRW66" s="962">
        <f t="shared" ref="HRW66" si="2946">(HRW60-HRW62)*$C$65*0.7042</f>
        <v>0</v>
      </c>
      <c r="HRY66" s="962">
        <f t="shared" ref="HRY66" si="2947">(HRY60-HRY62)*$C$65*0.7042</f>
        <v>0</v>
      </c>
      <c r="HSA66" s="962">
        <f t="shared" ref="HSA66" si="2948">(HSA60-HSA62)*$C$65*0.7042</f>
        <v>0</v>
      </c>
      <c r="HSC66" s="962">
        <f t="shared" ref="HSC66" si="2949">(HSC60-HSC62)*$C$65*0.7042</f>
        <v>0</v>
      </c>
      <c r="HSE66" s="962">
        <f t="shared" ref="HSE66" si="2950">(HSE60-HSE62)*$C$65*0.7042</f>
        <v>0</v>
      </c>
      <c r="HSG66" s="962">
        <f t="shared" ref="HSG66" si="2951">(HSG60-HSG62)*$C$65*0.7042</f>
        <v>0</v>
      </c>
      <c r="HSI66" s="962">
        <f t="shared" ref="HSI66" si="2952">(HSI60-HSI62)*$C$65*0.7042</f>
        <v>0</v>
      </c>
      <c r="HSK66" s="962">
        <f t="shared" ref="HSK66" si="2953">(HSK60-HSK62)*$C$65*0.7042</f>
        <v>0</v>
      </c>
      <c r="HSM66" s="962">
        <f t="shared" ref="HSM66" si="2954">(HSM60-HSM62)*$C$65*0.7042</f>
        <v>0</v>
      </c>
      <c r="HSO66" s="962">
        <f t="shared" ref="HSO66" si="2955">(HSO60-HSO62)*$C$65*0.7042</f>
        <v>0</v>
      </c>
      <c r="HSQ66" s="962">
        <f t="shared" ref="HSQ66" si="2956">(HSQ60-HSQ62)*$C$65*0.7042</f>
        <v>0</v>
      </c>
      <c r="HSS66" s="962">
        <f t="shared" ref="HSS66" si="2957">(HSS60-HSS62)*$C$65*0.7042</f>
        <v>0</v>
      </c>
      <c r="HSU66" s="962">
        <f t="shared" ref="HSU66" si="2958">(HSU60-HSU62)*$C$65*0.7042</f>
        <v>0</v>
      </c>
      <c r="HSW66" s="962">
        <f t="shared" ref="HSW66" si="2959">(HSW60-HSW62)*$C$65*0.7042</f>
        <v>0</v>
      </c>
      <c r="HSY66" s="962">
        <f t="shared" ref="HSY66" si="2960">(HSY60-HSY62)*$C$65*0.7042</f>
        <v>0</v>
      </c>
      <c r="HTA66" s="962">
        <f t="shared" ref="HTA66" si="2961">(HTA60-HTA62)*$C$65*0.7042</f>
        <v>0</v>
      </c>
      <c r="HTC66" s="962">
        <f t="shared" ref="HTC66" si="2962">(HTC60-HTC62)*$C$65*0.7042</f>
        <v>0</v>
      </c>
      <c r="HTE66" s="962">
        <f t="shared" ref="HTE66" si="2963">(HTE60-HTE62)*$C$65*0.7042</f>
        <v>0</v>
      </c>
      <c r="HTG66" s="962">
        <f t="shared" ref="HTG66" si="2964">(HTG60-HTG62)*$C$65*0.7042</f>
        <v>0</v>
      </c>
      <c r="HTI66" s="962">
        <f t="shared" ref="HTI66" si="2965">(HTI60-HTI62)*$C$65*0.7042</f>
        <v>0</v>
      </c>
      <c r="HTK66" s="962">
        <f t="shared" ref="HTK66" si="2966">(HTK60-HTK62)*$C$65*0.7042</f>
        <v>0</v>
      </c>
      <c r="HTM66" s="962">
        <f t="shared" ref="HTM66" si="2967">(HTM60-HTM62)*$C$65*0.7042</f>
        <v>0</v>
      </c>
      <c r="HTO66" s="962">
        <f t="shared" ref="HTO66" si="2968">(HTO60-HTO62)*$C$65*0.7042</f>
        <v>0</v>
      </c>
      <c r="HTQ66" s="962">
        <f t="shared" ref="HTQ66" si="2969">(HTQ60-HTQ62)*$C$65*0.7042</f>
        <v>0</v>
      </c>
      <c r="HTS66" s="962">
        <f t="shared" ref="HTS66" si="2970">(HTS60-HTS62)*$C$65*0.7042</f>
        <v>0</v>
      </c>
      <c r="HTU66" s="962">
        <f t="shared" ref="HTU66" si="2971">(HTU60-HTU62)*$C$65*0.7042</f>
        <v>0</v>
      </c>
      <c r="HTW66" s="962">
        <f t="shared" ref="HTW66" si="2972">(HTW60-HTW62)*$C$65*0.7042</f>
        <v>0</v>
      </c>
      <c r="HTY66" s="962">
        <f t="shared" ref="HTY66" si="2973">(HTY60-HTY62)*$C$65*0.7042</f>
        <v>0</v>
      </c>
      <c r="HUA66" s="962">
        <f t="shared" ref="HUA66" si="2974">(HUA60-HUA62)*$C$65*0.7042</f>
        <v>0</v>
      </c>
      <c r="HUC66" s="962">
        <f t="shared" ref="HUC66" si="2975">(HUC60-HUC62)*$C$65*0.7042</f>
        <v>0</v>
      </c>
      <c r="HUE66" s="962">
        <f t="shared" ref="HUE66" si="2976">(HUE60-HUE62)*$C$65*0.7042</f>
        <v>0</v>
      </c>
      <c r="HUG66" s="962">
        <f t="shared" ref="HUG66" si="2977">(HUG60-HUG62)*$C$65*0.7042</f>
        <v>0</v>
      </c>
      <c r="HUI66" s="962">
        <f t="shared" ref="HUI66" si="2978">(HUI60-HUI62)*$C$65*0.7042</f>
        <v>0</v>
      </c>
      <c r="HUK66" s="962">
        <f t="shared" ref="HUK66" si="2979">(HUK60-HUK62)*$C$65*0.7042</f>
        <v>0</v>
      </c>
      <c r="HUM66" s="962">
        <f t="shared" ref="HUM66" si="2980">(HUM60-HUM62)*$C$65*0.7042</f>
        <v>0</v>
      </c>
      <c r="HUO66" s="962">
        <f t="shared" ref="HUO66" si="2981">(HUO60-HUO62)*$C$65*0.7042</f>
        <v>0</v>
      </c>
      <c r="HUQ66" s="962">
        <f t="shared" ref="HUQ66" si="2982">(HUQ60-HUQ62)*$C$65*0.7042</f>
        <v>0</v>
      </c>
      <c r="HUS66" s="962">
        <f t="shared" ref="HUS66" si="2983">(HUS60-HUS62)*$C$65*0.7042</f>
        <v>0</v>
      </c>
      <c r="HUU66" s="962">
        <f t="shared" ref="HUU66" si="2984">(HUU60-HUU62)*$C$65*0.7042</f>
        <v>0</v>
      </c>
      <c r="HUW66" s="962">
        <f t="shared" ref="HUW66" si="2985">(HUW60-HUW62)*$C$65*0.7042</f>
        <v>0</v>
      </c>
      <c r="HUY66" s="962">
        <f t="shared" ref="HUY66" si="2986">(HUY60-HUY62)*$C$65*0.7042</f>
        <v>0</v>
      </c>
      <c r="HVA66" s="962">
        <f t="shared" ref="HVA66" si="2987">(HVA60-HVA62)*$C$65*0.7042</f>
        <v>0</v>
      </c>
      <c r="HVC66" s="962">
        <f t="shared" ref="HVC66" si="2988">(HVC60-HVC62)*$C$65*0.7042</f>
        <v>0</v>
      </c>
      <c r="HVE66" s="962">
        <f t="shared" ref="HVE66" si="2989">(HVE60-HVE62)*$C$65*0.7042</f>
        <v>0</v>
      </c>
      <c r="HVG66" s="962">
        <f t="shared" ref="HVG66" si="2990">(HVG60-HVG62)*$C$65*0.7042</f>
        <v>0</v>
      </c>
      <c r="HVI66" s="962">
        <f t="shared" ref="HVI66" si="2991">(HVI60-HVI62)*$C$65*0.7042</f>
        <v>0</v>
      </c>
      <c r="HVK66" s="962">
        <f t="shared" ref="HVK66" si="2992">(HVK60-HVK62)*$C$65*0.7042</f>
        <v>0</v>
      </c>
      <c r="HVM66" s="962">
        <f t="shared" ref="HVM66" si="2993">(HVM60-HVM62)*$C$65*0.7042</f>
        <v>0</v>
      </c>
      <c r="HVO66" s="962">
        <f t="shared" ref="HVO66" si="2994">(HVO60-HVO62)*$C$65*0.7042</f>
        <v>0</v>
      </c>
      <c r="HVQ66" s="962">
        <f t="shared" ref="HVQ66" si="2995">(HVQ60-HVQ62)*$C$65*0.7042</f>
        <v>0</v>
      </c>
      <c r="HVS66" s="962">
        <f t="shared" ref="HVS66" si="2996">(HVS60-HVS62)*$C$65*0.7042</f>
        <v>0</v>
      </c>
      <c r="HVU66" s="962">
        <f t="shared" ref="HVU66" si="2997">(HVU60-HVU62)*$C$65*0.7042</f>
        <v>0</v>
      </c>
      <c r="HVW66" s="962">
        <f t="shared" ref="HVW66" si="2998">(HVW60-HVW62)*$C$65*0.7042</f>
        <v>0</v>
      </c>
      <c r="HVY66" s="962">
        <f t="shared" ref="HVY66" si="2999">(HVY60-HVY62)*$C$65*0.7042</f>
        <v>0</v>
      </c>
      <c r="HWA66" s="962">
        <f t="shared" ref="HWA66" si="3000">(HWA60-HWA62)*$C$65*0.7042</f>
        <v>0</v>
      </c>
      <c r="HWC66" s="962">
        <f t="shared" ref="HWC66" si="3001">(HWC60-HWC62)*$C$65*0.7042</f>
        <v>0</v>
      </c>
      <c r="HWE66" s="962">
        <f t="shared" ref="HWE66" si="3002">(HWE60-HWE62)*$C$65*0.7042</f>
        <v>0</v>
      </c>
      <c r="HWG66" s="962">
        <f t="shared" ref="HWG66" si="3003">(HWG60-HWG62)*$C$65*0.7042</f>
        <v>0</v>
      </c>
      <c r="HWI66" s="962">
        <f t="shared" ref="HWI66" si="3004">(HWI60-HWI62)*$C$65*0.7042</f>
        <v>0</v>
      </c>
      <c r="HWK66" s="962">
        <f t="shared" ref="HWK66" si="3005">(HWK60-HWK62)*$C$65*0.7042</f>
        <v>0</v>
      </c>
      <c r="HWM66" s="962">
        <f t="shared" ref="HWM66" si="3006">(HWM60-HWM62)*$C$65*0.7042</f>
        <v>0</v>
      </c>
      <c r="HWO66" s="962">
        <f t="shared" ref="HWO66" si="3007">(HWO60-HWO62)*$C$65*0.7042</f>
        <v>0</v>
      </c>
      <c r="HWQ66" s="962">
        <f t="shared" ref="HWQ66" si="3008">(HWQ60-HWQ62)*$C$65*0.7042</f>
        <v>0</v>
      </c>
      <c r="HWS66" s="962">
        <f t="shared" ref="HWS66" si="3009">(HWS60-HWS62)*$C$65*0.7042</f>
        <v>0</v>
      </c>
      <c r="HWU66" s="962">
        <f t="shared" ref="HWU66" si="3010">(HWU60-HWU62)*$C$65*0.7042</f>
        <v>0</v>
      </c>
      <c r="HWW66" s="962">
        <f t="shared" ref="HWW66" si="3011">(HWW60-HWW62)*$C$65*0.7042</f>
        <v>0</v>
      </c>
      <c r="HWY66" s="962">
        <f t="shared" ref="HWY66" si="3012">(HWY60-HWY62)*$C$65*0.7042</f>
        <v>0</v>
      </c>
      <c r="HXA66" s="962">
        <f t="shared" ref="HXA66" si="3013">(HXA60-HXA62)*$C$65*0.7042</f>
        <v>0</v>
      </c>
      <c r="HXC66" s="962">
        <f t="shared" ref="HXC66" si="3014">(HXC60-HXC62)*$C$65*0.7042</f>
        <v>0</v>
      </c>
      <c r="HXE66" s="962">
        <f t="shared" ref="HXE66" si="3015">(HXE60-HXE62)*$C$65*0.7042</f>
        <v>0</v>
      </c>
      <c r="HXG66" s="962">
        <f t="shared" ref="HXG66" si="3016">(HXG60-HXG62)*$C$65*0.7042</f>
        <v>0</v>
      </c>
      <c r="HXI66" s="962">
        <f t="shared" ref="HXI66" si="3017">(HXI60-HXI62)*$C$65*0.7042</f>
        <v>0</v>
      </c>
      <c r="HXK66" s="962">
        <f t="shared" ref="HXK66" si="3018">(HXK60-HXK62)*$C$65*0.7042</f>
        <v>0</v>
      </c>
      <c r="HXM66" s="962">
        <f t="shared" ref="HXM66" si="3019">(HXM60-HXM62)*$C$65*0.7042</f>
        <v>0</v>
      </c>
      <c r="HXO66" s="962">
        <f t="shared" ref="HXO66" si="3020">(HXO60-HXO62)*$C$65*0.7042</f>
        <v>0</v>
      </c>
      <c r="HXQ66" s="962">
        <f t="shared" ref="HXQ66" si="3021">(HXQ60-HXQ62)*$C$65*0.7042</f>
        <v>0</v>
      </c>
      <c r="HXS66" s="962">
        <f t="shared" ref="HXS66" si="3022">(HXS60-HXS62)*$C$65*0.7042</f>
        <v>0</v>
      </c>
      <c r="HXU66" s="962">
        <f t="shared" ref="HXU66" si="3023">(HXU60-HXU62)*$C$65*0.7042</f>
        <v>0</v>
      </c>
      <c r="HXW66" s="962">
        <f t="shared" ref="HXW66" si="3024">(HXW60-HXW62)*$C$65*0.7042</f>
        <v>0</v>
      </c>
      <c r="HXY66" s="962">
        <f t="shared" ref="HXY66" si="3025">(HXY60-HXY62)*$C$65*0.7042</f>
        <v>0</v>
      </c>
      <c r="HYA66" s="962">
        <f t="shared" ref="HYA66" si="3026">(HYA60-HYA62)*$C$65*0.7042</f>
        <v>0</v>
      </c>
      <c r="HYC66" s="962">
        <f t="shared" ref="HYC66" si="3027">(HYC60-HYC62)*$C$65*0.7042</f>
        <v>0</v>
      </c>
      <c r="HYE66" s="962">
        <f t="shared" ref="HYE66" si="3028">(HYE60-HYE62)*$C$65*0.7042</f>
        <v>0</v>
      </c>
      <c r="HYG66" s="962">
        <f t="shared" ref="HYG66" si="3029">(HYG60-HYG62)*$C$65*0.7042</f>
        <v>0</v>
      </c>
      <c r="HYI66" s="962">
        <f t="shared" ref="HYI66" si="3030">(HYI60-HYI62)*$C$65*0.7042</f>
        <v>0</v>
      </c>
      <c r="HYK66" s="962">
        <f t="shared" ref="HYK66" si="3031">(HYK60-HYK62)*$C$65*0.7042</f>
        <v>0</v>
      </c>
      <c r="HYM66" s="962">
        <f t="shared" ref="HYM66" si="3032">(HYM60-HYM62)*$C$65*0.7042</f>
        <v>0</v>
      </c>
      <c r="HYO66" s="962">
        <f t="shared" ref="HYO66" si="3033">(HYO60-HYO62)*$C$65*0.7042</f>
        <v>0</v>
      </c>
      <c r="HYQ66" s="962">
        <f t="shared" ref="HYQ66" si="3034">(HYQ60-HYQ62)*$C$65*0.7042</f>
        <v>0</v>
      </c>
      <c r="HYS66" s="962">
        <f t="shared" ref="HYS66" si="3035">(HYS60-HYS62)*$C$65*0.7042</f>
        <v>0</v>
      </c>
      <c r="HYU66" s="962">
        <f t="shared" ref="HYU66" si="3036">(HYU60-HYU62)*$C$65*0.7042</f>
        <v>0</v>
      </c>
      <c r="HYW66" s="962">
        <f t="shared" ref="HYW66" si="3037">(HYW60-HYW62)*$C$65*0.7042</f>
        <v>0</v>
      </c>
      <c r="HYY66" s="962">
        <f t="shared" ref="HYY66" si="3038">(HYY60-HYY62)*$C$65*0.7042</f>
        <v>0</v>
      </c>
      <c r="HZA66" s="962">
        <f t="shared" ref="HZA66" si="3039">(HZA60-HZA62)*$C$65*0.7042</f>
        <v>0</v>
      </c>
      <c r="HZC66" s="962">
        <f t="shared" ref="HZC66" si="3040">(HZC60-HZC62)*$C$65*0.7042</f>
        <v>0</v>
      </c>
      <c r="HZE66" s="962">
        <f t="shared" ref="HZE66" si="3041">(HZE60-HZE62)*$C$65*0.7042</f>
        <v>0</v>
      </c>
      <c r="HZG66" s="962">
        <f t="shared" ref="HZG66" si="3042">(HZG60-HZG62)*$C$65*0.7042</f>
        <v>0</v>
      </c>
      <c r="HZI66" s="962">
        <f t="shared" ref="HZI66" si="3043">(HZI60-HZI62)*$C$65*0.7042</f>
        <v>0</v>
      </c>
      <c r="HZK66" s="962">
        <f t="shared" ref="HZK66" si="3044">(HZK60-HZK62)*$C$65*0.7042</f>
        <v>0</v>
      </c>
      <c r="HZM66" s="962">
        <f t="shared" ref="HZM66" si="3045">(HZM60-HZM62)*$C$65*0.7042</f>
        <v>0</v>
      </c>
      <c r="HZO66" s="962">
        <f t="shared" ref="HZO66" si="3046">(HZO60-HZO62)*$C$65*0.7042</f>
        <v>0</v>
      </c>
      <c r="HZQ66" s="962">
        <f t="shared" ref="HZQ66" si="3047">(HZQ60-HZQ62)*$C$65*0.7042</f>
        <v>0</v>
      </c>
      <c r="HZS66" s="962">
        <f t="shared" ref="HZS66" si="3048">(HZS60-HZS62)*$C$65*0.7042</f>
        <v>0</v>
      </c>
      <c r="HZU66" s="962">
        <f t="shared" ref="HZU66" si="3049">(HZU60-HZU62)*$C$65*0.7042</f>
        <v>0</v>
      </c>
      <c r="HZW66" s="962">
        <f t="shared" ref="HZW66" si="3050">(HZW60-HZW62)*$C$65*0.7042</f>
        <v>0</v>
      </c>
      <c r="HZY66" s="962">
        <f t="shared" ref="HZY66" si="3051">(HZY60-HZY62)*$C$65*0.7042</f>
        <v>0</v>
      </c>
      <c r="IAA66" s="962">
        <f t="shared" ref="IAA66" si="3052">(IAA60-IAA62)*$C$65*0.7042</f>
        <v>0</v>
      </c>
      <c r="IAC66" s="962">
        <f t="shared" ref="IAC66" si="3053">(IAC60-IAC62)*$C$65*0.7042</f>
        <v>0</v>
      </c>
      <c r="IAE66" s="962">
        <f t="shared" ref="IAE66" si="3054">(IAE60-IAE62)*$C$65*0.7042</f>
        <v>0</v>
      </c>
      <c r="IAG66" s="962">
        <f t="shared" ref="IAG66" si="3055">(IAG60-IAG62)*$C$65*0.7042</f>
        <v>0</v>
      </c>
      <c r="IAI66" s="962">
        <f t="shared" ref="IAI66" si="3056">(IAI60-IAI62)*$C$65*0.7042</f>
        <v>0</v>
      </c>
      <c r="IAK66" s="962">
        <f t="shared" ref="IAK66" si="3057">(IAK60-IAK62)*$C$65*0.7042</f>
        <v>0</v>
      </c>
      <c r="IAM66" s="962">
        <f t="shared" ref="IAM66" si="3058">(IAM60-IAM62)*$C$65*0.7042</f>
        <v>0</v>
      </c>
      <c r="IAO66" s="962">
        <f t="shared" ref="IAO66" si="3059">(IAO60-IAO62)*$C$65*0.7042</f>
        <v>0</v>
      </c>
      <c r="IAQ66" s="962">
        <f t="shared" ref="IAQ66" si="3060">(IAQ60-IAQ62)*$C$65*0.7042</f>
        <v>0</v>
      </c>
      <c r="IAS66" s="962">
        <f t="shared" ref="IAS66" si="3061">(IAS60-IAS62)*$C$65*0.7042</f>
        <v>0</v>
      </c>
      <c r="IAU66" s="962">
        <f t="shared" ref="IAU66" si="3062">(IAU60-IAU62)*$C$65*0.7042</f>
        <v>0</v>
      </c>
      <c r="IAW66" s="962">
        <f t="shared" ref="IAW66" si="3063">(IAW60-IAW62)*$C$65*0.7042</f>
        <v>0</v>
      </c>
      <c r="IAY66" s="962">
        <f t="shared" ref="IAY66" si="3064">(IAY60-IAY62)*$C$65*0.7042</f>
        <v>0</v>
      </c>
      <c r="IBA66" s="962">
        <f t="shared" ref="IBA66" si="3065">(IBA60-IBA62)*$C$65*0.7042</f>
        <v>0</v>
      </c>
      <c r="IBC66" s="962">
        <f t="shared" ref="IBC66" si="3066">(IBC60-IBC62)*$C$65*0.7042</f>
        <v>0</v>
      </c>
      <c r="IBE66" s="962">
        <f t="shared" ref="IBE66" si="3067">(IBE60-IBE62)*$C$65*0.7042</f>
        <v>0</v>
      </c>
      <c r="IBG66" s="962">
        <f t="shared" ref="IBG66" si="3068">(IBG60-IBG62)*$C$65*0.7042</f>
        <v>0</v>
      </c>
      <c r="IBI66" s="962">
        <f t="shared" ref="IBI66" si="3069">(IBI60-IBI62)*$C$65*0.7042</f>
        <v>0</v>
      </c>
      <c r="IBK66" s="962">
        <f t="shared" ref="IBK66" si="3070">(IBK60-IBK62)*$C$65*0.7042</f>
        <v>0</v>
      </c>
      <c r="IBM66" s="962">
        <f t="shared" ref="IBM66" si="3071">(IBM60-IBM62)*$C$65*0.7042</f>
        <v>0</v>
      </c>
      <c r="IBO66" s="962">
        <f t="shared" ref="IBO66" si="3072">(IBO60-IBO62)*$C$65*0.7042</f>
        <v>0</v>
      </c>
      <c r="IBQ66" s="962">
        <f t="shared" ref="IBQ66" si="3073">(IBQ60-IBQ62)*$C$65*0.7042</f>
        <v>0</v>
      </c>
      <c r="IBS66" s="962">
        <f t="shared" ref="IBS66" si="3074">(IBS60-IBS62)*$C$65*0.7042</f>
        <v>0</v>
      </c>
      <c r="IBU66" s="962">
        <f t="shared" ref="IBU66" si="3075">(IBU60-IBU62)*$C$65*0.7042</f>
        <v>0</v>
      </c>
      <c r="IBW66" s="962">
        <f t="shared" ref="IBW66" si="3076">(IBW60-IBW62)*$C$65*0.7042</f>
        <v>0</v>
      </c>
      <c r="IBY66" s="962">
        <f t="shared" ref="IBY66" si="3077">(IBY60-IBY62)*$C$65*0.7042</f>
        <v>0</v>
      </c>
      <c r="ICA66" s="962">
        <f t="shared" ref="ICA66" si="3078">(ICA60-ICA62)*$C$65*0.7042</f>
        <v>0</v>
      </c>
      <c r="ICC66" s="962">
        <f t="shared" ref="ICC66" si="3079">(ICC60-ICC62)*$C$65*0.7042</f>
        <v>0</v>
      </c>
      <c r="ICE66" s="962">
        <f t="shared" ref="ICE66" si="3080">(ICE60-ICE62)*$C$65*0.7042</f>
        <v>0</v>
      </c>
      <c r="ICG66" s="962">
        <f t="shared" ref="ICG66" si="3081">(ICG60-ICG62)*$C$65*0.7042</f>
        <v>0</v>
      </c>
      <c r="ICI66" s="962">
        <f t="shared" ref="ICI66" si="3082">(ICI60-ICI62)*$C$65*0.7042</f>
        <v>0</v>
      </c>
      <c r="ICK66" s="962">
        <f t="shared" ref="ICK66" si="3083">(ICK60-ICK62)*$C$65*0.7042</f>
        <v>0</v>
      </c>
      <c r="ICM66" s="962">
        <f t="shared" ref="ICM66" si="3084">(ICM60-ICM62)*$C$65*0.7042</f>
        <v>0</v>
      </c>
      <c r="ICO66" s="962">
        <f t="shared" ref="ICO66" si="3085">(ICO60-ICO62)*$C$65*0.7042</f>
        <v>0</v>
      </c>
      <c r="ICQ66" s="962">
        <f t="shared" ref="ICQ66" si="3086">(ICQ60-ICQ62)*$C$65*0.7042</f>
        <v>0</v>
      </c>
      <c r="ICS66" s="962">
        <f t="shared" ref="ICS66" si="3087">(ICS60-ICS62)*$C$65*0.7042</f>
        <v>0</v>
      </c>
      <c r="ICU66" s="962">
        <f t="shared" ref="ICU66" si="3088">(ICU60-ICU62)*$C$65*0.7042</f>
        <v>0</v>
      </c>
      <c r="ICW66" s="962">
        <f t="shared" ref="ICW66" si="3089">(ICW60-ICW62)*$C$65*0.7042</f>
        <v>0</v>
      </c>
      <c r="ICY66" s="962">
        <f t="shared" ref="ICY66" si="3090">(ICY60-ICY62)*$C$65*0.7042</f>
        <v>0</v>
      </c>
      <c r="IDA66" s="962">
        <f t="shared" ref="IDA66" si="3091">(IDA60-IDA62)*$C$65*0.7042</f>
        <v>0</v>
      </c>
      <c r="IDC66" s="962">
        <f t="shared" ref="IDC66" si="3092">(IDC60-IDC62)*$C$65*0.7042</f>
        <v>0</v>
      </c>
      <c r="IDE66" s="962">
        <f t="shared" ref="IDE66" si="3093">(IDE60-IDE62)*$C$65*0.7042</f>
        <v>0</v>
      </c>
      <c r="IDG66" s="962">
        <f t="shared" ref="IDG66" si="3094">(IDG60-IDG62)*$C$65*0.7042</f>
        <v>0</v>
      </c>
      <c r="IDI66" s="962">
        <f t="shared" ref="IDI66" si="3095">(IDI60-IDI62)*$C$65*0.7042</f>
        <v>0</v>
      </c>
      <c r="IDK66" s="962">
        <f t="shared" ref="IDK66" si="3096">(IDK60-IDK62)*$C$65*0.7042</f>
        <v>0</v>
      </c>
      <c r="IDM66" s="962">
        <f t="shared" ref="IDM66" si="3097">(IDM60-IDM62)*$C$65*0.7042</f>
        <v>0</v>
      </c>
      <c r="IDO66" s="962">
        <f t="shared" ref="IDO66" si="3098">(IDO60-IDO62)*$C$65*0.7042</f>
        <v>0</v>
      </c>
      <c r="IDQ66" s="962">
        <f t="shared" ref="IDQ66" si="3099">(IDQ60-IDQ62)*$C$65*0.7042</f>
        <v>0</v>
      </c>
      <c r="IDS66" s="962">
        <f t="shared" ref="IDS66" si="3100">(IDS60-IDS62)*$C$65*0.7042</f>
        <v>0</v>
      </c>
      <c r="IDU66" s="962">
        <f t="shared" ref="IDU66" si="3101">(IDU60-IDU62)*$C$65*0.7042</f>
        <v>0</v>
      </c>
      <c r="IDW66" s="962">
        <f t="shared" ref="IDW66" si="3102">(IDW60-IDW62)*$C$65*0.7042</f>
        <v>0</v>
      </c>
      <c r="IDY66" s="962">
        <f t="shared" ref="IDY66" si="3103">(IDY60-IDY62)*$C$65*0.7042</f>
        <v>0</v>
      </c>
      <c r="IEA66" s="962">
        <f t="shared" ref="IEA66" si="3104">(IEA60-IEA62)*$C$65*0.7042</f>
        <v>0</v>
      </c>
      <c r="IEC66" s="962">
        <f t="shared" ref="IEC66" si="3105">(IEC60-IEC62)*$C$65*0.7042</f>
        <v>0</v>
      </c>
      <c r="IEE66" s="962">
        <f t="shared" ref="IEE66" si="3106">(IEE60-IEE62)*$C$65*0.7042</f>
        <v>0</v>
      </c>
      <c r="IEG66" s="962">
        <f t="shared" ref="IEG66" si="3107">(IEG60-IEG62)*$C$65*0.7042</f>
        <v>0</v>
      </c>
      <c r="IEI66" s="962">
        <f t="shared" ref="IEI66" si="3108">(IEI60-IEI62)*$C$65*0.7042</f>
        <v>0</v>
      </c>
      <c r="IEK66" s="962">
        <f t="shared" ref="IEK66" si="3109">(IEK60-IEK62)*$C$65*0.7042</f>
        <v>0</v>
      </c>
      <c r="IEM66" s="962">
        <f t="shared" ref="IEM66" si="3110">(IEM60-IEM62)*$C$65*0.7042</f>
        <v>0</v>
      </c>
      <c r="IEO66" s="962">
        <f t="shared" ref="IEO66" si="3111">(IEO60-IEO62)*$C$65*0.7042</f>
        <v>0</v>
      </c>
      <c r="IEQ66" s="962">
        <f t="shared" ref="IEQ66" si="3112">(IEQ60-IEQ62)*$C$65*0.7042</f>
        <v>0</v>
      </c>
      <c r="IES66" s="962">
        <f t="shared" ref="IES66" si="3113">(IES60-IES62)*$C$65*0.7042</f>
        <v>0</v>
      </c>
      <c r="IEU66" s="962">
        <f t="shared" ref="IEU66" si="3114">(IEU60-IEU62)*$C$65*0.7042</f>
        <v>0</v>
      </c>
      <c r="IEW66" s="962">
        <f t="shared" ref="IEW66" si="3115">(IEW60-IEW62)*$C$65*0.7042</f>
        <v>0</v>
      </c>
      <c r="IEY66" s="962">
        <f t="shared" ref="IEY66" si="3116">(IEY60-IEY62)*$C$65*0.7042</f>
        <v>0</v>
      </c>
      <c r="IFA66" s="962">
        <f t="shared" ref="IFA66" si="3117">(IFA60-IFA62)*$C$65*0.7042</f>
        <v>0</v>
      </c>
      <c r="IFC66" s="962">
        <f t="shared" ref="IFC66" si="3118">(IFC60-IFC62)*$C$65*0.7042</f>
        <v>0</v>
      </c>
      <c r="IFE66" s="962">
        <f t="shared" ref="IFE66" si="3119">(IFE60-IFE62)*$C$65*0.7042</f>
        <v>0</v>
      </c>
      <c r="IFG66" s="962">
        <f t="shared" ref="IFG66" si="3120">(IFG60-IFG62)*$C$65*0.7042</f>
        <v>0</v>
      </c>
      <c r="IFI66" s="962">
        <f t="shared" ref="IFI66" si="3121">(IFI60-IFI62)*$C$65*0.7042</f>
        <v>0</v>
      </c>
      <c r="IFK66" s="962">
        <f t="shared" ref="IFK66" si="3122">(IFK60-IFK62)*$C$65*0.7042</f>
        <v>0</v>
      </c>
      <c r="IFM66" s="962">
        <f t="shared" ref="IFM66" si="3123">(IFM60-IFM62)*$C$65*0.7042</f>
        <v>0</v>
      </c>
      <c r="IFO66" s="962">
        <f t="shared" ref="IFO66" si="3124">(IFO60-IFO62)*$C$65*0.7042</f>
        <v>0</v>
      </c>
      <c r="IFQ66" s="962">
        <f t="shared" ref="IFQ66" si="3125">(IFQ60-IFQ62)*$C$65*0.7042</f>
        <v>0</v>
      </c>
      <c r="IFS66" s="962">
        <f t="shared" ref="IFS66" si="3126">(IFS60-IFS62)*$C$65*0.7042</f>
        <v>0</v>
      </c>
      <c r="IFU66" s="962">
        <f t="shared" ref="IFU66" si="3127">(IFU60-IFU62)*$C$65*0.7042</f>
        <v>0</v>
      </c>
      <c r="IFW66" s="962">
        <f t="shared" ref="IFW66" si="3128">(IFW60-IFW62)*$C$65*0.7042</f>
        <v>0</v>
      </c>
      <c r="IFY66" s="962">
        <f t="shared" ref="IFY66" si="3129">(IFY60-IFY62)*$C$65*0.7042</f>
        <v>0</v>
      </c>
      <c r="IGA66" s="962">
        <f t="shared" ref="IGA66" si="3130">(IGA60-IGA62)*$C$65*0.7042</f>
        <v>0</v>
      </c>
      <c r="IGC66" s="962">
        <f t="shared" ref="IGC66" si="3131">(IGC60-IGC62)*$C$65*0.7042</f>
        <v>0</v>
      </c>
      <c r="IGE66" s="962">
        <f t="shared" ref="IGE66" si="3132">(IGE60-IGE62)*$C$65*0.7042</f>
        <v>0</v>
      </c>
      <c r="IGG66" s="962">
        <f t="shared" ref="IGG66" si="3133">(IGG60-IGG62)*$C$65*0.7042</f>
        <v>0</v>
      </c>
      <c r="IGI66" s="962">
        <f t="shared" ref="IGI66" si="3134">(IGI60-IGI62)*$C$65*0.7042</f>
        <v>0</v>
      </c>
      <c r="IGK66" s="962">
        <f t="shared" ref="IGK66" si="3135">(IGK60-IGK62)*$C$65*0.7042</f>
        <v>0</v>
      </c>
      <c r="IGM66" s="962">
        <f t="shared" ref="IGM66" si="3136">(IGM60-IGM62)*$C$65*0.7042</f>
        <v>0</v>
      </c>
      <c r="IGO66" s="962">
        <f t="shared" ref="IGO66" si="3137">(IGO60-IGO62)*$C$65*0.7042</f>
        <v>0</v>
      </c>
      <c r="IGQ66" s="962">
        <f t="shared" ref="IGQ66" si="3138">(IGQ60-IGQ62)*$C$65*0.7042</f>
        <v>0</v>
      </c>
      <c r="IGS66" s="962">
        <f t="shared" ref="IGS66" si="3139">(IGS60-IGS62)*$C$65*0.7042</f>
        <v>0</v>
      </c>
      <c r="IGU66" s="962">
        <f t="shared" ref="IGU66" si="3140">(IGU60-IGU62)*$C$65*0.7042</f>
        <v>0</v>
      </c>
      <c r="IGW66" s="962">
        <f t="shared" ref="IGW66" si="3141">(IGW60-IGW62)*$C$65*0.7042</f>
        <v>0</v>
      </c>
      <c r="IGY66" s="962">
        <f t="shared" ref="IGY66" si="3142">(IGY60-IGY62)*$C$65*0.7042</f>
        <v>0</v>
      </c>
      <c r="IHA66" s="962">
        <f t="shared" ref="IHA66" si="3143">(IHA60-IHA62)*$C$65*0.7042</f>
        <v>0</v>
      </c>
      <c r="IHC66" s="962">
        <f t="shared" ref="IHC66" si="3144">(IHC60-IHC62)*$C$65*0.7042</f>
        <v>0</v>
      </c>
      <c r="IHE66" s="962">
        <f t="shared" ref="IHE66" si="3145">(IHE60-IHE62)*$C$65*0.7042</f>
        <v>0</v>
      </c>
      <c r="IHG66" s="962">
        <f t="shared" ref="IHG66" si="3146">(IHG60-IHG62)*$C$65*0.7042</f>
        <v>0</v>
      </c>
      <c r="IHI66" s="962">
        <f t="shared" ref="IHI66" si="3147">(IHI60-IHI62)*$C$65*0.7042</f>
        <v>0</v>
      </c>
      <c r="IHK66" s="962">
        <f t="shared" ref="IHK66" si="3148">(IHK60-IHK62)*$C$65*0.7042</f>
        <v>0</v>
      </c>
      <c r="IHM66" s="962">
        <f t="shared" ref="IHM66" si="3149">(IHM60-IHM62)*$C$65*0.7042</f>
        <v>0</v>
      </c>
      <c r="IHO66" s="962">
        <f t="shared" ref="IHO66" si="3150">(IHO60-IHO62)*$C$65*0.7042</f>
        <v>0</v>
      </c>
      <c r="IHQ66" s="962">
        <f t="shared" ref="IHQ66" si="3151">(IHQ60-IHQ62)*$C$65*0.7042</f>
        <v>0</v>
      </c>
      <c r="IHS66" s="962">
        <f t="shared" ref="IHS66" si="3152">(IHS60-IHS62)*$C$65*0.7042</f>
        <v>0</v>
      </c>
      <c r="IHU66" s="962">
        <f t="shared" ref="IHU66" si="3153">(IHU60-IHU62)*$C$65*0.7042</f>
        <v>0</v>
      </c>
      <c r="IHW66" s="962">
        <f t="shared" ref="IHW66" si="3154">(IHW60-IHW62)*$C$65*0.7042</f>
        <v>0</v>
      </c>
      <c r="IHY66" s="962">
        <f t="shared" ref="IHY66" si="3155">(IHY60-IHY62)*$C$65*0.7042</f>
        <v>0</v>
      </c>
      <c r="IIA66" s="962">
        <f t="shared" ref="IIA66" si="3156">(IIA60-IIA62)*$C$65*0.7042</f>
        <v>0</v>
      </c>
      <c r="IIC66" s="962">
        <f t="shared" ref="IIC66" si="3157">(IIC60-IIC62)*$C$65*0.7042</f>
        <v>0</v>
      </c>
      <c r="IIE66" s="962">
        <f t="shared" ref="IIE66" si="3158">(IIE60-IIE62)*$C$65*0.7042</f>
        <v>0</v>
      </c>
      <c r="IIG66" s="962">
        <f t="shared" ref="IIG66" si="3159">(IIG60-IIG62)*$C$65*0.7042</f>
        <v>0</v>
      </c>
      <c r="III66" s="962">
        <f t="shared" ref="III66" si="3160">(III60-III62)*$C$65*0.7042</f>
        <v>0</v>
      </c>
      <c r="IIK66" s="962">
        <f t="shared" ref="IIK66" si="3161">(IIK60-IIK62)*$C$65*0.7042</f>
        <v>0</v>
      </c>
      <c r="IIM66" s="962">
        <f t="shared" ref="IIM66" si="3162">(IIM60-IIM62)*$C$65*0.7042</f>
        <v>0</v>
      </c>
      <c r="IIO66" s="962">
        <f t="shared" ref="IIO66" si="3163">(IIO60-IIO62)*$C$65*0.7042</f>
        <v>0</v>
      </c>
      <c r="IIQ66" s="962">
        <f t="shared" ref="IIQ66" si="3164">(IIQ60-IIQ62)*$C$65*0.7042</f>
        <v>0</v>
      </c>
      <c r="IIS66" s="962">
        <f t="shared" ref="IIS66" si="3165">(IIS60-IIS62)*$C$65*0.7042</f>
        <v>0</v>
      </c>
      <c r="IIU66" s="962">
        <f t="shared" ref="IIU66" si="3166">(IIU60-IIU62)*$C$65*0.7042</f>
        <v>0</v>
      </c>
      <c r="IIW66" s="962">
        <f t="shared" ref="IIW66" si="3167">(IIW60-IIW62)*$C$65*0.7042</f>
        <v>0</v>
      </c>
      <c r="IIY66" s="962">
        <f t="shared" ref="IIY66" si="3168">(IIY60-IIY62)*$C$65*0.7042</f>
        <v>0</v>
      </c>
      <c r="IJA66" s="962">
        <f t="shared" ref="IJA66" si="3169">(IJA60-IJA62)*$C$65*0.7042</f>
        <v>0</v>
      </c>
      <c r="IJC66" s="962">
        <f t="shared" ref="IJC66" si="3170">(IJC60-IJC62)*$C$65*0.7042</f>
        <v>0</v>
      </c>
      <c r="IJE66" s="962">
        <f t="shared" ref="IJE66" si="3171">(IJE60-IJE62)*$C$65*0.7042</f>
        <v>0</v>
      </c>
      <c r="IJG66" s="962">
        <f t="shared" ref="IJG66" si="3172">(IJG60-IJG62)*$C$65*0.7042</f>
        <v>0</v>
      </c>
      <c r="IJI66" s="962">
        <f t="shared" ref="IJI66" si="3173">(IJI60-IJI62)*$C$65*0.7042</f>
        <v>0</v>
      </c>
      <c r="IJK66" s="962">
        <f t="shared" ref="IJK66" si="3174">(IJK60-IJK62)*$C$65*0.7042</f>
        <v>0</v>
      </c>
      <c r="IJM66" s="962">
        <f t="shared" ref="IJM66" si="3175">(IJM60-IJM62)*$C$65*0.7042</f>
        <v>0</v>
      </c>
      <c r="IJO66" s="962">
        <f t="shared" ref="IJO66" si="3176">(IJO60-IJO62)*$C$65*0.7042</f>
        <v>0</v>
      </c>
      <c r="IJQ66" s="962">
        <f t="shared" ref="IJQ66" si="3177">(IJQ60-IJQ62)*$C$65*0.7042</f>
        <v>0</v>
      </c>
      <c r="IJS66" s="962">
        <f t="shared" ref="IJS66" si="3178">(IJS60-IJS62)*$C$65*0.7042</f>
        <v>0</v>
      </c>
      <c r="IJU66" s="962">
        <f t="shared" ref="IJU66" si="3179">(IJU60-IJU62)*$C$65*0.7042</f>
        <v>0</v>
      </c>
      <c r="IJW66" s="962">
        <f t="shared" ref="IJW66" si="3180">(IJW60-IJW62)*$C$65*0.7042</f>
        <v>0</v>
      </c>
      <c r="IJY66" s="962">
        <f t="shared" ref="IJY66" si="3181">(IJY60-IJY62)*$C$65*0.7042</f>
        <v>0</v>
      </c>
      <c r="IKA66" s="962">
        <f t="shared" ref="IKA66" si="3182">(IKA60-IKA62)*$C$65*0.7042</f>
        <v>0</v>
      </c>
      <c r="IKC66" s="962">
        <f t="shared" ref="IKC66" si="3183">(IKC60-IKC62)*$C$65*0.7042</f>
        <v>0</v>
      </c>
      <c r="IKE66" s="962">
        <f t="shared" ref="IKE66" si="3184">(IKE60-IKE62)*$C$65*0.7042</f>
        <v>0</v>
      </c>
      <c r="IKG66" s="962">
        <f t="shared" ref="IKG66" si="3185">(IKG60-IKG62)*$C$65*0.7042</f>
        <v>0</v>
      </c>
      <c r="IKI66" s="962">
        <f t="shared" ref="IKI66" si="3186">(IKI60-IKI62)*$C$65*0.7042</f>
        <v>0</v>
      </c>
      <c r="IKK66" s="962">
        <f t="shared" ref="IKK66" si="3187">(IKK60-IKK62)*$C$65*0.7042</f>
        <v>0</v>
      </c>
      <c r="IKM66" s="962">
        <f t="shared" ref="IKM66" si="3188">(IKM60-IKM62)*$C$65*0.7042</f>
        <v>0</v>
      </c>
      <c r="IKO66" s="962">
        <f t="shared" ref="IKO66" si="3189">(IKO60-IKO62)*$C$65*0.7042</f>
        <v>0</v>
      </c>
      <c r="IKQ66" s="962">
        <f t="shared" ref="IKQ66" si="3190">(IKQ60-IKQ62)*$C$65*0.7042</f>
        <v>0</v>
      </c>
      <c r="IKS66" s="962">
        <f t="shared" ref="IKS66" si="3191">(IKS60-IKS62)*$C$65*0.7042</f>
        <v>0</v>
      </c>
      <c r="IKU66" s="962">
        <f t="shared" ref="IKU66" si="3192">(IKU60-IKU62)*$C$65*0.7042</f>
        <v>0</v>
      </c>
      <c r="IKW66" s="962">
        <f t="shared" ref="IKW66" si="3193">(IKW60-IKW62)*$C$65*0.7042</f>
        <v>0</v>
      </c>
      <c r="IKY66" s="962">
        <f t="shared" ref="IKY66" si="3194">(IKY60-IKY62)*$C$65*0.7042</f>
        <v>0</v>
      </c>
      <c r="ILA66" s="962">
        <f t="shared" ref="ILA66" si="3195">(ILA60-ILA62)*$C$65*0.7042</f>
        <v>0</v>
      </c>
      <c r="ILC66" s="962">
        <f t="shared" ref="ILC66" si="3196">(ILC60-ILC62)*$C$65*0.7042</f>
        <v>0</v>
      </c>
      <c r="ILE66" s="962">
        <f t="shared" ref="ILE66" si="3197">(ILE60-ILE62)*$C$65*0.7042</f>
        <v>0</v>
      </c>
      <c r="ILG66" s="962">
        <f t="shared" ref="ILG66" si="3198">(ILG60-ILG62)*$C$65*0.7042</f>
        <v>0</v>
      </c>
      <c r="ILI66" s="962">
        <f t="shared" ref="ILI66" si="3199">(ILI60-ILI62)*$C$65*0.7042</f>
        <v>0</v>
      </c>
      <c r="ILK66" s="962">
        <f t="shared" ref="ILK66" si="3200">(ILK60-ILK62)*$C$65*0.7042</f>
        <v>0</v>
      </c>
      <c r="ILM66" s="962">
        <f t="shared" ref="ILM66" si="3201">(ILM60-ILM62)*$C$65*0.7042</f>
        <v>0</v>
      </c>
      <c r="ILO66" s="962">
        <f t="shared" ref="ILO66" si="3202">(ILO60-ILO62)*$C$65*0.7042</f>
        <v>0</v>
      </c>
      <c r="ILQ66" s="962">
        <f t="shared" ref="ILQ66" si="3203">(ILQ60-ILQ62)*$C$65*0.7042</f>
        <v>0</v>
      </c>
      <c r="ILS66" s="962">
        <f t="shared" ref="ILS66" si="3204">(ILS60-ILS62)*$C$65*0.7042</f>
        <v>0</v>
      </c>
      <c r="ILU66" s="962">
        <f t="shared" ref="ILU66" si="3205">(ILU60-ILU62)*$C$65*0.7042</f>
        <v>0</v>
      </c>
      <c r="ILW66" s="962">
        <f t="shared" ref="ILW66" si="3206">(ILW60-ILW62)*$C$65*0.7042</f>
        <v>0</v>
      </c>
      <c r="ILY66" s="962">
        <f t="shared" ref="ILY66" si="3207">(ILY60-ILY62)*$C$65*0.7042</f>
        <v>0</v>
      </c>
      <c r="IMA66" s="962">
        <f t="shared" ref="IMA66" si="3208">(IMA60-IMA62)*$C$65*0.7042</f>
        <v>0</v>
      </c>
      <c r="IMC66" s="962">
        <f t="shared" ref="IMC66" si="3209">(IMC60-IMC62)*$C$65*0.7042</f>
        <v>0</v>
      </c>
      <c r="IME66" s="962">
        <f t="shared" ref="IME66" si="3210">(IME60-IME62)*$C$65*0.7042</f>
        <v>0</v>
      </c>
      <c r="IMG66" s="962">
        <f t="shared" ref="IMG66" si="3211">(IMG60-IMG62)*$C$65*0.7042</f>
        <v>0</v>
      </c>
      <c r="IMI66" s="962">
        <f t="shared" ref="IMI66" si="3212">(IMI60-IMI62)*$C$65*0.7042</f>
        <v>0</v>
      </c>
      <c r="IMK66" s="962">
        <f t="shared" ref="IMK66" si="3213">(IMK60-IMK62)*$C$65*0.7042</f>
        <v>0</v>
      </c>
      <c r="IMM66" s="962">
        <f t="shared" ref="IMM66" si="3214">(IMM60-IMM62)*$C$65*0.7042</f>
        <v>0</v>
      </c>
      <c r="IMO66" s="962">
        <f t="shared" ref="IMO66" si="3215">(IMO60-IMO62)*$C$65*0.7042</f>
        <v>0</v>
      </c>
      <c r="IMQ66" s="962">
        <f t="shared" ref="IMQ66" si="3216">(IMQ60-IMQ62)*$C$65*0.7042</f>
        <v>0</v>
      </c>
      <c r="IMS66" s="962">
        <f t="shared" ref="IMS66" si="3217">(IMS60-IMS62)*$C$65*0.7042</f>
        <v>0</v>
      </c>
      <c r="IMU66" s="962">
        <f t="shared" ref="IMU66" si="3218">(IMU60-IMU62)*$C$65*0.7042</f>
        <v>0</v>
      </c>
      <c r="IMW66" s="962">
        <f t="shared" ref="IMW66" si="3219">(IMW60-IMW62)*$C$65*0.7042</f>
        <v>0</v>
      </c>
      <c r="IMY66" s="962">
        <f t="shared" ref="IMY66" si="3220">(IMY60-IMY62)*$C$65*0.7042</f>
        <v>0</v>
      </c>
      <c r="INA66" s="962">
        <f t="shared" ref="INA66" si="3221">(INA60-INA62)*$C$65*0.7042</f>
        <v>0</v>
      </c>
      <c r="INC66" s="962">
        <f t="shared" ref="INC66" si="3222">(INC60-INC62)*$C$65*0.7042</f>
        <v>0</v>
      </c>
      <c r="INE66" s="962">
        <f t="shared" ref="INE66" si="3223">(INE60-INE62)*$C$65*0.7042</f>
        <v>0</v>
      </c>
      <c r="ING66" s="962">
        <f t="shared" ref="ING66" si="3224">(ING60-ING62)*$C$65*0.7042</f>
        <v>0</v>
      </c>
      <c r="INI66" s="962">
        <f t="shared" ref="INI66" si="3225">(INI60-INI62)*$C$65*0.7042</f>
        <v>0</v>
      </c>
      <c r="INK66" s="962">
        <f t="shared" ref="INK66" si="3226">(INK60-INK62)*$C$65*0.7042</f>
        <v>0</v>
      </c>
      <c r="INM66" s="962">
        <f t="shared" ref="INM66" si="3227">(INM60-INM62)*$C$65*0.7042</f>
        <v>0</v>
      </c>
      <c r="INO66" s="962">
        <f t="shared" ref="INO66" si="3228">(INO60-INO62)*$C$65*0.7042</f>
        <v>0</v>
      </c>
      <c r="INQ66" s="962">
        <f t="shared" ref="INQ66" si="3229">(INQ60-INQ62)*$C$65*0.7042</f>
        <v>0</v>
      </c>
      <c r="INS66" s="962">
        <f t="shared" ref="INS66" si="3230">(INS60-INS62)*$C$65*0.7042</f>
        <v>0</v>
      </c>
      <c r="INU66" s="962">
        <f t="shared" ref="INU66" si="3231">(INU60-INU62)*$C$65*0.7042</f>
        <v>0</v>
      </c>
      <c r="INW66" s="962">
        <f t="shared" ref="INW66" si="3232">(INW60-INW62)*$C$65*0.7042</f>
        <v>0</v>
      </c>
      <c r="INY66" s="962">
        <f t="shared" ref="INY66" si="3233">(INY60-INY62)*$C$65*0.7042</f>
        <v>0</v>
      </c>
      <c r="IOA66" s="962">
        <f t="shared" ref="IOA66" si="3234">(IOA60-IOA62)*$C$65*0.7042</f>
        <v>0</v>
      </c>
      <c r="IOC66" s="962">
        <f t="shared" ref="IOC66" si="3235">(IOC60-IOC62)*$C$65*0.7042</f>
        <v>0</v>
      </c>
      <c r="IOE66" s="962">
        <f t="shared" ref="IOE66" si="3236">(IOE60-IOE62)*$C$65*0.7042</f>
        <v>0</v>
      </c>
      <c r="IOG66" s="962">
        <f t="shared" ref="IOG66" si="3237">(IOG60-IOG62)*$C$65*0.7042</f>
        <v>0</v>
      </c>
      <c r="IOI66" s="962">
        <f t="shared" ref="IOI66" si="3238">(IOI60-IOI62)*$C$65*0.7042</f>
        <v>0</v>
      </c>
      <c r="IOK66" s="962">
        <f t="shared" ref="IOK66" si="3239">(IOK60-IOK62)*$C$65*0.7042</f>
        <v>0</v>
      </c>
      <c r="IOM66" s="962">
        <f t="shared" ref="IOM66" si="3240">(IOM60-IOM62)*$C$65*0.7042</f>
        <v>0</v>
      </c>
      <c r="IOO66" s="962">
        <f t="shared" ref="IOO66" si="3241">(IOO60-IOO62)*$C$65*0.7042</f>
        <v>0</v>
      </c>
      <c r="IOQ66" s="962">
        <f t="shared" ref="IOQ66" si="3242">(IOQ60-IOQ62)*$C$65*0.7042</f>
        <v>0</v>
      </c>
      <c r="IOS66" s="962">
        <f t="shared" ref="IOS66" si="3243">(IOS60-IOS62)*$C$65*0.7042</f>
        <v>0</v>
      </c>
      <c r="IOU66" s="962">
        <f t="shared" ref="IOU66" si="3244">(IOU60-IOU62)*$C$65*0.7042</f>
        <v>0</v>
      </c>
      <c r="IOW66" s="962">
        <f t="shared" ref="IOW66" si="3245">(IOW60-IOW62)*$C$65*0.7042</f>
        <v>0</v>
      </c>
      <c r="IOY66" s="962">
        <f t="shared" ref="IOY66" si="3246">(IOY60-IOY62)*$C$65*0.7042</f>
        <v>0</v>
      </c>
      <c r="IPA66" s="962">
        <f t="shared" ref="IPA66" si="3247">(IPA60-IPA62)*$C$65*0.7042</f>
        <v>0</v>
      </c>
      <c r="IPC66" s="962">
        <f t="shared" ref="IPC66" si="3248">(IPC60-IPC62)*$C$65*0.7042</f>
        <v>0</v>
      </c>
      <c r="IPE66" s="962">
        <f t="shared" ref="IPE66" si="3249">(IPE60-IPE62)*$C$65*0.7042</f>
        <v>0</v>
      </c>
      <c r="IPG66" s="962">
        <f t="shared" ref="IPG66" si="3250">(IPG60-IPG62)*$C$65*0.7042</f>
        <v>0</v>
      </c>
      <c r="IPI66" s="962">
        <f t="shared" ref="IPI66" si="3251">(IPI60-IPI62)*$C$65*0.7042</f>
        <v>0</v>
      </c>
      <c r="IPK66" s="962">
        <f t="shared" ref="IPK66" si="3252">(IPK60-IPK62)*$C$65*0.7042</f>
        <v>0</v>
      </c>
      <c r="IPM66" s="962">
        <f t="shared" ref="IPM66" si="3253">(IPM60-IPM62)*$C$65*0.7042</f>
        <v>0</v>
      </c>
      <c r="IPO66" s="962">
        <f t="shared" ref="IPO66" si="3254">(IPO60-IPO62)*$C$65*0.7042</f>
        <v>0</v>
      </c>
      <c r="IPQ66" s="962">
        <f t="shared" ref="IPQ66" si="3255">(IPQ60-IPQ62)*$C$65*0.7042</f>
        <v>0</v>
      </c>
      <c r="IPS66" s="962">
        <f t="shared" ref="IPS66" si="3256">(IPS60-IPS62)*$C$65*0.7042</f>
        <v>0</v>
      </c>
      <c r="IPU66" s="962">
        <f t="shared" ref="IPU66" si="3257">(IPU60-IPU62)*$C$65*0.7042</f>
        <v>0</v>
      </c>
      <c r="IPW66" s="962">
        <f t="shared" ref="IPW66" si="3258">(IPW60-IPW62)*$C$65*0.7042</f>
        <v>0</v>
      </c>
      <c r="IPY66" s="962">
        <f t="shared" ref="IPY66" si="3259">(IPY60-IPY62)*$C$65*0.7042</f>
        <v>0</v>
      </c>
      <c r="IQA66" s="962">
        <f t="shared" ref="IQA66" si="3260">(IQA60-IQA62)*$C$65*0.7042</f>
        <v>0</v>
      </c>
      <c r="IQC66" s="962">
        <f t="shared" ref="IQC66" si="3261">(IQC60-IQC62)*$C$65*0.7042</f>
        <v>0</v>
      </c>
      <c r="IQE66" s="962">
        <f t="shared" ref="IQE66" si="3262">(IQE60-IQE62)*$C$65*0.7042</f>
        <v>0</v>
      </c>
      <c r="IQG66" s="962">
        <f t="shared" ref="IQG66" si="3263">(IQG60-IQG62)*$C$65*0.7042</f>
        <v>0</v>
      </c>
      <c r="IQI66" s="962">
        <f t="shared" ref="IQI66" si="3264">(IQI60-IQI62)*$C$65*0.7042</f>
        <v>0</v>
      </c>
      <c r="IQK66" s="962">
        <f t="shared" ref="IQK66" si="3265">(IQK60-IQK62)*$C$65*0.7042</f>
        <v>0</v>
      </c>
      <c r="IQM66" s="962">
        <f t="shared" ref="IQM66" si="3266">(IQM60-IQM62)*$C$65*0.7042</f>
        <v>0</v>
      </c>
      <c r="IQO66" s="962">
        <f t="shared" ref="IQO66" si="3267">(IQO60-IQO62)*$C$65*0.7042</f>
        <v>0</v>
      </c>
      <c r="IQQ66" s="962">
        <f t="shared" ref="IQQ66" si="3268">(IQQ60-IQQ62)*$C$65*0.7042</f>
        <v>0</v>
      </c>
      <c r="IQS66" s="962">
        <f t="shared" ref="IQS66" si="3269">(IQS60-IQS62)*$C$65*0.7042</f>
        <v>0</v>
      </c>
      <c r="IQU66" s="962">
        <f t="shared" ref="IQU66" si="3270">(IQU60-IQU62)*$C$65*0.7042</f>
        <v>0</v>
      </c>
      <c r="IQW66" s="962">
        <f t="shared" ref="IQW66" si="3271">(IQW60-IQW62)*$C$65*0.7042</f>
        <v>0</v>
      </c>
      <c r="IQY66" s="962">
        <f t="shared" ref="IQY66" si="3272">(IQY60-IQY62)*$C$65*0.7042</f>
        <v>0</v>
      </c>
      <c r="IRA66" s="962">
        <f t="shared" ref="IRA66" si="3273">(IRA60-IRA62)*$C$65*0.7042</f>
        <v>0</v>
      </c>
      <c r="IRC66" s="962">
        <f t="shared" ref="IRC66" si="3274">(IRC60-IRC62)*$C$65*0.7042</f>
        <v>0</v>
      </c>
      <c r="IRE66" s="962">
        <f t="shared" ref="IRE66" si="3275">(IRE60-IRE62)*$C$65*0.7042</f>
        <v>0</v>
      </c>
      <c r="IRG66" s="962">
        <f t="shared" ref="IRG66" si="3276">(IRG60-IRG62)*$C$65*0.7042</f>
        <v>0</v>
      </c>
      <c r="IRI66" s="962">
        <f t="shared" ref="IRI66" si="3277">(IRI60-IRI62)*$C$65*0.7042</f>
        <v>0</v>
      </c>
      <c r="IRK66" s="962">
        <f t="shared" ref="IRK66" si="3278">(IRK60-IRK62)*$C$65*0.7042</f>
        <v>0</v>
      </c>
      <c r="IRM66" s="962">
        <f t="shared" ref="IRM66" si="3279">(IRM60-IRM62)*$C$65*0.7042</f>
        <v>0</v>
      </c>
      <c r="IRO66" s="962">
        <f t="shared" ref="IRO66" si="3280">(IRO60-IRO62)*$C$65*0.7042</f>
        <v>0</v>
      </c>
      <c r="IRQ66" s="962">
        <f t="shared" ref="IRQ66" si="3281">(IRQ60-IRQ62)*$C$65*0.7042</f>
        <v>0</v>
      </c>
      <c r="IRS66" s="962">
        <f t="shared" ref="IRS66" si="3282">(IRS60-IRS62)*$C$65*0.7042</f>
        <v>0</v>
      </c>
      <c r="IRU66" s="962">
        <f t="shared" ref="IRU66" si="3283">(IRU60-IRU62)*$C$65*0.7042</f>
        <v>0</v>
      </c>
      <c r="IRW66" s="962">
        <f t="shared" ref="IRW66" si="3284">(IRW60-IRW62)*$C$65*0.7042</f>
        <v>0</v>
      </c>
      <c r="IRY66" s="962">
        <f t="shared" ref="IRY66" si="3285">(IRY60-IRY62)*$C$65*0.7042</f>
        <v>0</v>
      </c>
      <c r="ISA66" s="962">
        <f t="shared" ref="ISA66" si="3286">(ISA60-ISA62)*$C$65*0.7042</f>
        <v>0</v>
      </c>
      <c r="ISC66" s="962">
        <f t="shared" ref="ISC66" si="3287">(ISC60-ISC62)*$C$65*0.7042</f>
        <v>0</v>
      </c>
      <c r="ISE66" s="962">
        <f t="shared" ref="ISE66" si="3288">(ISE60-ISE62)*$C$65*0.7042</f>
        <v>0</v>
      </c>
      <c r="ISG66" s="962">
        <f t="shared" ref="ISG66" si="3289">(ISG60-ISG62)*$C$65*0.7042</f>
        <v>0</v>
      </c>
      <c r="ISI66" s="962">
        <f t="shared" ref="ISI66" si="3290">(ISI60-ISI62)*$C$65*0.7042</f>
        <v>0</v>
      </c>
      <c r="ISK66" s="962">
        <f t="shared" ref="ISK66" si="3291">(ISK60-ISK62)*$C$65*0.7042</f>
        <v>0</v>
      </c>
      <c r="ISM66" s="962">
        <f t="shared" ref="ISM66" si="3292">(ISM60-ISM62)*$C$65*0.7042</f>
        <v>0</v>
      </c>
      <c r="ISO66" s="962">
        <f t="shared" ref="ISO66" si="3293">(ISO60-ISO62)*$C$65*0.7042</f>
        <v>0</v>
      </c>
      <c r="ISQ66" s="962">
        <f t="shared" ref="ISQ66" si="3294">(ISQ60-ISQ62)*$C$65*0.7042</f>
        <v>0</v>
      </c>
      <c r="ISS66" s="962">
        <f t="shared" ref="ISS66" si="3295">(ISS60-ISS62)*$C$65*0.7042</f>
        <v>0</v>
      </c>
      <c r="ISU66" s="962">
        <f t="shared" ref="ISU66" si="3296">(ISU60-ISU62)*$C$65*0.7042</f>
        <v>0</v>
      </c>
      <c r="ISW66" s="962">
        <f t="shared" ref="ISW66" si="3297">(ISW60-ISW62)*$C$65*0.7042</f>
        <v>0</v>
      </c>
      <c r="ISY66" s="962">
        <f t="shared" ref="ISY66" si="3298">(ISY60-ISY62)*$C$65*0.7042</f>
        <v>0</v>
      </c>
      <c r="ITA66" s="962">
        <f t="shared" ref="ITA66" si="3299">(ITA60-ITA62)*$C$65*0.7042</f>
        <v>0</v>
      </c>
      <c r="ITC66" s="962">
        <f t="shared" ref="ITC66" si="3300">(ITC60-ITC62)*$C$65*0.7042</f>
        <v>0</v>
      </c>
      <c r="ITE66" s="962">
        <f t="shared" ref="ITE66" si="3301">(ITE60-ITE62)*$C$65*0.7042</f>
        <v>0</v>
      </c>
      <c r="ITG66" s="962">
        <f t="shared" ref="ITG66" si="3302">(ITG60-ITG62)*$C$65*0.7042</f>
        <v>0</v>
      </c>
      <c r="ITI66" s="962">
        <f t="shared" ref="ITI66" si="3303">(ITI60-ITI62)*$C$65*0.7042</f>
        <v>0</v>
      </c>
      <c r="ITK66" s="962">
        <f t="shared" ref="ITK66" si="3304">(ITK60-ITK62)*$C$65*0.7042</f>
        <v>0</v>
      </c>
      <c r="ITM66" s="962">
        <f t="shared" ref="ITM66" si="3305">(ITM60-ITM62)*$C$65*0.7042</f>
        <v>0</v>
      </c>
      <c r="ITO66" s="962">
        <f t="shared" ref="ITO66" si="3306">(ITO60-ITO62)*$C$65*0.7042</f>
        <v>0</v>
      </c>
      <c r="ITQ66" s="962">
        <f t="shared" ref="ITQ66" si="3307">(ITQ60-ITQ62)*$C$65*0.7042</f>
        <v>0</v>
      </c>
      <c r="ITS66" s="962">
        <f t="shared" ref="ITS66" si="3308">(ITS60-ITS62)*$C$65*0.7042</f>
        <v>0</v>
      </c>
      <c r="ITU66" s="962">
        <f t="shared" ref="ITU66" si="3309">(ITU60-ITU62)*$C$65*0.7042</f>
        <v>0</v>
      </c>
      <c r="ITW66" s="962">
        <f t="shared" ref="ITW66" si="3310">(ITW60-ITW62)*$C$65*0.7042</f>
        <v>0</v>
      </c>
      <c r="ITY66" s="962">
        <f t="shared" ref="ITY66" si="3311">(ITY60-ITY62)*$C$65*0.7042</f>
        <v>0</v>
      </c>
      <c r="IUA66" s="962">
        <f t="shared" ref="IUA66" si="3312">(IUA60-IUA62)*$C$65*0.7042</f>
        <v>0</v>
      </c>
      <c r="IUC66" s="962">
        <f t="shared" ref="IUC66" si="3313">(IUC60-IUC62)*$C$65*0.7042</f>
        <v>0</v>
      </c>
      <c r="IUE66" s="962">
        <f t="shared" ref="IUE66" si="3314">(IUE60-IUE62)*$C$65*0.7042</f>
        <v>0</v>
      </c>
      <c r="IUG66" s="962">
        <f t="shared" ref="IUG66" si="3315">(IUG60-IUG62)*$C$65*0.7042</f>
        <v>0</v>
      </c>
      <c r="IUI66" s="962">
        <f t="shared" ref="IUI66" si="3316">(IUI60-IUI62)*$C$65*0.7042</f>
        <v>0</v>
      </c>
      <c r="IUK66" s="962">
        <f t="shared" ref="IUK66" si="3317">(IUK60-IUK62)*$C$65*0.7042</f>
        <v>0</v>
      </c>
      <c r="IUM66" s="962">
        <f t="shared" ref="IUM66" si="3318">(IUM60-IUM62)*$C$65*0.7042</f>
        <v>0</v>
      </c>
      <c r="IUO66" s="962">
        <f t="shared" ref="IUO66" si="3319">(IUO60-IUO62)*$C$65*0.7042</f>
        <v>0</v>
      </c>
      <c r="IUQ66" s="962">
        <f t="shared" ref="IUQ66" si="3320">(IUQ60-IUQ62)*$C$65*0.7042</f>
        <v>0</v>
      </c>
      <c r="IUS66" s="962">
        <f t="shared" ref="IUS66" si="3321">(IUS60-IUS62)*$C$65*0.7042</f>
        <v>0</v>
      </c>
      <c r="IUU66" s="962">
        <f t="shared" ref="IUU66" si="3322">(IUU60-IUU62)*$C$65*0.7042</f>
        <v>0</v>
      </c>
      <c r="IUW66" s="962">
        <f t="shared" ref="IUW66" si="3323">(IUW60-IUW62)*$C$65*0.7042</f>
        <v>0</v>
      </c>
      <c r="IUY66" s="962">
        <f t="shared" ref="IUY66" si="3324">(IUY60-IUY62)*$C$65*0.7042</f>
        <v>0</v>
      </c>
      <c r="IVA66" s="962">
        <f t="shared" ref="IVA66" si="3325">(IVA60-IVA62)*$C$65*0.7042</f>
        <v>0</v>
      </c>
      <c r="IVC66" s="962">
        <f t="shared" ref="IVC66" si="3326">(IVC60-IVC62)*$C$65*0.7042</f>
        <v>0</v>
      </c>
      <c r="IVE66" s="962">
        <f t="shared" ref="IVE66" si="3327">(IVE60-IVE62)*$C$65*0.7042</f>
        <v>0</v>
      </c>
      <c r="IVG66" s="962">
        <f t="shared" ref="IVG66" si="3328">(IVG60-IVG62)*$C$65*0.7042</f>
        <v>0</v>
      </c>
      <c r="IVI66" s="962">
        <f t="shared" ref="IVI66" si="3329">(IVI60-IVI62)*$C$65*0.7042</f>
        <v>0</v>
      </c>
      <c r="IVK66" s="962">
        <f t="shared" ref="IVK66" si="3330">(IVK60-IVK62)*$C$65*0.7042</f>
        <v>0</v>
      </c>
      <c r="IVM66" s="962">
        <f t="shared" ref="IVM66" si="3331">(IVM60-IVM62)*$C$65*0.7042</f>
        <v>0</v>
      </c>
      <c r="IVO66" s="962">
        <f t="shared" ref="IVO66" si="3332">(IVO60-IVO62)*$C$65*0.7042</f>
        <v>0</v>
      </c>
      <c r="IVQ66" s="962">
        <f t="shared" ref="IVQ66" si="3333">(IVQ60-IVQ62)*$C$65*0.7042</f>
        <v>0</v>
      </c>
      <c r="IVS66" s="962">
        <f t="shared" ref="IVS66" si="3334">(IVS60-IVS62)*$C$65*0.7042</f>
        <v>0</v>
      </c>
      <c r="IVU66" s="962">
        <f t="shared" ref="IVU66" si="3335">(IVU60-IVU62)*$C$65*0.7042</f>
        <v>0</v>
      </c>
      <c r="IVW66" s="962">
        <f t="shared" ref="IVW66" si="3336">(IVW60-IVW62)*$C$65*0.7042</f>
        <v>0</v>
      </c>
      <c r="IVY66" s="962">
        <f t="shared" ref="IVY66" si="3337">(IVY60-IVY62)*$C$65*0.7042</f>
        <v>0</v>
      </c>
      <c r="IWA66" s="962">
        <f t="shared" ref="IWA66" si="3338">(IWA60-IWA62)*$C$65*0.7042</f>
        <v>0</v>
      </c>
      <c r="IWC66" s="962">
        <f t="shared" ref="IWC66" si="3339">(IWC60-IWC62)*$C$65*0.7042</f>
        <v>0</v>
      </c>
      <c r="IWE66" s="962">
        <f t="shared" ref="IWE66" si="3340">(IWE60-IWE62)*$C$65*0.7042</f>
        <v>0</v>
      </c>
      <c r="IWG66" s="962">
        <f t="shared" ref="IWG66" si="3341">(IWG60-IWG62)*$C$65*0.7042</f>
        <v>0</v>
      </c>
      <c r="IWI66" s="962">
        <f t="shared" ref="IWI66" si="3342">(IWI60-IWI62)*$C$65*0.7042</f>
        <v>0</v>
      </c>
      <c r="IWK66" s="962">
        <f t="shared" ref="IWK66" si="3343">(IWK60-IWK62)*$C$65*0.7042</f>
        <v>0</v>
      </c>
      <c r="IWM66" s="962">
        <f t="shared" ref="IWM66" si="3344">(IWM60-IWM62)*$C$65*0.7042</f>
        <v>0</v>
      </c>
      <c r="IWO66" s="962">
        <f t="shared" ref="IWO66" si="3345">(IWO60-IWO62)*$C$65*0.7042</f>
        <v>0</v>
      </c>
      <c r="IWQ66" s="962">
        <f t="shared" ref="IWQ66" si="3346">(IWQ60-IWQ62)*$C$65*0.7042</f>
        <v>0</v>
      </c>
      <c r="IWS66" s="962">
        <f t="shared" ref="IWS66" si="3347">(IWS60-IWS62)*$C$65*0.7042</f>
        <v>0</v>
      </c>
      <c r="IWU66" s="962">
        <f t="shared" ref="IWU66" si="3348">(IWU60-IWU62)*$C$65*0.7042</f>
        <v>0</v>
      </c>
      <c r="IWW66" s="962">
        <f t="shared" ref="IWW66" si="3349">(IWW60-IWW62)*$C$65*0.7042</f>
        <v>0</v>
      </c>
      <c r="IWY66" s="962">
        <f t="shared" ref="IWY66" si="3350">(IWY60-IWY62)*$C$65*0.7042</f>
        <v>0</v>
      </c>
      <c r="IXA66" s="962">
        <f t="shared" ref="IXA66" si="3351">(IXA60-IXA62)*$C$65*0.7042</f>
        <v>0</v>
      </c>
      <c r="IXC66" s="962">
        <f t="shared" ref="IXC66" si="3352">(IXC60-IXC62)*$C$65*0.7042</f>
        <v>0</v>
      </c>
      <c r="IXE66" s="962">
        <f t="shared" ref="IXE66" si="3353">(IXE60-IXE62)*$C$65*0.7042</f>
        <v>0</v>
      </c>
      <c r="IXG66" s="962">
        <f t="shared" ref="IXG66" si="3354">(IXG60-IXG62)*$C$65*0.7042</f>
        <v>0</v>
      </c>
      <c r="IXI66" s="962">
        <f t="shared" ref="IXI66" si="3355">(IXI60-IXI62)*$C$65*0.7042</f>
        <v>0</v>
      </c>
      <c r="IXK66" s="962">
        <f t="shared" ref="IXK66" si="3356">(IXK60-IXK62)*$C$65*0.7042</f>
        <v>0</v>
      </c>
      <c r="IXM66" s="962">
        <f t="shared" ref="IXM66" si="3357">(IXM60-IXM62)*$C$65*0.7042</f>
        <v>0</v>
      </c>
      <c r="IXO66" s="962">
        <f t="shared" ref="IXO66" si="3358">(IXO60-IXO62)*$C$65*0.7042</f>
        <v>0</v>
      </c>
      <c r="IXQ66" s="962">
        <f t="shared" ref="IXQ66" si="3359">(IXQ60-IXQ62)*$C$65*0.7042</f>
        <v>0</v>
      </c>
      <c r="IXS66" s="962">
        <f t="shared" ref="IXS66" si="3360">(IXS60-IXS62)*$C$65*0.7042</f>
        <v>0</v>
      </c>
      <c r="IXU66" s="962">
        <f t="shared" ref="IXU66" si="3361">(IXU60-IXU62)*$C$65*0.7042</f>
        <v>0</v>
      </c>
      <c r="IXW66" s="962">
        <f t="shared" ref="IXW66" si="3362">(IXW60-IXW62)*$C$65*0.7042</f>
        <v>0</v>
      </c>
      <c r="IXY66" s="962">
        <f t="shared" ref="IXY66" si="3363">(IXY60-IXY62)*$C$65*0.7042</f>
        <v>0</v>
      </c>
      <c r="IYA66" s="962">
        <f t="shared" ref="IYA66" si="3364">(IYA60-IYA62)*$C$65*0.7042</f>
        <v>0</v>
      </c>
      <c r="IYC66" s="962">
        <f t="shared" ref="IYC66" si="3365">(IYC60-IYC62)*$C$65*0.7042</f>
        <v>0</v>
      </c>
      <c r="IYE66" s="962">
        <f t="shared" ref="IYE66" si="3366">(IYE60-IYE62)*$C$65*0.7042</f>
        <v>0</v>
      </c>
      <c r="IYG66" s="962">
        <f t="shared" ref="IYG66" si="3367">(IYG60-IYG62)*$C$65*0.7042</f>
        <v>0</v>
      </c>
      <c r="IYI66" s="962">
        <f t="shared" ref="IYI66" si="3368">(IYI60-IYI62)*$C$65*0.7042</f>
        <v>0</v>
      </c>
      <c r="IYK66" s="962">
        <f t="shared" ref="IYK66" si="3369">(IYK60-IYK62)*$C$65*0.7042</f>
        <v>0</v>
      </c>
      <c r="IYM66" s="962">
        <f t="shared" ref="IYM66" si="3370">(IYM60-IYM62)*$C$65*0.7042</f>
        <v>0</v>
      </c>
      <c r="IYO66" s="962">
        <f t="shared" ref="IYO66" si="3371">(IYO60-IYO62)*$C$65*0.7042</f>
        <v>0</v>
      </c>
      <c r="IYQ66" s="962">
        <f t="shared" ref="IYQ66" si="3372">(IYQ60-IYQ62)*$C$65*0.7042</f>
        <v>0</v>
      </c>
      <c r="IYS66" s="962">
        <f t="shared" ref="IYS66" si="3373">(IYS60-IYS62)*$C$65*0.7042</f>
        <v>0</v>
      </c>
      <c r="IYU66" s="962">
        <f t="shared" ref="IYU66" si="3374">(IYU60-IYU62)*$C$65*0.7042</f>
        <v>0</v>
      </c>
      <c r="IYW66" s="962">
        <f t="shared" ref="IYW66" si="3375">(IYW60-IYW62)*$C$65*0.7042</f>
        <v>0</v>
      </c>
      <c r="IYY66" s="962">
        <f t="shared" ref="IYY66" si="3376">(IYY60-IYY62)*$C$65*0.7042</f>
        <v>0</v>
      </c>
      <c r="IZA66" s="962">
        <f t="shared" ref="IZA66" si="3377">(IZA60-IZA62)*$C$65*0.7042</f>
        <v>0</v>
      </c>
      <c r="IZC66" s="962">
        <f t="shared" ref="IZC66" si="3378">(IZC60-IZC62)*$C$65*0.7042</f>
        <v>0</v>
      </c>
      <c r="IZE66" s="962">
        <f t="shared" ref="IZE66" si="3379">(IZE60-IZE62)*$C$65*0.7042</f>
        <v>0</v>
      </c>
      <c r="IZG66" s="962">
        <f t="shared" ref="IZG66" si="3380">(IZG60-IZG62)*$C$65*0.7042</f>
        <v>0</v>
      </c>
      <c r="IZI66" s="962">
        <f t="shared" ref="IZI66" si="3381">(IZI60-IZI62)*$C$65*0.7042</f>
        <v>0</v>
      </c>
      <c r="IZK66" s="962">
        <f t="shared" ref="IZK66" si="3382">(IZK60-IZK62)*$C$65*0.7042</f>
        <v>0</v>
      </c>
      <c r="IZM66" s="962">
        <f t="shared" ref="IZM66" si="3383">(IZM60-IZM62)*$C$65*0.7042</f>
        <v>0</v>
      </c>
      <c r="IZO66" s="962">
        <f t="shared" ref="IZO66" si="3384">(IZO60-IZO62)*$C$65*0.7042</f>
        <v>0</v>
      </c>
      <c r="IZQ66" s="962">
        <f t="shared" ref="IZQ66" si="3385">(IZQ60-IZQ62)*$C$65*0.7042</f>
        <v>0</v>
      </c>
      <c r="IZS66" s="962">
        <f t="shared" ref="IZS66" si="3386">(IZS60-IZS62)*$C$65*0.7042</f>
        <v>0</v>
      </c>
      <c r="IZU66" s="962">
        <f t="shared" ref="IZU66" si="3387">(IZU60-IZU62)*$C$65*0.7042</f>
        <v>0</v>
      </c>
      <c r="IZW66" s="962">
        <f t="shared" ref="IZW66" si="3388">(IZW60-IZW62)*$C$65*0.7042</f>
        <v>0</v>
      </c>
      <c r="IZY66" s="962">
        <f t="shared" ref="IZY66" si="3389">(IZY60-IZY62)*$C$65*0.7042</f>
        <v>0</v>
      </c>
      <c r="JAA66" s="962">
        <f t="shared" ref="JAA66" si="3390">(JAA60-JAA62)*$C$65*0.7042</f>
        <v>0</v>
      </c>
      <c r="JAC66" s="962">
        <f t="shared" ref="JAC66" si="3391">(JAC60-JAC62)*$C$65*0.7042</f>
        <v>0</v>
      </c>
      <c r="JAE66" s="962">
        <f t="shared" ref="JAE66" si="3392">(JAE60-JAE62)*$C$65*0.7042</f>
        <v>0</v>
      </c>
      <c r="JAG66" s="962">
        <f t="shared" ref="JAG66" si="3393">(JAG60-JAG62)*$C$65*0.7042</f>
        <v>0</v>
      </c>
      <c r="JAI66" s="962">
        <f t="shared" ref="JAI66" si="3394">(JAI60-JAI62)*$C$65*0.7042</f>
        <v>0</v>
      </c>
      <c r="JAK66" s="962">
        <f t="shared" ref="JAK66" si="3395">(JAK60-JAK62)*$C$65*0.7042</f>
        <v>0</v>
      </c>
      <c r="JAM66" s="962">
        <f t="shared" ref="JAM66" si="3396">(JAM60-JAM62)*$C$65*0.7042</f>
        <v>0</v>
      </c>
      <c r="JAO66" s="962">
        <f t="shared" ref="JAO66" si="3397">(JAO60-JAO62)*$C$65*0.7042</f>
        <v>0</v>
      </c>
      <c r="JAQ66" s="962">
        <f t="shared" ref="JAQ66" si="3398">(JAQ60-JAQ62)*$C$65*0.7042</f>
        <v>0</v>
      </c>
      <c r="JAS66" s="962">
        <f t="shared" ref="JAS66" si="3399">(JAS60-JAS62)*$C$65*0.7042</f>
        <v>0</v>
      </c>
      <c r="JAU66" s="962">
        <f t="shared" ref="JAU66" si="3400">(JAU60-JAU62)*$C$65*0.7042</f>
        <v>0</v>
      </c>
      <c r="JAW66" s="962">
        <f t="shared" ref="JAW66" si="3401">(JAW60-JAW62)*$C$65*0.7042</f>
        <v>0</v>
      </c>
      <c r="JAY66" s="962">
        <f t="shared" ref="JAY66" si="3402">(JAY60-JAY62)*$C$65*0.7042</f>
        <v>0</v>
      </c>
      <c r="JBA66" s="962">
        <f t="shared" ref="JBA66" si="3403">(JBA60-JBA62)*$C$65*0.7042</f>
        <v>0</v>
      </c>
      <c r="JBC66" s="962">
        <f t="shared" ref="JBC66" si="3404">(JBC60-JBC62)*$C$65*0.7042</f>
        <v>0</v>
      </c>
      <c r="JBE66" s="962">
        <f t="shared" ref="JBE66" si="3405">(JBE60-JBE62)*$C$65*0.7042</f>
        <v>0</v>
      </c>
      <c r="JBG66" s="962">
        <f t="shared" ref="JBG66" si="3406">(JBG60-JBG62)*$C$65*0.7042</f>
        <v>0</v>
      </c>
      <c r="JBI66" s="962">
        <f t="shared" ref="JBI66" si="3407">(JBI60-JBI62)*$C$65*0.7042</f>
        <v>0</v>
      </c>
      <c r="JBK66" s="962">
        <f t="shared" ref="JBK66" si="3408">(JBK60-JBK62)*$C$65*0.7042</f>
        <v>0</v>
      </c>
      <c r="JBM66" s="962">
        <f t="shared" ref="JBM66" si="3409">(JBM60-JBM62)*$C$65*0.7042</f>
        <v>0</v>
      </c>
      <c r="JBO66" s="962">
        <f t="shared" ref="JBO66" si="3410">(JBO60-JBO62)*$C$65*0.7042</f>
        <v>0</v>
      </c>
      <c r="JBQ66" s="962">
        <f t="shared" ref="JBQ66" si="3411">(JBQ60-JBQ62)*$C$65*0.7042</f>
        <v>0</v>
      </c>
      <c r="JBS66" s="962">
        <f t="shared" ref="JBS66" si="3412">(JBS60-JBS62)*$C$65*0.7042</f>
        <v>0</v>
      </c>
      <c r="JBU66" s="962">
        <f t="shared" ref="JBU66" si="3413">(JBU60-JBU62)*$C$65*0.7042</f>
        <v>0</v>
      </c>
      <c r="JBW66" s="962">
        <f t="shared" ref="JBW66" si="3414">(JBW60-JBW62)*$C$65*0.7042</f>
        <v>0</v>
      </c>
      <c r="JBY66" s="962">
        <f t="shared" ref="JBY66" si="3415">(JBY60-JBY62)*$C$65*0.7042</f>
        <v>0</v>
      </c>
      <c r="JCA66" s="962">
        <f t="shared" ref="JCA66" si="3416">(JCA60-JCA62)*$C$65*0.7042</f>
        <v>0</v>
      </c>
      <c r="JCC66" s="962">
        <f t="shared" ref="JCC66" si="3417">(JCC60-JCC62)*$C$65*0.7042</f>
        <v>0</v>
      </c>
      <c r="JCE66" s="962">
        <f t="shared" ref="JCE66" si="3418">(JCE60-JCE62)*$C$65*0.7042</f>
        <v>0</v>
      </c>
      <c r="JCG66" s="962">
        <f t="shared" ref="JCG66" si="3419">(JCG60-JCG62)*$C$65*0.7042</f>
        <v>0</v>
      </c>
      <c r="JCI66" s="962">
        <f t="shared" ref="JCI66" si="3420">(JCI60-JCI62)*$C$65*0.7042</f>
        <v>0</v>
      </c>
      <c r="JCK66" s="962">
        <f t="shared" ref="JCK66" si="3421">(JCK60-JCK62)*$C$65*0.7042</f>
        <v>0</v>
      </c>
      <c r="JCM66" s="962">
        <f t="shared" ref="JCM66" si="3422">(JCM60-JCM62)*$C$65*0.7042</f>
        <v>0</v>
      </c>
      <c r="JCO66" s="962">
        <f t="shared" ref="JCO66" si="3423">(JCO60-JCO62)*$C$65*0.7042</f>
        <v>0</v>
      </c>
      <c r="JCQ66" s="962">
        <f t="shared" ref="JCQ66" si="3424">(JCQ60-JCQ62)*$C$65*0.7042</f>
        <v>0</v>
      </c>
      <c r="JCS66" s="962">
        <f t="shared" ref="JCS66" si="3425">(JCS60-JCS62)*$C$65*0.7042</f>
        <v>0</v>
      </c>
      <c r="JCU66" s="962">
        <f t="shared" ref="JCU66" si="3426">(JCU60-JCU62)*$C$65*0.7042</f>
        <v>0</v>
      </c>
      <c r="JCW66" s="962">
        <f t="shared" ref="JCW66" si="3427">(JCW60-JCW62)*$C$65*0.7042</f>
        <v>0</v>
      </c>
      <c r="JCY66" s="962">
        <f t="shared" ref="JCY66" si="3428">(JCY60-JCY62)*$C$65*0.7042</f>
        <v>0</v>
      </c>
      <c r="JDA66" s="962">
        <f t="shared" ref="JDA66" si="3429">(JDA60-JDA62)*$C$65*0.7042</f>
        <v>0</v>
      </c>
      <c r="JDC66" s="962">
        <f t="shared" ref="JDC66" si="3430">(JDC60-JDC62)*$C$65*0.7042</f>
        <v>0</v>
      </c>
      <c r="JDE66" s="962">
        <f t="shared" ref="JDE66" si="3431">(JDE60-JDE62)*$C$65*0.7042</f>
        <v>0</v>
      </c>
      <c r="JDG66" s="962">
        <f t="shared" ref="JDG66" si="3432">(JDG60-JDG62)*$C$65*0.7042</f>
        <v>0</v>
      </c>
      <c r="JDI66" s="962">
        <f t="shared" ref="JDI66" si="3433">(JDI60-JDI62)*$C$65*0.7042</f>
        <v>0</v>
      </c>
      <c r="JDK66" s="962">
        <f t="shared" ref="JDK66" si="3434">(JDK60-JDK62)*$C$65*0.7042</f>
        <v>0</v>
      </c>
      <c r="JDM66" s="962">
        <f t="shared" ref="JDM66" si="3435">(JDM60-JDM62)*$C$65*0.7042</f>
        <v>0</v>
      </c>
      <c r="JDO66" s="962">
        <f t="shared" ref="JDO66" si="3436">(JDO60-JDO62)*$C$65*0.7042</f>
        <v>0</v>
      </c>
      <c r="JDQ66" s="962">
        <f t="shared" ref="JDQ66" si="3437">(JDQ60-JDQ62)*$C$65*0.7042</f>
        <v>0</v>
      </c>
      <c r="JDS66" s="962">
        <f t="shared" ref="JDS66" si="3438">(JDS60-JDS62)*$C$65*0.7042</f>
        <v>0</v>
      </c>
      <c r="JDU66" s="962">
        <f t="shared" ref="JDU66" si="3439">(JDU60-JDU62)*$C$65*0.7042</f>
        <v>0</v>
      </c>
      <c r="JDW66" s="962">
        <f t="shared" ref="JDW66" si="3440">(JDW60-JDW62)*$C$65*0.7042</f>
        <v>0</v>
      </c>
      <c r="JDY66" s="962">
        <f t="shared" ref="JDY66" si="3441">(JDY60-JDY62)*$C$65*0.7042</f>
        <v>0</v>
      </c>
      <c r="JEA66" s="962">
        <f t="shared" ref="JEA66" si="3442">(JEA60-JEA62)*$C$65*0.7042</f>
        <v>0</v>
      </c>
      <c r="JEC66" s="962">
        <f t="shared" ref="JEC66" si="3443">(JEC60-JEC62)*$C$65*0.7042</f>
        <v>0</v>
      </c>
      <c r="JEE66" s="962">
        <f t="shared" ref="JEE66" si="3444">(JEE60-JEE62)*$C$65*0.7042</f>
        <v>0</v>
      </c>
      <c r="JEG66" s="962">
        <f t="shared" ref="JEG66" si="3445">(JEG60-JEG62)*$C$65*0.7042</f>
        <v>0</v>
      </c>
      <c r="JEI66" s="962">
        <f t="shared" ref="JEI66" si="3446">(JEI60-JEI62)*$C$65*0.7042</f>
        <v>0</v>
      </c>
      <c r="JEK66" s="962">
        <f t="shared" ref="JEK66" si="3447">(JEK60-JEK62)*$C$65*0.7042</f>
        <v>0</v>
      </c>
      <c r="JEM66" s="962">
        <f t="shared" ref="JEM66" si="3448">(JEM60-JEM62)*$C$65*0.7042</f>
        <v>0</v>
      </c>
      <c r="JEO66" s="962">
        <f t="shared" ref="JEO66" si="3449">(JEO60-JEO62)*$C$65*0.7042</f>
        <v>0</v>
      </c>
      <c r="JEQ66" s="962">
        <f t="shared" ref="JEQ66" si="3450">(JEQ60-JEQ62)*$C$65*0.7042</f>
        <v>0</v>
      </c>
      <c r="JES66" s="962">
        <f t="shared" ref="JES66" si="3451">(JES60-JES62)*$C$65*0.7042</f>
        <v>0</v>
      </c>
      <c r="JEU66" s="962">
        <f t="shared" ref="JEU66" si="3452">(JEU60-JEU62)*$C$65*0.7042</f>
        <v>0</v>
      </c>
      <c r="JEW66" s="962">
        <f t="shared" ref="JEW66" si="3453">(JEW60-JEW62)*$C$65*0.7042</f>
        <v>0</v>
      </c>
      <c r="JEY66" s="962">
        <f t="shared" ref="JEY66" si="3454">(JEY60-JEY62)*$C$65*0.7042</f>
        <v>0</v>
      </c>
      <c r="JFA66" s="962">
        <f t="shared" ref="JFA66" si="3455">(JFA60-JFA62)*$C$65*0.7042</f>
        <v>0</v>
      </c>
      <c r="JFC66" s="962">
        <f t="shared" ref="JFC66" si="3456">(JFC60-JFC62)*$C$65*0.7042</f>
        <v>0</v>
      </c>
      <c r="JFE66" s="962">
        <f t="shared" ref="JFE66" si="3457">(JFE60-JFE62)*$C$65*0.7042</f>
        <v>0</v>
      </c>
      <c r="JFG66" s="962">
        <f t="shared" ref="JFG66" si="3458">(JFG60-JFG62)*$C$65*0.7042</f>
        <v>0</v>
      </c>
      <c r="JFI66" s="962">
        <f t="shared" ref="JFI66" si="3459">(JFI60-JFI62)*$C$65*0.7042</f>
        <v>0</v>
      </c>
      <c r="JFK66" s="962">
        <f t="shared" ref="JFK66" si="3460">(JFK60-JFK62)*$C$65*0.7042</f>
        <v>0</v>
      </c>
      <c r="JFM66" s="962">
        <f t="shared" ref="JFM66" si="3461">(JFM60-JFM62)*$C$65*0.7042</f>
        <v>0</v>
      </c>
      <c r="JFO66" s="962">
        <f t="shared" ref="JFO66" si="3462">(JFO60-JFO62)*$C$65*0.7042</f>
        <v>0</v>
      </c>
      <c r="JFQ66" s="962">
        <f t="shared" ref="JFQ66" si="3463">(JFQ60-JFQ62)*$C$65*0.7042</f>
        <v>0</v>
      </c>
      <c r="JFS66" s="962">
        <f t="shared" ref="JFS66" si="3464">(JFS60-JFS62)*$C$65*0.7042</f>
        <v>0</v>
      </c>
      <c r="JFU66" s="962">
        <f t="shared" ref="JFU66" si="3465">(JFU60-JFU62)*$C$65*0.7042</f>
        <v>0</v>
      </c>
      <c r="JFW66" s="962">
        <f t="shared" ref="JFW66" si="3466">(JFW60-JFW62)*$C$65*0.7042</f>
        <v>0</v>
      </c>
      <c r="JFY66" s="962">
        <f t="shared" ref="JFY66" si="3467">(JFY60-JFY62)*$C$65*0.7042</f>
        <v>0</v>
      </c>
      <c r="JGA66" s="962">
        <f t="shared" ref="JGA66" si="3468">(JGA60-JGA62)*$C$65*0.7042</f>
        <v>0</v>
      </c>
      <c r="JGC66" s="962">
        <f t="shared" ref="JGC66" si="3469">(JGC60-JGC62)*$C$65*0.7042</f>
        <v>0</v>
      </c>
      <c r="JGE66" s="962">
        <f t="shared" ref="JGE66" si="3470">(JGE60-JGE62)*$C$65*0.7042</f>
        <v>0</v>
      </c>
      <c r="JGG66" s="962">
        <f t="shared" ref="JGG66" si="3471">(JGG60-JGG62)*$C$65*0.7042</f>
        <v>0</v>
      </c>
      <c r="JGI66" s="962">
        <f t="shared" ref="JGI66" si="3472">(JGI60-JGI62)*$C$65*0.7042</f>
        <v>0</v>
      </c>
      <c r="JGK66" s="962">
        <f t="shared" ref="JGK66" si="3473">(JGK60-JGK62)*$C$65*0.7042</f>
        <v>0</v>
      </c>
      <c r="JGM66" s="962">
        <f t="shared" ref="JGM66" si="3474">(JGM60-JGM62)*$C$65*0.7042</f>
        <v>0</v>
      </c>
      <c r="JGO66" s="962">
        <f t="shared" ref="JGO66" si="3475">(JGO60-JGO62)*$C$65*0.7042</f>
        <v>0</v>
      </c>
      <c r="JGQ66" s="962">
        <f t="shared" ref="JGQ66" si="3476">(JGQ60-JGQ62)*$C$65*0.7042</f>
        <v>0</v>
      </c>
      <c r="JGS66" s="962">
        <f t="shared" ref="JGS66" si="3477">(JGS60-JGS62)*$C$65*0.7042</f>
        <v>0</v>
      </c>
      <c r="JGU66" s="962">
        <f t="shared" ref="JGU66" si="3478">(JGU60-JGU62)*$C$65*0.7042</f>
        <v>0</v>
      </c>
      <c r="JGW66" s="962">
        <f t="shared" ref="JGW66" si="3479">(JGW60-JGW62)*$C$65*0.7042</f>
        <v>0</v>
      </c>
      <c r="JGY66" s="962">
        <f t="shared" ref="JGY66" si="3480">(JGY60-JGY62)*$C$65*0.7042</f>
        <v>0</v>
      </c>
      <c r="JHA66" s="962">
        <f t="shared" ref="JHA66" si="3481">(JHA60-JHA62)*$C$65*0.7042</f>
        <v>0</v>
      </c>
      <c r="JHC66" s="962">
        <f t="shared" ref="JHC66" si="3482">(JHC60-JHC62)*$C$65*0.7042</f>
        <v>0</v>
      </c>
      <c r="JHE66" s="962">
        <f t="shared" ref="JHE66" si="3483">(JHE60-JHE62)*$C$65*0.7042</f>
        <v>0</v>
      </c>
      <c r="JHG66" s="962">
        <f t="shared" ref="JHG66" si="3484">(JHG60-JHG62)*$C$65*0.7042</f>
        <v>0</v>
      </c>
      <c r="JHI66" s="962">
        <f t="shared" ref="JHI66" si="3485">(JHI60-JHI62)*$C$65*0.7042</f>
        <v>0</v>
      </c>
      <c r="JHK66" s="962">
        <f t="shared" ref="JHK66" si="3486">(JHK60-JHK62)*$C$65*0.7042</f>
        <v>0</v>
      </c>
      <c r="JHM66" s="962">
        <f t="shared" ref="JHM66" si="3487">(JHM60-JHM62)*$C$65*0.7042</f>
        <v>0</v>
      </c>
      <c r="JHO66" s="962">
        <f t="shared" ref="JHO66" si="3488">(JHO60-JHO62)*$C$65*0.7042</f>
        <v>0</v>
      </c>
      <c r="JHQ66" s="962">
        <f t="shared" ref="JHQ66" si="3489">(JHQ60-JHQ62)*$C$65*0.7042</f>
        <v>0</v>
      </c>
      <c r="JHS66" s="962">
        <f t="shared" ref="JHS66" si="3490">(JHS60-JHS62)*$C$65*0.7042</f>
        <v>0</v>
      </c>
      <c r="JHU66" s="962">
        <f t="shared" ref="JHU66" si="3491">(JHU60-JHU62)*$C$65*0.7042</f>
        <v>0</v>
      </c>
      <c r="JHW66" s="962">
        <f t="shared" ref="JHW66" si="3492">(JHW60-JHW62)*$C$65*0.7042</f>
        <v>0</v>
      </c>
      <c r="JHY66" s="962">
        <f t="shared" ref="JHY66" si="3493">(JHY60-JHY62)*$C$65*0.7042</f>
        <v>0</v>
      </c>
      <c r="JIA66" s="962">
        <f t="shared" ref="JIA66" si="3494">(JIA60-JIA62)*$C$65*0.7042</f>
        <v>0</v>
      </c>
      <c r="JIC66" s="962">
        <f t="shared" ref="JIC66" si="3495">(JIC60-JIC62)*$C$65*0.7042</f>
        <v>0</v>
      </c>
      <c r="JIE66" s="962">
        <f t="shared" ref="JIE66" si="3496">(JIE60-JIE62)*$C$65*0.7042</f>
        <v>0</v>
      </c>
      <c r="JIG66" s="962">
        <f t="shared" ref="JIG66" si="3497">(JIG60-JIG62)*$C$65*0.7042</f>
        <v>0</v>
      </c>
      <c r="JII66" s="962">
        <f t="shared" ref="JII66" si="3498">(JII60-JII62)*$C$65*0.7042</f>
        <v>0</v>
      </c>
      <c r="JIK66" s="962">
        <f t="shared" ref="JIK66" si="3499">(JIK60-JIK62)*$C$65*0.7042</f>
        <v>0</v>
      </c>
      <c r="JIM66" s="962">
        <f t="shared" ref="JIM66" si="3500">(JIM60-JIM62)*$C$65*0.7042</f>
        <v>0</v>
      </c>
      <c r="JIO66" s="962">
        <f t="shared" ref="JIO66" si="3501">(JIO60-JIO62)*$C$65*0.7042</f>
        <v>0</v>
      </c>
      <c r="JIQ66" s="962">
        <f t="shared" ref="JIQ66" si="3502">(JIQ60-JIQ62)*$C$65*0.7042</f>
        <v>0</v>
      </c>
      <c r="JIS66" s="962">
        <f t="shared" ref="JIS66" si="3503">(JIS60-JIS62)*$C$65*0.7042</f>
        <v>0</v>
      </c>
      <c r="JIU66" s="962">
        <f t="shared" ref="JIU66" si="3504">(JIU60-JIU62)*$C$65*0.7042</f>
        <v>0</v>
      </c>
      <c r="JIW66" s="962">
        <f t="shared" ref="JIW66" si="3505">(JIW60-JIW62)*$C$65*0.7042</f>
        <v>0</v>
      </c>
      <c r="JIY66" s="962">
        <f t="shared" ref="JIY66" si="3506">(JIY60-JIY62)*$C$65*0.7042</f>
        <v>0</v>
      </c>
      <c r="JJA66" s="962">
        <f t="shared" ref="JJA66" si="3507">(JJA60-JJA62)*$C$65*0.7042</f>
        <v>0</v>
      </c>
      <c r="JJC66" s="962">
        <f t="shared" ref="JJC66" si="3508">(JJC60-JJC62)*$C$65*0.7042</f>
        <v>0</v>
      </c>
      <c r="JJE66" s="962">
        <f t="shared" ref="JJE66" si="3509">(JJE60-JJE62)*$C$65*0.7042</f>
        <v>0</v>
      </c>
      <c r="JJG66" s="962">
        <f t="shared" ref="JJG66" si="3510">(JJG60-JJG62)*$C$65*0.7042</f>
        <v>0</v>
      </c>
      <c r="JJI66" s="962">
        <f t="shared" ref="JJI66" si="3511">(JJI60-JJI62)*$C$65*0.7042</f>
        <v>0</v>
      </c>
      <c r="JJK66" s="962">
        <f t="shared" ref="JJK66" si="3512">(JJK60-JJK62)*$C$65*0.7042</f>
        <v>0</v>
      </c>
      <c r="JJM66" s="962">
        <f t="shared" ref="JJM66" si="3513">(JJM60-JJM62)*$C$65*0.7042</f>
        <v>0</v>
      </c>
      <c r="JJO66" s="962">
        <f t="shared" ref="JJO66" si="3514">(JJO60-JJO62)*$C$65*0.7042</f>
        <v>0</v>
      </c>
      <c r="JJQ66" s="962">
        <f t="shared" ref="JJQ66" si="3515">(JJQ60-JJQ62)*$C$65*0.7042</f>
        <v>0</v>
      </c>
      <c r="JJS66" s="962">
        <f t="shared" ref="JJS66" si="3516">(JJS60-JJS62)*$C$65*0.7042</f>
        <v>0</v>
      </c>
      <c r="JJU66" s="962">
        <f t="shared" ref="JJU66" si="3517">(JJU60-JJU62)*$C$65*0.7042</f>
        <v>0</v>
      </c>
      <c r="JJW66" s="962">
        <f t="shared" ref="JJW66" si="3518">(JJW60-JJW62)*$C$65*0.7042</f>
        <v>0</v>
      </c>
      <c r="JJY66" s="962">
        <f t="shared" ref="JJY66" si="3519">(JJY60-JJY62)*$C$65*0.7042</f>
        <v>0</v>
      </c>
      <c r="JKA66" s="962">
        <f t="shared" ref="JKA66" si="3520">(JKA60-JKA62)*$C$65*0.7042</f>
        <v>0</v>
      </c>
      <c r="JKC66" s="962">
        <f t="shared" ref="JKC66" si="3521">(JKC60-JKC62)*$C$65*0.7042</f>
        <v>0</v>
      </c>
      <c r="JKE66" s="962">
        <f t="shared" ref="JKE66" si="3522">(JKE60-JKE62)*$C$65*0.7042</f>
        <v>0</v>
      </c>
      <c r="JKG66" s="962">
        <f t="shared" ref="JKG66" si="3523">(JKG60-JKG62)*$C$65*0.7042</f>
        <v>0</v>
      </c>
      <c r="JKI66" s="962">
        <f t="shared" ref="JKI66" si="3524">(JKI60-JKI62)*$C$65*0.7042</f>
        <v>0</v>
      </c>
      <c r="JKK66" s="962">
        <f t="shared" ref="JKK66" si="3525">(JKK60-JKK62)*$C$65*0.7042</f>
        <v>0</v>
      </c>
      <c r="JKM66" s="962">
        <f t="shared" ref="JKM66" si="3526">(JKM60-JKM62)*$C$65*0.7042</f>
        <v>0</v>
      </c>
      <c r="JKO66" s="962">
        <f t="shared" ref="JKO66" si="3527">(JKO60-JKO62)*$C$65*0.7042</f>
        <v>0</v>
      </c>
      <c r="JKQ66" s="962">
        <f t="shared" ref="JKQ66" si="3528">(JKQ60-JKQ62)*$C$65*0.7042</f>
        <v>0</v>
      </c>
      <c r="JKS66" s="962">
        <f t="shared" ref="JKS66" si="3529">(JKS60-JKS62)*$C$65*0.7042</f>
        <v>0</v>
      </c>
      <c r="JKU66" s="962">
        <f t="shared" ref="JKU66" si="3530">(JKU60-JKU62)*$C$65*0.7042</f>
        <v>0</v>
      </c>
      <c r="JKW66" s="962">
        <f t="shared" ref="JKW66" si="3531">(JKW60-JKW62)*$C$65*0.7042</f>
        <v>0</v>
      </c>
      <c r="JKY66" s="962">
        <f t="shared" ref="JKY66" si="3532">(JKY60-JKY62)*$C$65*0.7042</f>
        <v>0</v>
      </c>
      <c r="JLA66" s="962">
        <f t="shared" ref="JLA66" si="3533">(JLA60-JLA62)*$C$65*0.7042</f>
        <v>0</v>
      </c>
      <c r="JLC66" s="962">
        <f t="shared" ref="JLC66" si="3534">(JLC60-JLC62)*$C$65*0.7042</f>
        <v>0</v>
      </c>
      <c r="JLE66" s="962">
        <f t="shared" ref="JLE66" si="3535">(JLE60-JLE62)*$C$65*0.7042</f>
        <v>0</v>
      </c>
      <c r="JLG66" s="962">
        <f t="shared" ref="JLG66" si="3536">(JLG60-JLG62)*$C$65*0.7042</f>
        <v>0</v>
      </c>
      <c r="JLI66" s="962">
        <f t="shared" ref="JLI66" si="3537">(JLI60-JLI62)*$C$65*0.7042</f>
        <v>0</v>
      </c>
      <c r="JLK66" s="962">
        <f t="shared" ref="JLK66" si="3538">(JLK60-JLK62)*$C$65*0.7042</f>
        <v>0</v>
      </c>
      <c r="JLM66" s="962">
        <f t="shared" ref="JLM66" si="3539">(JLM60-JLM62)*$C$65*0.7042</f>
        <v>0</v>
      </c>
      <c r="JLO66" s="962">
        <f t="shared" ref="JLO66" si="3540">(JLO60-JLO62)*$C$65*0.7042</f>
        <v>0</v>
      </c>
      <c r="JLQ66" s="962">
        <f t="shared" ref="JLQ66" si="3541">(JLQ60-JLQ62)*$C$65*0.7042</f>
        <v>0</v>
      </c>
      <c r="JLS66" s="962">
        <f t="shared" ref="JLS66" si="3542">(JLS60-JLS62)*$C$65*0.7042</f>
        <v>0</v>
      </c>
      <c r="JLU66" s="962">
        <f t="shared" ref="JLU66" si="3543">(JLU60-JLU62)*$C$65*0.7042</f>
        <v>0</v>
      </c>
      <c r="JLW66" s="962">
        <f t="shared" ref="JLW66" si="3544">(JLW60-JLW62)*$C$65*0.7042</f>
        <v>0</v>
      </c>
      <c r="JLY66" s="962">
        <f t="shared" ref="JLY66" si="3545">(JLY60-JLY62)*$C$65*0.7042</f>
        <v>0</v>
      </c>
      <c r="JMA66" s="962">
        <f t="shared" ref="JMA66" si="3546">(JMA60-JMA62)*$C$65*0.7042</f>
        <v>0</v>
      </c>
      <c r="JMC66" s="962">
        <f t="shared" ref="JMC66" si="3547">(JMC60-JMC62)*$C$65*0.7042</f>
        <v>0</v>
      </c>
      <c r="JME66" s="962">
        <f t="shared" ref="JME66" si="3548">(JME60-JME62)*$C$65*0.7042</f>
        <v>0</v>
      </c>
      <c r="JMG66" s="962">
        <f t="shared" ref="JMG66" si="3549">(JMG60-JMG62)*$C$65*0.7042</f>
        <v>0</v>
      </c>
      <c r="JMI66" s="962">
        <f t="shared" ref="JMI66" si="3550">(JMI60-JMI62)*$C$65*0.7042</f>
        <v>0</v>
      </c>
      <c r="JMK66" s="962">
        <f t="shared" ref="JMK66" si="3551">(JMK60-JMK62)*$C$65*0.7042</f>
        <v>0</v>
      </c>
      <c r="JMM66" s="962">
        <f t="shared" ref="JMM66" si="3552">(JMM60-JMM62)*$C$65*0.7042</f>
        <v>0</v>
      </c>
      <c r="JMO66" s="962">
        <f t="shared" ref="JMO66" si="3553">(JMO60-JMO62)*$C$65*0.7042</f>
        <v>0</v>
      </c>
      <c r="JMQ66" s="962">
        <f t="shared" ref="JMQ66" si="3554">(JMQ60-JMQ62)*$C$65*0.7042</f>
        <v>0</v>
      </c>
      <c r="JMS66" s="962">
        <f t="shared" ref="JMS66" si="3555">(JMS60-JMS62)*$C$65*0.7042</f>
        <v>0</v>
      </c>
      <c r="JMU66" s="962">
        <f t="shared" ref="JMU66" si="3556">(JMU60-JMU62)*$C$65*0.7042</f>
        <v>0</v>
      </c>
      <c r="JMW66" s="962">
        <f t="shared" ref="JMW66" si="3557">(JMW60-JMW62)*$C$65*0.7042</f>
        <v>0</v>
      </c>
      <c r="JMY66" s="962">
        <f t="shared" ref="JMY66" si="3558">(JMY60-JMY62)*$C$65*0.7042</f>
        <v>0</v>
      </c>
      <c r="JNA66" s="962">
        <f t="shared" ref="JNA66" si="3559">(JNA60-JNA62)*$C$65*0.7042</f>
        <v>0</v>
      </c>
      <c r="JNC66" s="962">
        <f t="shared" ref="JNC66" si="3560">(JNC60-JNC62)*$C$65*0.7042</f>
        <v>0</v>
      </c>
      <c r="JNE66" s="962">
        <f t="shared" ref="JNE66" si="3561">(JNE60-JNE62)*$C$65*0.7042</f>
        <v>0</v>
      </c>
      <c r="JNG66" s="962">
        <f t="shared" ref="JNG66" si="3562">(JNG60-JNG62)*$C$65*0.7042</f>
        <v>0</v>
      </c>
      <c r="JNI66" s="962">
        <f t="shared" ref="JNI66" si="3563">(JNI60-JNI62)*$C$65*0.7042</f>
        <v>0</v>
      </c>
      <c r="JNK66" s="962">
        <f t="shared" ref="JNK66" si="3564">(JNK60-JNK62)*$C$65*0.7042</f>
        <v>0</v>
      </c>
      <c r="JNM66" s="962">
        <f t="shared" ref="JNM66" si="3565">(JNM60-JNM62)*$C$65*0.7042</f>
        <v>0</v>
      </c>
      <c r="JNO66" s="962">
        <f t="shared" ref="JNO66" si="3566">(JNO60-JNO62)*$C$65*0.7042</f>
        <v>0</v>
      </c>
      <c r="JNQ66" s="962">
        <f t="shared" ref="JNQ66" si="3567">(JNQ60-JNQ62)*$C$65*0.7042</f>
        <v>0</v>
      </c>
      <c r="JNS66" s="962">
        <f t="shared" ref="JNS66" si="3568">(JNS60-JNS62)*$C$65*0.7042</f>
        <v>0</v>
      </c>
      <c r="JNU66" s="962">
        <f t="shared" ref="JNU66" si="3569">(JNU60-JNU62)*$C$65*0.7042</f>
        <v>0</v>
      </c>
      <c r="JNW66" s="962">
        <f t="shared" ref="JNW66" si="3570">(JNW60-JNW62)*$C$65*0.7042</f>
        <v>0</v>
      </c>
      <c r="JNY66" s="962">
        <f t="shared" ref="JNY66" si="3571">(JNY60-JNY62)*$C$65*0.7042</f>
        <v>0</v>
      </c>
      <c r="JOA66" s="962">
        <f t="shared" ref="JOA66" si="3572">(JOA60-JOA62)*$C$65*0.7042</f>
        <v>0</v>
      </c>
      <c r="JOC66" s="962">
        <f t="shared" ref="JOC66" si="3573">(JOC60-JOC62)*$C$65*0.7042</f>
        <v>0</v>
      </c>
      <c r="JOE66" s="962">
        <f t="shared" ref="JOE66" si="3574">(JOE60-JOE62)*$C$65*0.7042</f>
        <v>0</v>
      </c>
      <c r="JOG66" s="962">
        <f t="shared" ref="JOG66" si="3575">(JOG60-JOG62)*$C$65*0.7042</f>
        <v>0</v>
      </c>
      <c r="JOI66" s="962">
        <f t="shared" ref="JOI66" si="3576">(JOI60-JOI62)*$C$65*0.7042</f>
        <v>0</v>
      </c>
      <c r="JOK66" s="962">
        <f t="shared" ref="JOK66" si="3577">(JOK60-JOK62)*$C$65*0.7042</f>
        <v>0</v>
      </c>
      <c r="JOM66" s="962">
        <f t="shared" ref="JOM66" si="3578">(JOM60-JOM62)*$C$65*0.7042</f>
        <v>0</v>
      </c>
      <c r="JOO66" s="962">
        <f t="shared" ref="JOO66" si="3579">(JOO60-JOO62)*$C$65*0.7042</f>
        <v>0</v>
      </c>
      <c r="JOQ66" s="962">
        <f t="shared" ref="JOQ66" si="3580">(JOQ60-JOQ62)*$C$65*0.7042</f>
        <v>0</v>
      </c>
      <c r="JOS66" s="962">
        <f t="shared" ref="JOS66" si="3581">(JOS60-JOS62)*$C$65*0.7042</f>
        <v>0</v>
      </c>
      <c r="JOU66" s="962">
        <f t="shared" ref="JOU66" si="3582">(JOU60-JOU62)*$C$65*0.7042</f>
        <v>0</v>
      </c>
      <c r="JOW66" s="962">
        <f t="shared" ref="JOW66" si="3583">(JOW60-JOW62)*$C$65*0.7042</f>
        <v>0</v>
      </c>
      <c r="JOY66" s="962">
        <f t="shared" ref="JOY66" si="3584">(JOY60-JOY62)*$C$65*0.7042</f>
        <v>0</v>
      </c>
      <c r="JPA66" s="962">
        <f t="shared" ref="JPA66" si="3585">(JPA60-JPA62)*$C$65*0.7042</f>
        <v>0</v>
      </c>
      <c r="JPC66" s="962">
        <f t="shared" ref="JPC66" si="3586">(JPC60-JPC62)*$C$65*0.7042</f>
        <v>0</v>
      </c>
      <c r="JPE66" s="962">
        <f t="shared" ref="JPE66" si="3587">(JPE60-JPE62)*$C$65*0.7042</f>
        <v>0</v>
      </c>
      <c r="JPG66" s="962">
        <f t="shared" ref="JPG66" si="3588">(JPG60-JPG62)*$C$65*0.7042</f>
        <v>0</v>
      </c>
      <c r="JPI66" s="962">
        <f t="shared" ref="JPI66" si="3589">(JPI60-JPI62)*$C$65*0.7042</f>
        <v>0</v>
      </c>
      <c r="JPK66" s="962">
        <f t="shared" ref="JPK66" si="3590">(JPK60-JPK62)*$C$65*0.7042</f>
        <v>0</v>
      </c>
      <c r="JPM66" s="962">
        <f t="shared" ref="JPM66" si="3591">(JPM60-JPM62)*$C$65*0.7042</f>
        <v>0</v>
      </c>
      <c r="JPO66" s="962">
        <f t="shared" ref="JPO66" si="3592">(JPO60-JPO62)*$C$65*0.7042</f>
        <v>0</v>
      </c>
      <c r="JPQ66" s="962">
        <f t="shared" ref="JPQ66" si="3593">(JPQ60-JPQ62)*$C$65*0.7042</f>
        <v>0</v>
      </c>
      <c r="JPS66" s="962">
        <f t="shared" ref="JPS66" si="3594">(JPS60-JPS62)*$C$65*0.7042</f>
        <v>0</v>
      </c>
      <c r="JPU66" s="962">
        <f t="shared" ref="JPU66" si="3595">(JPU60-JPU62)*$C$65*0.7042</f>
        <v>0</v>
      </c>
      <c r="JPW66" s="962">
        <f t="shared" ref="JPW66" si="3596">(JPW60-JPW62)*$C$65*0.7042</f>
        <v>0</v>
      </c>
      <c r="JPY66" s="962">
        <f t="shared" ref="JPY66" si="3597">(JPY60-JPY62)*$C$65*0.7042</f>
        <v>0</v>
      </c>
      <c r="JQA66" s="962">
        <f t="shared" ref="JQA66" si="3598">(JQA60-JQA62)*$C$65*0.7042</f>
        <v>0</v>
      </c>
      <c r="JQC66" s="962">
        <f t="shared" ref="JQC66" si="3599">(JQC60-JQC62)*$C$65*0.7042</f>
        <v>0</v>
      </c>
      <c r="JQE66" s="962">
        <f t="shared" ref="JQE66" si="3600">(JQE60-JQE62)*$C$65*0.7042</f>
        <v>0</v>
      </c>
      <c r="JQG66" s="962">
        <f t="shared" ref="JQG66" si="3601">(JQG60-JQG62)*$C$65*0.7042</f>
        <v>0</v>
      </c>
      <c r="JQI66" s="962">
        <f t="shared" ref="JQI66" si="3602">(JQI60-JQI62)*$C$65*0.7042</f>
        <v>0</v>
      </c>
      <c r="JQK66" s="962">
        <f t="shared" ref="JQK66" si="3603">(JQK60-JQK62)*$C$65*0.7042</f>
        <v>0</v>
      </c>
      <c r="JQM66" s="962">
        <f t="shared" ref="JQM66" si="3604">(JQM60-JQM62)*$C$65*0.7042</f>
        <v>0</v>
      </c>
      <c r="JQO66" s="962">
        <f t="shared" ref="JQO66" si="3605">(JQO60-JQO62)*$C$65*0.7042</f>
        <v>0</v>
      </c>
      <c r="JQQ66" s="962">
        <f t="shared" ref="JQQ66" si="3606">(JQQ60-JQQ62)*$C$65*0.7042</f>
        <v>0</v>
      </c>
      <c r="JQS66" s="962">
        <f t="shared" ref="JQS66" si="3607">(JQS60-JQS62)*$C$65*0.7042</f>
        <v>0</v>
      </c>
      <c r="JQU66" s="962">
        <f t="shared" ref="JQU66" si="3608">(JQU60-JQU62)*$C$65*0.7042</f>
        <v>0</v>
      </c>
      <c r="JQW66" s="962">
        <f t="shared" ref="JQW66" si="3609">(JQW60-JQW62)*$C$65*0.7042</f>
        <v>0</v>
      </c>
      <c r="JQY66" s="962">
        <f t="shared" ref="JQY66" si="3610">(JQY60-JQY62)*$C$65*0.7042</f>
        <v>0</v>
      </c>
      <c r="JRA66" s="962">
        <f t="shared" ref="JRA66" si="3611">(JRA60-JRA62)*$C$65*0.7042</f>
        <v>0</v>
      </c>
      <c r="JRC66" s="962">
        <f t="shared" ref="JRC66" si="3612">(JRC60-JRC62)*$C$65*0.7042</f>
        <v>0</v>
      </c>
      <c r="JRE66" s="962">
        <f t="shared" ref="JRE66" si="3613">(JRE60-JRE62)*$C$65*0.7042</f>
        <v>0</v>
      </c>
      <c r="JRG66" s="962">
        <f t="shared" ref="JRG66" si="3614">(JRG60-JRG62)*$C$65*0.7042</f>
        <v>0</v>
      </c>
      <c r="JRI66" s="962">
        <f t="shared" ref="JRI66" si="3615">(JRI60-JRI62)*$C$65*0.7042</f>
        <v>0</v>
      </c>
      <c r="JRK66" s="962">
        <f t="shared" ref="JRK66" si="3616">(JRK60-JRK62)*$C$65*0.7042</f>
        <v>0</v>
      </c>
      <c r="JRM66" s="962">
        <f t="shared" ref="JRM66" si="3617">(JRM60-JRM62)*$C$65*0.7042</f>
        <v>0</v>
      </c>
      <c r="JRO66" s="962">
        <f t="shared" ref="JRO66" si="3618">(JRO60-JRO62)*$C$65*0.7042</f>
        <v>0</v>
      </c>
      <c r="JRQ66" s="962">
        <f t="shared" ref="JRQ66" si="3619">(JRQ60-JRQ62)*$C$65*0.7042</f>
        <v>0</v>
      </c>
      <c r="JRS66" s="962">
        <f t="shared" ref="JRS66" si="3620">(JRS60-JRS62)*$C$65*0.7042</f>
        <v>0</v>
      </c>
      <c r="JRU66" s="962">
        <f t="shared" ref="JRU66" si="3621">(JRU60-JRU62)*$C$65*0.7042</f>
        <v>0</v>
      </c>
      <c r="JRW66" s="962">
        <f t="shared" ref="JRW66" si="3622">(JRW60-JRW62)*$C$65*0.7042</f>
        <v>0</v>
      </c>
      <c r="JRY66" s="962">
        <f t="shared" ref="JRY66" si="3623">(JRY60-JRY62)*$C$65*0.7042</f>
        <v>0</v>
      </c>
      <c r="JSA66" s="962">
        <f t="shared" ref="JSA66" si="3624">(JSA60-JSA62)*$C$65*0.7042</f>
        <v>0</v>
      </c>
      <c r="JSC66" s="962">
        <f t="shared" ref="JSC66" si="3625">(JSC60-JSC62)*$C$65*0.7042</f>
        <v>0</v>
      </c>
      <c r="JSE66" s="962">
        <f t="shared" ref="JSE66" si="3626">(JSE60-JSE62)*$C$65*0.7042</f>
        <v>0</v>
      </c>
      <c r="JSG66" s="962">
        <f t="shared" ref="JSG66" si="3627">(JSG60-JSG62)*$C$65*0.7042</f>
        <v>0</v>
      </c>
      <c r="JSI66" s="962">
        <f t="shared" ref="JSI66" si="3628">(JSI60-JSI62)*$C$65*0.7042</f>
        <v>0</v>
      </c>
      <c r="JSK66" s="962">
        <f t="shared" ref="JSK66" si="3629">(JSK60-JSK62)*$C$65*0.7042</f>
        <v>0</v>
      </c>
      <c r="JSM66" s="962">
        <f t="shared" ref="JSM66" si="3630">(JSM60-JSM62)*$C$65*0.7042</f>
        <v>0</v>
      </c>
      <c r="JSO66" s="962">
        <f t="shared" ref="JSO66" si="3631">(JSO60-JSO62)*$C$65*0.7042</f>
        <v>0</v>
      </c>
      <c r="JSQ66" s="962">
        <f t="shared" ref="JSQ66" si="3632">(JSQ60-JSQ62)*$C$65*0.7042</f>
        <v>0</v>
      </c>
      <c r="JSS66" s="962">
        <f t="shared" ref="JSS66" si="3633">(JSS60-JSS62)*$C$65*0.7042</f>
        <v>0</v>
      </c>
      <c r="JSU66" s="962">
        <f t="shared" ref="JSU66" si="3634">(JSU60-JSU62)*$C$65*0.7042</f>
        <v>0</v>
      </c>
      <c r="JSW66" s="962">
        <f t="shared" ref="JSW66" si="3635">(JSW60-JSW62)*$C$65*0.7042</f>
        <v>0</v>
      </c>
      <c r="JSY66" s="962">
        <f t="shared" ref="JSY66" si="3636">(JSY60-JSY62)*$C$65*0.7042</f>
        <v>0</v>
      </c>
      <c r="JTA66" s="962">
        <f t="shared" ref="JTA66" si="3637">(JTA60-JTA62)*$C$65*0.7042</f>
        <v>0</v>
      </c>
      <c r="JTC66" s="962">
        <f t="shared" ref="JTC66" si="3638">(JTC60-JTC62)*$C$65*0.7042</f>
        <v>0</v>
      </c>
      <c r="JTE66" s="962">
        <f t="shared" ref="JTE66" si="3639">(JTE60-JTE62)*$C$65*0.7042</f>
        <v>0</v>
      </c>
      <c r="JTG66" s="962">
        <f t="shared" ref="JTG66" si="3640">(JTG60-JTG62)*$C$65*0.7042</f>
        <v>0</v>
      </c>
      <c r="JTI66" s="962">
        <f t="shared" ref="JTI66" si="3641">(JTI60-JTI62)*$C$65*0.7042</f>
        <v>0</v>
      </c>
      <c r="JTK66" s="962">
        <f t="shared" ref="JTK66" si="3642">(JTK60-JTK62)*$C$65*0.7042</f>
        <v>0</v>
      </c>
      <c r="JTM66" s="962">
        <f t="shared" ref="JTM66" si="3643">(JTM60-JTM62)*$C$65*0.7042</f>
        <v>0</v>
      </c>
      <c r="JTO66" s="962">
        <f t="shared" ref="JTO66" si="3644">(JTO60-JTO62)*$C$65*0.7042</f>
        <v>0</v>
      </c>
      <c r="JTQ66" s="962">
        <f t="shared" ref="JTQ66" si="3645">(JTQ60-JTQ62)*$C$65*0.7042</f>
        <v>0</v>
      </c>
      <c r="JTS66" s="962">
        <f t="shared" ref="JTS66" si="3646">(JTS60-JTS62)*$C$65*0.7042</f>
        <v>0</v>
      </c>
      <c r="JTU66" s="962">
        <f t="shared" ref="JTU66" si="3647">(JTU60-JTU62)*$C$65*0.7042</f>
        <v>0</v>
      </c>
      <c r="JTW66" s="962">
        <f t="shared" ref="JTW66" si="3648">(JTW60-JTW62)*$C$65*0.7042</f>
        <v>0</v>
      </c>
      <c r="JTY66" s="962">
        <f t="shared" ref="JTY66" si="3649">(JTY60-JTY62)*$C$65*0.7042</f>
        <v>0</v>
      </c>
      <c r="JUA66" s="962">
        <f t="shared" ref="JUA66" si="3650">(JUA60-JUA62)*$C$65*0.7042</f>
        <v>0</v>
      </c>
      <c r="JUC66" s="962">
        <f t="shared" ref="JUC66" si="3651">(JUC60-JUC62)*$C$65*0.7042</f>
        <v>0</v>
      </c>
      <c r="JUE66" s="962">
        <f t="shared" ref="JUE66" si="3652">(JUE60-JUE62)*$C$65*0.7042</f>
        <v>0</v>
      </c>
      <c r="JUG66" s="962">
        <f t="shared" ref="JUG66" si="3653">(JUG60-JUG62)*$C$65*0.7042</f>
        <v>0</v>
      </c>
      <c r="JUI66" s="962">
        <f t="shared" ref="JUI66" si="3654">(JUI60-JUI62)*$C$65*0.7042</f>
        <v>0</v>
      </c>
      <c r="JUK66" s="962">
        <f t="shared" ref="JUK66" si="3655">(JUK60-JUK62)*$C$65*0.7042</f>
        <v>0</v>
      </c>
      <c r="JUM66" s="962">
        <f t="shared" ref="JUM66" si="3656">(JUM60-JUM62)*$C$65*0.7042</f>
        <v>0</v>
      </c>
      <c r="JUO66" s="962">
        <f t="shared" ref="JUO66" si="3657">(JUO60-JUO62)*$C$65*0.7042</f>
        <v>0</v>
      </c>
      <c r="JUQ66" s="962">
        <f t="shared" ref="JUQ66" si="3658">(JUQ60-JUQ62)*$C$65*0.7042</f>
        <v>0</v>
      </c>
      <c r="JUS66" s="962">
        <f t="shared" ref="JUS66" si="3659">(JUS60-JUS62)*$C$65*0.7042</f>
        <v>0</v>
      </c>
      <c r="JUU66" s="962">
        <f t="shared" ref="JUU66" si="3660">(JUU60-JUU62)*$C$65*0.7042</f>
        <v>0</v>
      </c>
      <c r="JUW66" s="962">
        <f t="shared" ref="JUW66" si="3661">(JUW60-JUW62)*$C$65*0.7042</f>
        <v>0</v>
      </c>
      <c r="JUY66" s="962">
        <f t="shared" ref="JUY66" si="3662">(JUY60-JUY62)*$C$65*0.7042</f>
        <v>0</v>
      </c>
      <c r="JVA66" s="962">
        <f t="shared" ref="JVA66" si="3663">(JVA60-JVA62)*$C$65*0.7042</f>
        <v>0</v>
      </c>
      <c r="JVC66" s="962">
        <f t="shared" ref="JVC66" si="3664">(JVC60-JVC62)*$C$65*0.7042</f>
        <v>0</v>
      </c>
      <c r="JVE66" s="962">
        <f t="shared" ref="JVE66" si="3665">(JVE60-JVE62)*$C$65*0.7042</f>
        <v>0</v>
      </c>
      <c r="JVG66" s="962">
        <f t="shared" ref="JVG66" si="3666">(JVG60-JVG62)*$C$65*0.7042</f>
        <v>0</v>
      </c>
      <c r="JVI66" s="962">
        <f t="shared" ref="JVI66" si="3667">(JVI60-JVI62)*$C$65*0.7042</f>
        <v>0</v>
      </c>
      <c r="JVK66" s="962">
        <f t="shared" ref="JVK66" si="3668">(JVK60-JVK62)*$C$65*0.7042</f>
        <v>0</v>
      </c>
      <c r="JVM66" s="962">
        <f t="shared" ref="JVM66" si="3669">(JVM60-JVM62)*$C$65*0.7042</f>
        <v>0</v>
      </c>
      <c r="JVO66" s="962">
        <f t="shared" ref="JVO66" si="3670">(JVO60-JVO62)*$C$65*0.7042</f>
        <v>0</v>
      </c>
      <c r="JVQ66" s="962">
        <f t="shared" ref="JVQ66" si="3671">(JVQ60-JVQ62)*$C$65*0.7042</f>
        <v>0</v>
      </c>
      <c r="JVS66" s="962">
        <f t="shared" ref="JVS66" si="3672">(JVS60-JVS62)*$C$65*0.7042</f>
        <v>0</v>
      </c>
      <c r="JVU66" s="962">
        <f t="shared" ref="JVU66" si="3673">(JVU60-JVU62)*$C$65*0.7042</f>
        <v>0</v>
      </c>
      <c r="JVW66" s="962">
        <f t="shared" ref="JVW66" si="3674">(JVW60-JVW62)*$C$65*0.7042</f>
        <v>0</v>
      </c>
      <c r="JVY66" s="962">
        <f t="shared" ref="JVY66" si="3675">(JVY60-JVY62)*$C$65*0.7042</f>
        <v>0</v>
      </c>
      <c r="JWA66" s="962">
        <f t="shared" ref="JWA66" si="3676">(JWA60-JWA62)*$C$65*0.7042</f>
        <v>0</v>
      </c>
      <c r="JWC66" s="962">
        <f t="shared" ref="JWC66" si="3677">(JWC60-JWC62)*$C$65*0.7042</f>
        <v>0</v>
      </c>
      <c r="JWE66" s="962">
        <f t="shared" ref="JWE66" si="3678">(JWE60-JWE62)*$C$65*0.7042</f>
        <v>0</v>
      </c>
      <c r="JWG66" s="962">
        <f t="shared" ref="JWG66" si="3679">(JWG60-JWG62)*$C$65*0.7042</f>
        <v>0</v>
      </c>
      <c r="JWI66" s="962">
        <f t="shared" ref="JWI66" si="3680">(JWI60-JWI62)*$C$65*0.7042</f>
        <v>0</v>
      </c>
      <c r="JWK66" s="962">
        <f t="shared" ref="JWK66" si="3681">(JWK60-JWK62)*$C$65*0.7042</f>
        <v>0</v>
      </c>
      <c r="JWM66" s="962">
        <f t="shared" ref="JWM66" si="3682">(JWM60-JWM62)*$C$65*0.7042</f>
        <v>0</v>
      </c>
      <c r="JWO66" s="962">
        <f t="shared" ref="JWO66" si="3683">(JWO60-JWO62)*$C$65*0.7042</f>
        <v>0</v>
      </c>
      <c r="JWQ66" s="962">
        <f t="shared" ref="JWQ66" si="3684">(JWQ60-JWQ62)*$C$65*0.7042</f>
        <v>0</v>
      </c>
      <c r="JWS66" s="962">
        <f t="shared" ref="JWS66" si="3685">(JWS60-JWS62)*$C$65*0.7042</f>
        <v>0</v>
      </c>
      <c r="JWU66" s="962">
        <f t="shared" ref="JWU66" si="3686">(JWU60-JWU62)*$C$65*0.7042</f>
        <v>0</v>
      </c>
      <c r="JWW66" s="962">
        <f t="shared" ref="JWW66" si="3687">(JWW60-JWW62)*$C$65*0.7042</f>
        <v>0</v>
      </c>
      <c r="JWY66" s="962">
        <f t="shared" ref="JWY66" si="3688">(JWY60-JWY62)*$C$65*0.7042</f>
        <v>0</v>
      </c>
      <c r="JXA66" s="962">
        <f t="shared" ref="JXA66" si="3689">(JXA60-JXA62)*$C$65*0.7042</f>
        <v>0</v>
      </c>
      <c r="JXC66" s="962">
        <f t="shared" ref="JXC66" si="3690">(JXC60-JXC62)*$C$65*0.7042</f>
        <v>0</v>
      </c>
      <c r="JXE66" s="962">
        <f t="shared" ref="JXE66" si="3691">(JXE60-JXE62)*$C$65*0.7042</f>
        <v>0</v>
      </c>
      <c r="JXG66" s="962">
        <f t="shared" ref="JXG66" si="3692">(JXG60-JXG62)*$C$65*0.7042</f>
        <v>0</v>
      </c>
      <c r="JXI66" s="962">
        <f t="shared" ref="JXI66" si="3693">(JXI60-JXI62)*$C$65*0.7042</f>
        <v>0</v>
      </c>
      <c r="JXK66" s="962">
        <f t="shared" ref="JXK66" si="3694">(JXK60-JXK62)*$C$65*0.7042</f>
        <v>0</v>
      </c>
      <c r="JXM66" s="962">
        <f t="shared" ref="JXM66" si="3695">(JXM60-JXM62)*$C$65*0.7042</f>
        <v>0</v>
      </c>
      <c r="JXO66" s="962">
        <f t="shared" ref="JXO66" si="3696">(JXO60-JXO62)*$C$65*0.7042</f>
        <v>0</v>
      </c>
      <c r="JXQ66" s="962">
        <f t="shared" ref="JXQ66" si="3697">(JXQ60-JXQ62)*$C$65*0.7042</f>
        <v>0</v>
      </c>
      <c r="JXS66" s="962">
        <f t="shared" ref="JXS66" si="3698">(JXS60-JXS62)*$C$65*0.7042</f>
        <v>0</v>
      </c>
      <c r="JXU66" s="962">
        <f t="shared" ref="JXU66" si="3699">(JXU60-JXU62)*$C$65*0.7042</f>
        <v>0</v>
      </c>
      <c r="JXW66" s="962">
        <f t="shared" ref="JXW66" si="3700">(JXW60-JXW62)*$C$65*0.7042</f>
        <v>0</v>
      </c>
      <c r="JXY66" s="962">
        <f t="shared" ref="JXY66" si="3701">(JXY60-JXY62)*$C$65*0.7042</f>
        <v>0</v>
      </c>
      <c r="JYA66" s="962">
        <f t="shared" ref="JYA66" si="3702">(JYA60-JYA62)*$C$65*0.7042</f>
        <v>0</v>
      </c>
      <c r="JYC66" s="962">
        <f t="shared" ref="JYC66" si="3703">(JYC60-JYC62)*$C$65*0.7042</f>
        <v>0</v>
      </c>
      <c r="JYE66" s="962">
        <f t="shared" ref="JYE66" si="3704">(JYE60-JYE62)*$C$65*0.7042</f>
        <v>0</v>
      </c>
      <c r="JYG66" s="962">
        <f t="shared" ref="JYG66" si="3705">(JYG60-JYG62)*$C$65*0.7042</f>
        <v>0</v>
      </c>
      <c r="JYI66" s="962">
        <f t="shared" ref="JYI66" si="3706">(JYI60-JYI62)*$C$65*0.7042</f>
        <v>0</v>
      </c>
      <c r="JYK66" s="962">
        <f t="shared" ref="JYK66" si="3707">(JYK60-JYK62)*$C$65*0.7042</f>
        <v>0</v>
      </c>
      <c r="JYM66" s="962">
        <f t="shared" ref="JYM66" si="3708">(JYM60-JYM62)*$C$65*0.7042</f>
        <v>0</v>
      </c>
      <c r="JYO66" s="962">
        <f t="shared" ref="JYO66" si="3709">(JYO60-JYO62)*$C$65*0.7042</f>
        <v>0</v>
      </c>
      <c r="JYQ66" s="962">
        <f t="shared" ref="JYQ66" si="3710">(JYQ60-JYQ62)*$C$65*0.7042</f>
        <v>0</v>
      </c>
      <c r="JYS66" s="962">
        <f t="shared" ref="JYS66" si="3711">(JYS60-JYS62)*$C$65*0.7042</f>
        <v>0</v>
      </c>
      <c r="JYU66" s="962">
        <f t="shared" ref="JYU66" si="3712">(JYU60-JYU62)*$C$65*0.7042</f>
        <v>0</v>
      </c>
      <c r="JYW66" s="962">
        <f t="shared" ref="JYW66" si="3713">(JYW60-JYW62)*$C$65*0.7042</f>
        <v>0</v>
      </c>
      <c r="JYY66" s="962">
        <f t="shared" ref="JYY66" si="3714">(JYY60-JYY62)*$C$65*0.7042</f>
        <v>0</v>
      </c>
      <c r="JZA66" s="962">
        <f t="shared" ref="JZA66" si="3715">(JZA60-JZA62)*$C$65*0.7042</f>
        <v>0</v>
      </c>
      <c r="JZC66" s="962">
        <f t="shared" ref="JZC66" si="3716">(JZC60-JZC62)*$C$65*0.7042</f>
        <v>0</v>
      </c>
      <c r="JZE66" s="962">
        <f t="shared" ref="JZE66" si="3717">(JZE60-JZE62)*$C$65*0.7042</f>
        <v>0</v>
      </c>
      <c r="JZG66" s="962">
        <f t="shared" ref="JZG66" si="3718">(JZG60-JZG62)*$C$65*0.7042</f>
        <v>0</v>
      </c>
      <c r="JZI66" s="962">
        <f t="shared" ref="JZI66" si="3719">(JZI60-JZI62)*$C$65*0.7042</f>
        <v>0</v>
      </c>
      <c r="JZK66" s="962">
        <f t="shared" ref="JZK66" si="3720">(JZK60-JZK62)*$C$65*0.7042</f>
        <v>0</v>
      </c>
      <c r="JZM66" s="962">
        <f t="shared" ref="JZM66" si="3721">(JZM60-JZM62)*$C$65*0.7042</f>
        <v>0</v>
      </c>
      <c r="JZO66" s="962">
        <f t="shared" ref="JZO66" si="3722">(JZO60-JZO62)*$C$65*0.7042</f>
        <v>0</v>
      </c>
      <c r="JZQ66" s="962">
        <f t="shared" ref="JZQ66" si="3723">(JZQ60-JZQ62)*$C$65*0.7042</f>
        <v>0</v>
      </c>
      <c r="JZS66" s="962">
        <f t="shared" ref="JZS66" si="3724">(JZS60-JZS62)*$C$65*0.7042</f>
        <v>0</v>
      </c>
      <c r="JZU66" s="962">
        <f t="shared" ref="JZU66" si="3725">(JZU60-JZU62)*$C$65*0.7042</f>
        <v>0</v>
      </c>
      <c r="JZW66" s="962">
        <f t="shared" ref="JZW66" si="3726">(JZW60-JZW62)*$C$65*0.7042</f>
        <v>0</v>
      </c>
      <c r="JZY66" s="962">
        <f t="shared" ref="JZY66" si="3727">(JZY60-JZY62)*$C$65*0.7042</f>
        <v>0</v>
      </c>
      <c r="KAA66" s="962">
        <f t="shared" ref="KAA66" si="3728">(KAA60-KAA62)*$C$65*0.7042</f>
        <v>0</v>
      </c>
      <c r="KAC66" s="962">
        <f t="shared" ref="KAC66" si="3729">(KAC60-KAC62)*$C$65*0.7042</f>
        <v>0</v>
      </c>
      <c r="KAE66" s="962">
        <f t="shared" ref="KAE66" si="3730">(KAE60-KAE62)*$C$65*0.7042</f>
        <v>0</v>
      </c>
      <c r="KAG66" s="962">
        <f t="shared" ref="KAG66" si="3731">(KAG60-KAG62)*$C$65*0.7042</f>
        <v>0</v>
      </c>
      <c r="KAI66" s="962">
        <f t="shared" ref="KAI66" si="3732">(KAI60-KAI62)*$C$65*0.7042</f>
        <v>0</v>
      </c>
      <c r="KAK66" s="962">
        <f t="shared" ref="KAK66" si="3733">(KAK60-KAK62)*$C$65*0.7042</f>
        <v>0</v>
      </c>
      <c r="KAM66" s="962">
        <f t="shared" ref="KAM66" si="3734">(KAM60-KAM62)*$C$65*0.7042</f>
        <v>0</v>
      </c>
      <c r="KAO66" s="962">
        <f t="shared" ref="KAO66" si="3735">(KAO60-KAO62)*$C$65*0.7042</f>
        <v>0</v>
      </c>
      <c r="KAQ66" s="962">
        <f t="shared" ref="KAQ66" si="3736">(KAQ60-KAQ62)*$C$65*0.7042</f>
        <v>0</v>
      </c>
      <c r="KAS66" s="962">
        <f t="shared" ref="KAS66" si="3737">(KAS60-KAS62)*$C$65*0.7042</f>
        <v>0</v>
      </c>
      <c r="KAU66" s="962">
        <f t="shared" ref="KAU66" si="3738">(KAU60-KAU62)*$C$65*0.7042</f>
        <v>0</v>
      </c>
      <c r="KAW66" s="962">
        <f t="shared" ref="KAW66" si="3739">(KAW60-KAW62)*$C$65*0.7042</f>
        <v>0</v>
      </c>
      <c r="KAY66" s="962">
        <f t="shared" ref="KAY66" si="3740">(KAY60-KAY62)*$C$65*0.7042</f>
        <v>0</v>
      </c>
      <c r="KBA66" s="962">
        <f t="shared" ref="KBA66" si="3741">(KBA60-KBA62)*$C$65*0.7042</f>
        <v>0</v>
      </c>
      <c r="KBC66" s="962">
        <f t="shared" ref="KBC66" si="3742">(KBC60-KBC62)*$C$65*0.7042</f>
        <v>0</v>
      </c>
      <c r="KBE66" s="962">
        <f t="shared" ref="KBE66" si="3743">(KBE60-KBE62)*$C$65*0.7042</f>
        <v>0</v>
      </c>
      <c r="KBG66" s="962">
        <f t="shared" ref="KBG66" si="3744">(KBG60-KBG62)*$C$65*0.7042</f>
        <v>0</v>
      </c>
      <c r="KBI66" s="962">
        <f t="shared" ref="KBI66" si="3745">(KBI60-KBI62)*$C$65*0.7042</f>
        <v>0</v>
      </c>
      <c r="KBK66" s="962">
        <f t="shared" ref="KBK66" si="3746">(KBK60-KBK62)*$C$65*0.7042</f>
        <v>0</v>
      </c>
      <c r="KBM66" s="962">
        <f t="shared" ref="KBM66" si="3747">(KBM60-KBM62)*$C$65*0.7042</f>
        <v>0</v>
      </c>
      <c r="KBO66" s="962">
        <f t="shared" ref="KBO66" si="3748">(KBO60-KBO62)*$C$65*0.7042</f>
        <v>0</v>
      </c>
      <c r="KBQ66" s="962">
        <f t="shared" ref="KBQ66" si="3749">(KBQ60-KBQ62)*$C$65*0.7042</f>
        <v>0</v>
      </c>
      <c r="KBS66" s="962">
        <f t="shared" ref="KBS66" si="3750">(KBS60-KBS62)*$C$65*0.7042</f>
        <v>0</v>
      </c>
      <c r="KBU66" s="962">
        <f t="shared" ref="KBU66" si="3751">(KBU60-KBU62)*$C$65*0.7042</f>
        <v>0</v>
      </c>
      <c r="KBW66" s="962">
        <f t="shared" ref="KBW66" si="3752">(KBW60-KBW62)*$C$65*0.7042</f>
        <v>0</v>
      </c>
      <c r="KBY66" s="962">
        <f t="shared" ref="KBY66" si="3753">(KBY60-KBY62)*$C$65*0.7042</f>
        <v>0</v>
      </c>
      <c r="KCA66" s="962">
        <f t="shared" ref="KCA66" si="3754">(KCA60-KCA62)*$C$65*0.7042</f>
        <v>0</v>
      </c>
      <c r="KCC66" s="962">
        <f t="shared" ref="KCC66" si="3755">(KCC60-KCC62)*$C$65*0.7042</f>
        <v>0</v>
      </c>
      <c r="KCE66" s="962">
        <f t="shared" ref="KCE66" si="3756">(KCE60-KCE62)*$C$65*0.7042</f>
        <v>0</v>
      </c>
      <c r="KCG66" s="962">
        <f t="shared" ref="KCG66" si="3757">(KCG60-KCG62)*$C$65*0.7042</f>
        <v>0</v>
      </c>
      <c r="KCI66" s="962">
        <f t="shared" ref="KCI66" si="3758">(KCI60-KCI62)*$C$65*0.7042</f>
        <v>0</v>
      </c>
      <c r="KCK66" s="962">
        <f t="shared" ref="KCK66" si="3759">(KCK60-KCK62)*$C$65*0.7042</f>
        <v>0</v>
      </c>
      <c r="KCM66" s="962">
        <f t="shared" ref="KCM66" si="3760">(KCM60-KCM62)*$C$65*0.7042</f>
        <v>0</v>
      </c>
      <c r="KCO66" s="962">
        <f t="shared" ref="KCO66" si="3761">(KCO60-KCO62)*$C$65*0.7042</f>
        <v>0</v>
      </c>
      <c r="KCQ66" s="962">
        <f t="shared" ref="KCQ66" si="3762">(KCQ60-KCQ62)*$C$65*0.7042</f>
        <v>0</v>
      </c>
      <c r="KCS66" s="962">
        <f t="shared" ref="KCS66" si="3763">(KCS60-KCS62)*$C$65*0.7042</f>
        <v>0</v>
      </c>
      <c r="KCU66" s="962">
        <f t="shared" ref="KCU66" si="3764">(KCU60-KCU62)*$C$65*0.7042</f>
        <v>0</v>
      </c>
      <c r="KCW66" s="962">
        <f t="shared" ref="KCW66" si="3765">(KCW60-KCW62)*$C$65*0.7042</f>
        <v>0</v>
      </c>
      <c r="KCY66" s="962">
        <f t="shared" ref="KCY66" si="3766">(KCY60-KCY62)*$C$65*0.7042</f>
        <v>0</v>
      </c>
      <c r="KDA66" s="962">
        <f t="shared" ref="KDA66" si="3767">(KDA60-KDA62)*$C$65*0.7042</f>
        <v>0</v>
      </c>
      <c r="KDC66" s="962">
        <f t="shared" ref="KDC66" si="3768">(KDC60-KDC62)*$C$65*0.7042</f>
        <v>0</v>
      </c>
      <c r="KDE66" s="962">
        <f t="shared" ref="KDE66" si="3769">(KDE60-KDE62)*$C$65*0.7042</f>
        <v>0</v>
      </c>
      <c r="KDG66" s="962">
        <f t="shared" ref="KDG66" si="3770">(KDG60-KDG62)*$C$65*0.7042</f>
        <v>0</v>
      </c>
      <c r="KDI66" s="962">
        <f t="shared" ref="KDI66" si="3771">(KDI60-KDI62)*$C$65*0.7042</f>
        <v>0</v>
      </c>
      <c r="KDK66" s="962">
        <f t="shared" ref="KDK66" si="3772">(KDK60-KDK62)*$C$65*0.7042</f>
        <v>0</v>
      </c>
      <c r="KDM66" s="962">
        <f t="shared" ref="KDM66" si="3773">(KDM60-KDM62)*$C$65*0.7042</f>
        <v>0</v>
      </c>
      <c r="KDO66" s="962">
        <f t="shared" ref="KDO66" si="3774">(KDO60-KDO62)*$C$65*0.7042</f>
        <v>0</v>
      </c>
      <c r="KDQ66" s="962">
        <f t="shared" ref="KDQ66" si="3775">(KDQ60-KDQ62)*$C$65*0.7042</f>
        <v>0</v>
      </c>
      <c r="KDS66" s="962">
        <f t="shared" ref="KDS66" si="3776">(KDS60-KDS62)*$C$65*0.7042</f>
        <v>0</v>
      </c>
      <c r="KDU66" s="962">
        <f t="shared" ref="KDU66" si="3777">(KDU60-KDU62)*$C$65*0.7042</f>
        <v>0</v>
      </c>
      <c r="KDW66" s="962">
        <f t="shared" ref="KDW66" si="3778">(KDW60-KDW62)*$C$65*0.7042</f>
        <v>0</v>
      </c>
      <c r="KDY66" s="962">
        <f t="shared" ref="KDY66" si="3779">(KDY60-KDY62)*$C$65*0.7042</f>
        <v>0</v>
      </c>
      <c r="KEA66" s="962">
        <f t="shared" ref="KEA66" si="3780">(KEA60-KEA62)*$C$65*0.7042</f>
        <v>0</v>
      </c>
      <c r="KEC66" s="962">
        <f t="shared" ref="KEC66" si="3781">(KEC60-KEC62)*$C$65*0.7042</f>
        <v>0</v>
      </c>
      <c r="KEE66" s="962">
        <f t="shared" ref="KEE66" si="3782">(KEE60-KEE62)*$C$65*0.7042</f>
        <v>0</v>
      </c>
      <c r="KEG66" s="962">
        <f t="shared" ref="KEG66" si="3783">(KEG60-KEG62)*$C$65*0.7042</f>
        <v>0</v>
      </c>
      <c r="KEI66" s="962">
        <f t="shared" ref="KEI66" si="3784">(KEI60-KEI62)*$C$65*0.7042</f>
        <v>0</v>
      </c>
      <c r="KEK66" s="962">
        <f t="shared" ref="KEK66" si="3785">(KEK60-KEK62)*$C$65*0.7042</f>
        <v>0</v>
      </c>
      <c r="KEM66" s="962">
        <f t="shared" ref="KEM66" si="3786">(KEM60-KEM62)*$C$65*0.7042</f>
        <v>0</v>
      </c>
      <c r="KEO66" s="962">
        <f t="shared" ref="KEO66" si="3787">(KEO60-KEO62)*$C$65*0.7042</f>
        <v>0</v>
      </c>
      <c r="KEQ66" s="962">
        <f t="shared" ref="KEQ66" si="3788">(KEQ60-KEQ62)*$C$65*0.7042</f>
        <v>0</v>
      </c>
      <c r="KES66" s="962">
        <f t="shared" ref="KES66" si="3789">(KES60-KES62)*$C$65*0.7042</f>
        <v>0</v>
      </c>
      <c r="KEU66" s="962">
        <f t="shared" ref="KEU66" si="3790">(KEU60-KEU62)*$C$65*0.7042</f>
        <v>0</v>
      </c>
      <c r="KEW66" s="962">
        <f t="shared" ref="KEW66" si="3791">(KEW60-KEW62)*$C$65*0.7042</f>
        <v>0</v>
      </c>
      <c r="KEY66" s="962">
        <f t="shared" ref="KEY66" si="3792">(KEY60-KEY62)*$C$65*0.7042</f>
        <v>0</v>
      </c>
      <c r="KFA66" s="962">
        <f t="shared" ref="KFA66" si="3793">(KFA60-KFA62)*$C$65*0.7042</f>
        <v>0</v>
      </c>
      <c r="KFC66" s="962">
        <f t="shared" ref="KFC66" si="3794">(KFC60-KFC62)*$C$65*0.7042</f>
        <v>0</v>
      </c>
      <c r="KFE66" s="962">
        <f t="shared" ref="KFE66" si="3795">(KFE60-KFE62)*$C$65*0.7042</f>
        <v>0</v>
      </c>
      <c r="KFG66" s="962">
        <f t="shared" ref="KFG66" si="3796">(KFG60-KFG62)*$C$65*0.7042</f>
        <v>0</v>
      </c>
      <c r="KFI66" s="962">
        <f t="shared" ref="KFI66" si="3797">(KFI60-KFI62)*$C$65*0.7042</f>
        <v>0</v>
      </c>
      <c r="KFK66" s="962">
        <f t="shared" ref="KFK66" si="3798">(KFK60-KFK62)*$C$65*0.7042</f>
        <v>0</v>
      </c>
      <c r="KFM66" s="962">
        <f t="shared" ref="KFM66" si="3799">(KFM60-KFM62)*$C$65*0.7042</f>
        <v>0</v>
      </c>
      <c r="KFO66" s="962">
        <f t="shared" ref="KFO66" si="3800">(KFO60-KFO62)*$C$65*0.7042</f>
        <v>0</v>
      </c>
      <c r="KFQ66" s="962">
        <f t="shared" ref="KFQ66" si="3801">(KFQ60-KFQ62)*$C$65*0.7042</f>
        <v>0</v>
      </c>
      <c r="KFS66" s="962">
        <f t="shared" ref="KFS66" si="3802">(KFS60-KFS62)*$C$65*0.7042</f>
        <v>0</v>
      </c>
      <c r="KFU66" s="962">
        <f t="shared" ref="KFU66" si="3803">(KFU60-KFU62)*$C$65*0.7042</f>
        <v>0</v>
      </c>
      <c r="KFW66" s="962">
        <f t="shared" ref="KFW66" si="3804">(KFW60-KFW62)*$C$65*0.7042</f>
        <v>0</v>
      </c>
      <c r="KFY66" s="962">
        <f t="shared" ref="KFY66" si="3805">(KFY60-KFY62)*$C$65*0.7042</f>
        <v>0</v>
      </c>
      <c r="KGA66" s="962">
        <f t="shared" ref="KGA66" si="3806">(KGA60-KGA62)*$C$65*0.7042</f>
        <v>0</v>
      </c>
      <c r="KGC66" s="962">
        <f t="shared" ref="KGC66" si="3807">(KGC60-KGC62)*$C$65*0.7042</f>
        <v>0</v>
      </c>
      <c r="KGE66" s="962">
        <f t="shared" ref="KGE66" si="3808">(KGE60-KGE62)*$C$65*0.7042</f>
        <v>0</v>
      </c>
      <c r="KGG66" s="962">
        <f t="shared" ref="KGG66" si="3809">(KGG60-KGG62)*$C$65*0.7042</f>
        <v>0</v>
      </c>
      <c r="KGI66" s="962">
        <f t="shared" ref="KGI66" si="3810">(KGI60-KGI62)*$C$65*0.7042</f>
        <v>0</v>
      </c>
      <c r="KGK66" s="962">
        <f t="shared" ref="KGK66" si="3811">(KGK60-KGK62)*$C$65*0.7042</f>
        <v>0</v>
      </c>
      <c r="KGM66" s="962">
        <f t="shared" ref="KGM66" si="3812">(KGM60-KGM62)*$C$65*0.7042</f>
        <v>0</v>
      </c>
      <c r="KGO66" s="962">
        <f t="shared" ref="KGO66" si="3813">(KGO60-KGO62)*$C$65*0.7042</f>
        <v>0</v>
      </c>
      <c r="KGQ66" s="962">
        <f t="shared" ref="KGQ66" si="3814">(KGQ60-KGQ62)*$C$65*0.7042</f>
        <v>0</v>
      </c>
      <c r="KGS66" s="962">
        <f t="shared" ref="KGS66" si="3815">(KGS60-KGS62)*$C$65*0.7042</f>
        <v>0</v>
      </c>
      <c r="KGU66" s="962">
        <f t="shared" ref="KGU66" si="3816">(KGU60-KGU62)*$C$65*0.7042</f>
        <v>0</v>
      </c>
      <c r="KGW66" s="962">
        <f t="shared" ref="KGW66" si="3817">(KGW60-KGW62)*$C$65*0.7042</f>
        <v>0</v>
      </c>
      <c r="KGY66" s="962">
        <f t="shared" ref="KGY66" si="3818">(KGY60-KGY62)*$C$65*0.7042</f>
        <v>0</v>
      </c>
      <c r="KHA66" s="962">
        <f t="shared" ref="KHA66" si="3819">(KHA60-KHA62)*$C$65*0.7042</f>
        <v>0</v>
      </c>
      <c r="KHC66" s="962">
        <f t="shared" ref="KHC66" si="3820">(KHC60-KHC62)*$C$65*0.7042</f>
        <v>0</v>
      </c>
      <c r="KHE66" s="962">
        <f t="shared" ref="KHE66" si="3821">(KHE60-KHE62)*$C$65*0.7042</f>
        <v>0</v>
      </c>
      <c r="KHG66" s="962">
        <f t="shared" ref="KHG66" si="3822">(KHG60-KHG62)*$C$65*0.7042</f>
        <v>0</v>
      </c>
      <c r="KHI66" s="962">
        <f t="shared" ref="KHI66" si="3823">(KHI60-KHI62)*$C$65*0.7042</f>
        <v>0</v>
      </c>
      <c r="KHK66" s="962">
        <f t="shared" ref="KHK66" si="3824">(KHK60-KHK62)*$C$65*0.7042</f>
        <v>0</v>
      </c>
      <c r="KHM66" s="962">
        <f t="shared" ref="KHM66" si="3825">(KHM60-KHM62)*$C$65*0.7042</f>
        <v>0</v>
      </c>
      <c r="KHO66" s="962">
        <f t="shared" ref="KHO66" si="3826">(KHO60-KHO62)*$C$65*0.7042</f>
        <v>0</v>
      </c>
      <c r="KHQ66" s="962">
        <f t="shared" ref="KHQ66" si="3827">(KHQ60-KHQ62)*$C$65*0.7042</f>
        <v>0</v>
      </c>
      <c r="KHS66" s="962">
        <f t="shared" ref="KHS66" si="3828">(KHS60-KHS62)*$C$65*0.7042</f>
        <v>0</v>
      </c>
      <c r="KHU66" s="962">
        <f t="shared" ref="KHU66" si="3829">(KHU60-KHU62)*$C$65*0.7042</f>
        <v>0</v>
      </c>
      <c r="KHW66" s="962">
        <f t="shared" ref="KHW66" si="3830">(KHW60-KHW62)*$C$65*0.7042</f>
        <v>0</v>
      </c>
      <c r="KHY66" s="962">
        <f t="shared" ref="KHY66" si="3831">(KHY60-KHY62)*$C$65*0.7042</f>
        <v>0</v>
      </c>
      <c r="KIA66" s="962">
        <f t="shared" ref="KIA66" si="3832">(KIA60-KIA62)*$C$65*0.7042</f>
        <v>0</v>
      </c>
      <c r="KIC66" s="962">
        <f t="shared" ref="KIC66" si="3833">(KIC60-KIC62)*$C$65*0.7042</f>
        <v>0</v>
      </c>
      <c r="KIE66" s="962">
        <f t="shared" ref="KIE66" si="3834">(KIE60-KIE62)*$C$65*0.7042</f>
        <v>0</v>
      </c>
      <c r="KIG66" s="962">
        <f t="shared" ref="KIG66" si="3835">(KIG60-KIG62)*$C$65*0.7042</f>
        <v>0</v>
      </c>
      <c r="KII66" s="962">
        <f t="shared" ref="KII66" si="3836">(KII60-KII62)*$C$65*0.7042</f>
        <v>0</v>
      </c>
      <c r="KIK66" s="962">
        <f t="shared" ref="KIK66" si="3837">(KIK60-KIK62)*$C$65*0.7042</f>
        <v>0</v>
      </c>
      <c r="KIM66" s="962">
        <f t="shared" ref="KIM66" si="3838">(KIM60-KIM62)*$C$65*0.7042</f>
        <v>0</v>
      </c>
      <c r="KIO66" s="962">
        <f t="shared" ref="KIO66" si="3839">(KIO60-KIO62)*$C$65*0.7042</f>
        <v>0</v>
      </c>
      <c r="KIQ66" s="962">
        <f t="shared" ref="KIQ66" si="3840">(KIQ60-KIQ62)*$C$65*0.7042</f>
        <v>0</v>
      </c>
      <c r="KIS66" s="962">
        <f t="shared" ref="KIS66" si="3841">(KIS60-KIS62)*$C$65*0.7042</f>
        <v>0</v>
      </c>
      <c r="KIU66" s="962">
        <f t="shared" ref="KIU66" si="3842">(KIU60-KIU62)*$C$65*0.7042</f>
        <v>0</v>
      </c>
      <c r="KIW66" s="962">
        <f t="shared" ref="KIW66" si="3843">(KIW60-KIW62)*$C$65*0.7042</f>
        <v>0</v>
      </c>
      <c r="KIY66" s="962">
        <f t="shared" ref="KIY66" si="3844">(KIY60-KIY62)*$C$65*0.7042</f>
        <v>0</v>
      </c>
      <c r="KJA66" s="962">
        <f t="shared" ref="KJA66" si="3845">(KJA60-KJA62)*$C$65*0.7042</f>
        <v>0</v>
      </c>
      <c r="KJC66" s="962">
        <f t="shared" ref="KJC66" si="3846">(KJC60-KJC62)*$C$65*0.7042</f>
        <v>0</v>
      </c>
      <c r="KJE66" s="962">
        <f t="shared" ref="KJE66" si="3847">(KJE60-KJE62)*$C$65*0.7042</f>
        <v>0</v>
      </c>
      <c r="KJG66" s="962">
        <f t="shared" ref="KJG66" si="3848">(KJG60-KJG62)*$C$65*0.7042</f>
        <v>0</v>
      </c>
      <c r="KJI66" s="962">
        <f t="shared" ref="KJI66" si="3849">(KJI60-KJI62)*$C$65*0.7042</f>
        <v>0</v>
      </c>
      <c r="KJK66" s="962">
        <f t="shared" ref="KJK66" si="3850">(KJK60-KJK62)*$C$65*0.7042</f>
        <v>0</v>
      </c>
      <c r="KJM66" s="962">
        <f t="shared" ref="KJM66" si="3851">(KJM60-KJM62)*$C$65*0.7042</f>
        <v>0</v>
      </c>
      <c r="KJO66" s="962">
        <f t="shared" ref="KJO66" si="3852">(KJO60-KJO62)*$C$65*0.7042</f>
        <v>0</v>
      </c>
      <c r="KJQ66" s="962">
        <f t="shared" ref="KJQ66" si="3853">(KJQ60-KJQ62)*$C$65*0.7042</f>
        <v>0</v>
      </c>
      <c r="KJS66" s="962">
        <f t="shared" ref="KJS66" si="3854">(KJS60-KJS62)*$C$65*0.7042</f>
        <v>0</v>
      </c>
      <c r="KJU66" s="962">
        <f t="shared" ref="KJU66" si="3855">(KJU60-KJU62)*$C$65*0.7042</f>
        <v>0</v>
      </c>
      <c r="KJW66" s="962">
        <f t="shared" ref="KJW66" si="3856">(KJW60-KJW62)*$C$65*0.7042</f>
        <v>0</v>
      </c>
      <c r="KJY66" s="962">
        <f t="shared" ref="KJY66" si="3857">(KJY60-KJY62)*$C$65*0.7042</f>
        <v>0</v>
      </c>
      <c r="KKA66" s="962">
        <f t="shared" ref="KKA66" si="3858">(KKA60-KKA62)*$C$65*0.7042</f>
        <v>0</v>
      </c>
      <c r="KKC66" s="962">
        <f t="shared" ref="KKC66" si="3859">(KKC60-KKC62)*$C$65*0.7042</f>
        <v>0</v>
      </c>
      <c r="KKE66" s="962">
        <f t="shared" ref="KKE66" si="3860">(KKE60-KKE62)*$C$65*0.7042</f>
        <v>0</v>
      </c>
      <c r="KKG66" s="962">
        <f t="shared" ref="KKG66" si="3861">(KKG60-KKG62)*$C$65*0.7042</f>
        <v>0</v>
      </c>
      <c r="KKI66" s="962">
        <f t="shared" ref="KKI66" si="3862">(KKI60-KKI62)*$C$65*0.7042</f>
        <v>0</v>
      </c>
      <c r="KKK66" s="962">
        <f t="shared" ref="KKK66" si="3863">(KKK60-KKK62)*$C$65*0.7042</f>
        <v>0</v>
      </c>
      <c r="KKM66" s="962">
        <f t="shared" ref="KKM66" si="3864">(KKM60-KKM62)*$C$65*0.7042</f>
        <v>0</v>
      </c>
      <c r="KKO66" s="962">
        <f t="shared" ref="KKO66" si="3865">(KKO60-KKO62)*$C$65*0.7042</f>
        <v>0</v>
      </c>
      <c r="KKQ66" s="962">
        <f t="shared" ref="KKQ66" si="3866">(KKQ60-KKQ62)*$C$65*0.7042</f>
        <v>0</v>
      </c>
      <c r="KKS66" s="962">
        <f t="shared" ref="KKS66" si="3867">(KKS60-KKS62)*$C$65*0.7042</f>
        <v>0</v>
      </c>
      <c r="KKU66" s="962">
        <f t="shared" ref="KKU66" si="3868">(KKU60-KKU62)*$C$65*0.7042</f>
        <v>0</v>
      </c>
      <c r="KKW66" s="962">
        <f t="shared" ref="KKW66" si="3869">(KKW60-KKW62)*$C$65*0.7042</f>
        <v>0</v>
      </c>
      <c r="KKY66" s="962">
        <f t="shared" ref="KKY66" si="3870">(KKY60-KKY62)*$C$65*0.7042</f>
        <v>0</v>
      </c>
      <c r="KLA66" s="962">
        <f t="shared" ref="KLA66" si="3871">(KLA60-KLA62)*$C$65*0.7042</f>
        <v>0</v>
      </c>
      <c r="KLC66" s="962">
        <f t="shared" ref="KLC66" si="3872">(KLC60-KLC62)*$C$65*0.7042</f>
        <v>0</v>
      </c>
      <c r="KLE66" s="962">
        <f t="shared" ref="KLE66" si="3873">(KLE60-KLE62)*$C$65*0.7042</f>
        <v>0</v>
      </c>
      <c r="KLG66" s="962">
        <f t="shared" ref="KLG66" si="3874">(KLG60-KLG62)*$C$65*0.7042</f>
        <v>0</v>
      </c>
      <c r="KLI66" s="962">
        <f t="shared" ref="KLI66" si="3875">(KLI60-KLI62)*$C$65*0.7042</f>
        <v>0</v>
      </c>
      <c r="KLK66" s="962">
        <f t="shared" ref="KLK66" si="3876">(KLK60-KLK62)*$C$65*0.7042</f>
        <v>0</v>
      </c>
      <c r="KLM66" s="962">
        <f t="shared" ref="KLM66" si="3877">(KLM60-KLM62)*$C$65*0.7042</f>
        <v>0</v>
      </c>
      <c r="KLO66" s="962">
        <f t="shared" ref="KLO66" si="3878">(KLO60-KLO62)*$C$65*0.7042</f>
        <v>0</v>
      </c>
      <c r="KLQ66" s="962">
        <f t="shared" ref="KLQ66" si="3879">(KLQ60-KLQ62)*$C$65*0.7042</f>
        <v>0</v>
      </c>
      <c r="KLS66" s="962">
        <f t="shared" ref="KLS66" si="3880">(KLS60-KLS62)*$C$65*0.7042</f>
        <v>0</v>
      </c>
      <c r="KLU66" s="962">
        <f t="shared" ref="KLU66" si="3881">(KLU60-KLU62)*$C$65*0.7042</f>
        <v>0</v>
      </c>
      <c r="KLW66" s="962">
        <f t="shared" ref="KLW66" si="3882">(KLW60-KLW62)*$C$65*0.7042</f>
        <v>0</v>
      </c>
      <c r="KLY66" s="962">
        <f t="shared" ref="KLY66" si="3883">(KLY60-KLY62)*$C$65*0.7042</f>
        <v>0</v>
      </c>
      <c r="KMA66" s="962">
        <f t="shared" ref="KMA66" si="3884">(KMA60-KMA62)*$C$65*0.7042</f>
        <v>0</v>
      </c>
      <c r="KMC66" s="962">
        <f t="shared" ref="KMC66" si="3885">(KMC60-KMC62)*$C$65*0.7042</f>
        <v>0</v>
      </c>
      <c r="KME66" s="962">
        <f t="shared" ref="KME66" si="3886">(KME60-KME62)*$C$65*0.7042</f>
        <v>0</v>
      </c>
      <c r="KMG66" s="962">
        <f t="shared" ref="KMG66" si="3887">(KMG60-KMG62)*$C$65*0.7042</f>
        <v>0</v>
      </c>
      <c r="KMI66" s="962">
        <f t="shared" ref="KMI66" si="3888">(KMI60-KMI62)*$C$65*0.7042</f>
        <v>0</v>
      </c>
      <c r="KMK66" s="962">
        <f t="shared" ref="KMK66" si="3889">(KMK60-KMK62)*$C$65*0.7042</f>
        <v>0</v>
      </c>
      <c r="KMM66" s="962">
        <f t="shared" ref="KMM66" si="3890">(KMM60-KMM62)*$C$65*0.7042</f>
        <v>0</v>
      </c>
      <c r="KMO66" s="962">
        <f t="shared" ref="KMO66" si="3891">(KMO60-KMO62)*$C$65*0.7042</f>
        <v>0</v>
      </c>
      <c r="KMQ66" s="962">
        <f t="shared" ref="KMQ66" si="3892">(KMQ60-KMQ62)*$C$65*0.7042</f>
        <v>0</v>
      </c>
      <c r="KMS66" s="962">
        <f t="shared" ref="KMS66" si="3893">(KMS60-KMS62)*$C$65*0.7042</f>
        <v>0</v>
      </c>
      <c r="KMU66" s="962">
        <f t="shared" ref="KMU66" si="3894">(KMU60-KMU62)*$C$65*0.7042</f>
        <v>0</v>
      </c>
      <c r="KMW66" s="962">
        <f t="shared" ref="KMW66" si="3895">(KMW60-KMW62)*$C$65*0.7042</f>
        <v>0</v>
      </c>
      <c r="KMY66" s="962">
        <f t="shared" ref="KMY66" si="3896">(KMY60-KMY62)*$C$65*0.7042</f>
        <v>0</v>
      </c>
      <c r="KNA66" s="962">
        <f t="shared" ref="KNA66" si="3897">(KNA60-KNA62)*$C$65*0.7042</f>
        <v>0</v>
      </c>
      <c r="KNC66" s="962">
        <f t="shared" ref="KNC66" si="3898">(KNC60-KNC62)*$C$65*0.7042</f>
        <v>0</v>
      </c>
      <c r="KNE66" s="962">
        <f t="shared" ref="KNE66" si="3899">(KNE60-KNE62)*$C$65*0.7042</f>
        <v>0</v>
      </c>
      <c r="KNG66" s="962">
        <f t="shared" ref="KNG66" si="3900">(KNG60-KNG62)*$C$65*0.7042</f>
        <v>0</v>
      </c>
      <c r="KNI66" s="962">
        <f t="shared" ref="KNI66" si="3901">(KNI60-KNI62)*$C$65*0.7042</f>
        <v>0</v>
      </c>
      <c r="KNK66" s="962">
        <f t="shared" ref="KNK66" si="3902">(KNK60-KNK62)*$C$65*0.7042</f>
        <v>0</v>
      </c>
      <c r="KNM66" s="962">
        <f t="shared" ref="KNM66" si="3903">(KNM60-KNM62)*$C$65*0.7042</f>
        <v>0</v>
      </c>
      <c r="KNO66" s="962">
        <f t="shared" ref="KNO66" si="3904">(KNO60-KNO62)*$C$65*0.7042</f>
        <v>0</v>
      </c>
      <c r="KNQ66" s="962">
        <f t="shared" ref="KNQ66" si="3905">(KNQ60-KNQ62)*$C$65*0.7042</f>
        <v>0</v>
      </c>
      <c r="KNS66" s="962">
        <f t="shared" ref="KNS66" si="3906">(KNS60-KNS62)*$C$65*0.7042</f>
        <v>0</v>
      </c>
      <c r="KNU66" s="962">
        <f t="shared" ref="KNU66" si="3907">(KNU60-KNU62)*$C$65*0.7042</f>
        <v>0</v>
      </c>
      <c r="KNW66" s="962">
        <f t="shared" ref="KNW66" si="3908">(KNW60-KNW62)*$C$65*0.7042</f>
        <v>0</v>
      </c>
      <c r="KNY66" s="962">
        <f t="shared" ref="KNY66" si="3909">(KNY60-KNY62)*$C$65*0.7042</f>
        <v>0</v>
      </c>
      <c r="KOA66" s="962">
        <f t="shared" ref="KOA66" si="3910">(KOA60-KOA62)*$C$65*0.7042</f>
        <v>0</v>
      </c>
      <c r="KOC66" s="962">
        <f t="shared" ref="KOC66" si="3911">(KOC60-KOC62)*$C$65*0.7042</f>
        <v>0</v>
      </c>
      <c r="KOE66" s="962">
        <f t="shared" ref="KOE66" si="3912">(KOE60-KOE62)*$C$65*0.7042</f>
        <v>0</v>
      </c>
      <c r="KOG66" s="962">
        <f t="shared" ref="KOG66" si="3913">(KOG60-KOG62)*$C$65*0.7042</f>
        <v>0</v>
      </c>
      <c r="KOI66" s="962">
        <f t="shared" ref="KOI66" si="3914">(KOI60-KOI62)*$C$65*0.7042</f>
        <v>0</v>
      </c>
      <c r="KOK66" s="962">
        <f t="shared" ref="KOK66" si="3915">(KOK60-KOK62)*$C$65*0.7042</f>
        <v>0</v>
      </c>
      <c r="KOM66" s="962">
        <f t="shared" ref="KOM66" si="3916">(KOM60-KOM62)*$C$65*0.7042</f>
        <v>0</v>
      </c>
      <c r="KOO66" s="962">
        <f t="shared" ref="KOO66" si="3917">(KOO60-KOO62)*$C$65*0.7042</f>
        <v>0</v>
      </c>
      <c r="KOQ66" s="962">
        <f t="shared" ref="KOQ66" si="3918">(KOQ60-KOQ62)*$C$65*0.7042</f>
        <v>0</v>
      </c>
      <c r="KOS66" s="962">
        <f t="shared" ref="KOS66" si="3919">(KOS60-KOS62)*$C$65*0.7042</f>
        <v>0</v>
      </c>
      <c r="KOU66" s="962">
        <f t="shared" ref="KOU66" si="3920">(KOU60-KOU62)*$C$65*0.7042</f>
        <v>0</v>
      </c>
      <c r="KOW66" s="962">
        <f t="shared" ref="KOW66" si="3921">(KOW60-KOW62)*$C$65*0.7042</f>
        <v>0</v>
      </c>
      <c r="KOY66" s="962">
        <f t="shared" ref="KOY66" si="3922">(KOY60-KOY62)*$C$65*0.7042</f>
        <v>0</v>
      </c>
      <c r="KPA66" s="962">
        <f t="shared" ref="KPA66" si="3923">(KPA60-KPA62)*$C$65*0.7042</f>
        <v>0</v>
      </c>
      <c r="KPC66" s="962">
        <f t="shared" ref="KPC66" si="3924">(KPC60-KPC62)*$C$65*0.7042</f>
        <v>0</v>
      </c>
      <c r="KPE66" s="962">
        <f t="shared" ref="KPE66" si="3925">(KPE60-KPE62)*$C$65*0.7042</f>
        <v>0</v>
      </c>
      <c r="KPG66" s="962">
        <f t="shared" ref="KPG66" si="3926">(KPG60-KPG62)*$C$65*0.7042</f>
        <v>0</v>
      </c>
      <c r="KPI66" s="962">
        <f t="shared" ref="KPI66" si="3927">(KPI60-KPI62)*$C$65*0.7042</f>
        <v>0</v>
      </c>
      <c r="KPK66" s="962">
        <f t="shared" ref="KPK66" si="3928">(KPK60-KPK62)*$C$65*0.7042</f>
        <v>0</v>
      </c>
      <c r="KPM66" s="962">
        <f t="shared" ref="KPM66" si="3929">(KPM60-KPM62)*$C$65*0.7042</f>
        <v>0</v>
      </c>
      <c r="KPO66" s="962">
        <f t="shared" ref="KPO66" si="3930">(KPO60-KPO62)*$C$65*0.7042</f>
        <v>0</v>
      </c>
      <c r="KPQ66" s="962">
        <f t="shared" ref="KPQ66" si="3931">(KPQ60-KPQ62)*$C$65*0.7042</f>
        <v>0</v>
      </c>
      <c r="KPS66" s="962">
        <f t="shared" ref="KPS66" si="3932">(KPS60-KPS62)*$C$65*0.7042</f>
        <v>0</v>
      </c>
      <c r="KPU66" s="962">
        <f t="shared" ref="KPU66" si="3933">(KPU60-KPU62)*$C$65*0.7042</f>
        <v>0</v>
      </c>
      <c r="KPW66" s="962">
        <f t="shared" ref="KPW66" si="3934">(KPW60-KPW62)*$C$65*0.7042</f>
        <v>0</v>
      </c>
      <c r="KPY66" s="962">
        <f t="shared" ref="KPY66" si="3935">(KPY60-KPY62)*$C$65*0.7042</f>
        <v>0</v>
      </c>
      <c r="KQA66" s="962">
        <f t="shared" ref="KQA66" si="3936">(KQA60-KQA62)*$C$65*0.7042</f>
        <v>0</v>
      </c>
      <c r="KQC66" s="962">
        <f t="shared" ref="KQC66" si="3937">(KQC60-KQC62)*$C$65*0.7042</f>
        <v>0</v>
      </c>
      <c r="KQE66" s="962">
        <f t="shared" ref="KQE66" si="3938">(KQE60-KQE62)*$C$65*0.7042</f>
        <v>0</v>
      </c>
      <c r="KQG66" s="962">
        <f t="shared" ref="KQG66" si="3939">(KQG60-KQG62)*$C$65*0.7042</f>
        <v>0</v>
      </c>
      <c r="KQI66" s="962">
        <f t="shared" ref="KQI66" si="3940">(KQI60-KQI62)*$C$65*0.7042</f>
        <v>0</v>
      </c>
      <c r="KQK66" s="962">
        <f t="shared" ref="KQK66" si="3941">(KQK60-KQK62)*$C$65*0.7042</f>
        <v>0</v>
      </c>
      <c r="KQM66" s="962">
        <f t="shared" ref="KQM66" si="3942">(KQM60-KQM62)*$C$65*0.7042</f>
        <v>0</v>
      </c>
      <c r="KQO66" s="962">
        <f t="shared" ref="KQO66" si="3943">(KQO60-KQO62)*$C$65*0.7042</f>
        <v>0</v>
      </c>
      <c r="KQQ66" s="962">
        <f t="shared" ref="KQQ66" si="3944">(KQQ60-KQQ62)*$C$65*0.7042</f>
        <v>0</v>
      </c>
      <c r="KQS66" s="962">
        <f t="shared" ref="KQS66" si="3945">(KQS60-KQS62)*$C$65*0.7042</f>
        <v>0</v>
      </c>
      <c r="KQU66" s="962">
        <f t="shared" ref="KQU66" si="3946">(KQU60-KQU62)*$C$65*0.7042</f>
        <v>0</v>
      </c>
      <c r="KQW66" s="962">
        <f t="shared" ref="KQW66" si="3947">(KQW60-KQW62)*$C$65*0.7042</f>
        <v>0</v>
      </c>
      <c r="KQY66" s="962">
        <f t="shared" ref="KQY66" si="3948">(KQY60-KQY62)*$C$65*0.7042</f>
        <v>0</v>
      </c>
      <c r="KRA66" s="962">
        <f t="shared" ref="KRA66" si="3949">(KRA60-KRA62)*$C$65*0.7042</f>
        <v>0</v>
      </c>
      <c r="KRC66" s="962">
        <f t="shared" ref="KRC66" si="3950">(KRC60-KRC62)*$C$65*0.7042</f>
        <v>0</v>
      </c>
      <c r="KRE66" s="962">
        <f t="shared" ref="KRE66" si="3951">(KRE60-KRE62)*$C$65*0.7042</f>
        <v>0</v>
      </c>
      <c r="KRG66" s="962">
        <f t="shared" ref="KRG66" si="3952">(KRG60-KRG62)*$C$65*0.7042</f>
        <v>0</v>
      </c>
      <c r="KRI66" s="962">
        <f t="shared" ref="KRI66" si="3953">(KRI60-KRI62)*$C$65*0.7042</f>
        <v>0</v>
      </c>
      <c r="KRK66" s="962">
        <f t="shared" ref="KRK66" si="3954">(KRK60-KRK62)*$C$65*0.7042</f>
        <v>0</v>
      </c>
      <c r="KRM66" s="962">
        <f t="shared" ref="KRM66" si="3955">(KRM60-KRM62)*$C$65*0.7042</f>
        <v>0</v>
      </c>
      <c r="KRO66" s="962">
        <f t="shared" ref="KRO66" si="3956">(KRO60-KRO62)*$C$65*0.7042</f>
        <v>0</v>
      </c>
      <c r="KRQ66" s="962">
        <f t="shared" ref="KRQ66" si="3957">(KRQ60-KRQ62)*$C$65*0.7042</f>
        <v>0</v>
      </c>
      <c r="KRS66" s="962">
        <f t="shared" ref="KRS66" si="3958">(KRS60-KRS62)*$C$65*0.7042</f>
        <v>0</v>
      </c>
      <c r="KRU66" s="962">
        <f t="shared" ref="KRU66" si="3959">(KRU60-KRU62)*$C$65*0.7042</f>
        <v>0</v>
      </c>
      <c r="KRW66" s="962">
        <f t="shared" ref="KRW66" si="3960">(KRW60-KRW62)*$C$65*0.7042</f>
        <v>0</v>
      </c>
      <c r="KRY66" s="962">
        <f t="shared" ref="KRY66" si="3961">(KRY60-KRY62)*$C$65*0.7042</f>
        <v>0</v>
      </c>
      <c r="KSA66" s="962">
        <f t="shared" ref="KSA66" si="3962">(KSA60-KSA62)*$C$65*0.7042</f>
        <v>0</v>
      </c>
      <c r="KSC66" s="962">
        <f t="shared" ref="KSC66" si="3963">(KSC60-KSC62)*$C$65*0.7042</f>
        <v>0</v>
      </c>
      <c r="KSE66" s="962">
        <f t="shared" ref="KSE66" si="3964">(KSE60-KSE62)*$C$65*0.7042</f>
        <v>0</v>
      </c>
      <c r="KSG66" s="962">
        <f t="shared" ref="KSG66" si="3965">(KSG60-KSG62)*$C$65*0.7042</f>
        <v>0</v>
      </c>
      <c r="KSI66" s="962">
        <f t="shared" ref="KSI66" si="3966">(KSI60-KSI62)*$C$65*0.7042</f>
        <v>0</v>
      </c>
      <c r="KSK66" s="962">
        <f t="shared" ref="KSK66" si="3967">(KSK60-KSK62)*$C$65*0.7042</f>
        <v>0</v>
      </c>
      <c r="KSM66" s="962">
        <f t="shared" ref="KSM66" si="3968">(KSM60-KSM62)*$C$65*0.7042</f>
        <v>0</v>
      </c>
      <c r="KSO66" s="962">
        <f t="shared" ref="KSO66" si="3969">(KSO60-KSO62)*$C$65*0.7042</f>
        <v>0</v>
      </c>
      <c r="KSQ66" s="962">
        <f t="shared" ref="KSQ66" si="3970">(KSQ60-KSQ62)*$C$65*0.7042</f>
        <v>0</v>
      </c>
      <c r="KSS66" s="962">
        <f t="shared" ref="KSS66" si="3971">(KSS60-KSS62)*$C$65*0.7042</f>
        <v>0</v>
      </c>
      <c r="KSU66" s="962">
        <f t="shared" ref="KSU66" si="3972">(KSU60-KSU62)*$C$65*0.7042</f>
        <v>0</v>
      </c>
      <c r="KSW66" s="962">
        <f t="shared" ref="KSW66" si="3973">(KSW60-KSW62)*$C$65*0.7042</f>
        <v>0</v>
      </c>
      <c r="KSY66" s="962">
        <f t="shared" ref="KSY66" si="3974">(KSY60-KSY62)*$C$65*0.7042</f>
        <v>0</v>
      </c>
      <c r="KTA66" s="962">
        <f t="shared" ref="KTA66" si="3975">(KTA60-KTA62)*$C$65*0.7042</f>
        <v>0</v>
      </c>
      <c r="KTC66" s="962">
        <f t="shared" ref="KTC66" si="3976">(KTC60-KTC62)*$C$65*0.7042</f>
        <v>0</v>
      </c>
      <c r="KTE66" s="962">
        <f t="shared" ref="KTE66" si="3977">(KTE60-KTE62)*$C$65*0.7042</f>
        <v>0</v>
      </c>
      <c r="KTG66" s="962">
        <f t="shared" ref="KTG66" si="3978">(KTG60-KTG62)*$C$65*0.7042</f>
        <v>0</v>
      </c>
      <c r="KTI66" s="962">
        <f t="shared" ref="KTI66" si="3979">(KTI60-KTI62)*$C$65*0.7042</f>
        <v>0</v>
      </c>
      <c r="KTK66" s="962">
        <f t="shared" ref="KTK66" si="3980">(KTK60-KTK62)*$C$65*0.7042</f>
        <v>0</v>
      </c>
      <c r="KTM66" s="962">
        <f t="shared" ref="KTM66" si="3981">(KTM60-KTM62)*$C$65*0.7042</f>
        <v>0</v>
      </c>
      <c r="KTO66" s="962">
        <f t="shared" ref="KTO66" si="3982">(KTO60-KTO62)*$C$65*0.7042</f>
        <v>0</v>
      </c>
      <c r="KTQ66" s="962">
        <f t="shared" ref="KTQ66" si="3983">(KTQ60-KTQ62)*$C$65*0.7042</f>
        <v>0</v>
      </c>
      <c r="KTS66" s="962">
        <f t="shared" ref="KTS66" si="3984">(KTS60-KTS62)*$C$65*0.7042</f>
        <v>0</v>
      </c>
      <c r="KTU66" s="962">
        <f t="shared" ref="KTU66" si="3985">(KTU60-KTU62)*$C$65*0.7042</f>
        <v>0</v>
      </c>
      <c r="KTW66" s="962">
        <f t="shared" ref="KTW66" si="3986">(KTW60-KTW62)*$C$65*0.7042</f>
        <v>0</v>
      </c>
      <c r="KTY66" s="962">
        <f t="shared" ref="KTY66" si="3987">(KTY60-KTY62)*$C$65*0.7042</f>
        <v>0</v>
      </c>
      <c r="KUA66" s="962">
        <f t="shared" ref="KUA66" si="3988">(KUA60-KUA62)*$C$65*0.7042</f>
        <v>0</v>
      </c>
      <c r="KUC66" s="962">
        <f t="shared" ref="KUC66" si="3989">(KUC60-KUC62)*$C$65*0.7042</f>
        <v>0</v>
      </c>
      <c r="KUE66" s="962">
        <f t="shared" ref="KUE66" si="3990">(KUE60-KUE62)*$C$65*0.7042</f>
        <v>0</v>
      </c>
      <c r="KUG66" s="962">
        <f t="shared" ref="KUG66" si="3991">(KUG60-KUG62)*$C$65*0.7042</f>
        <v>0</v>
      </c>
      <c r="KUI66" s="962">
        <f t="shared" ref="KUI66" si="3992">(KUI60-KUI62)*$C$65*0.7042</f>
        <v>0</v>
      </c>
      <c r="KUK66" s="962">
        <f t="shared" ref="KUK66" si="3993">(KUK60-KUK62)*$C$65*0.7042</f>
        <v>0</v>
      </c>
      <c r="KUM66" s="962">
        <f t="shared" ref="KUM66" si="3994">(KUM60-KUM62)*$C$65*0.7042</f>
        <v>0</v>
      </c>
      <c r="KUO66" s="962">
        <f t="shared" ref="KUO66" si="3995">(KUO60-KUO62)*$C$65*0.7042</f>
        <v>0</v>
      </c>
      <c r="KUQ66" s="962">
        <f t="shared" ref="KUQ66" si="3996">(KUQ60-KUQ62)*$C$65*0.7042</f>
        <v>0</v>
      </c>
      <c r="KUS66" s="962">
        <f t="shared" ref="KUS66" si="3997">(KUS60-KUS62)*$C$65*0.7042</f>
        <v>0</v>
      </c>
      <c r="KUU66" s="962">
        <f t="shared" ref="KUU66" si="3998">(KUU60-KUU62)*$C$65*0.7042</f>
        <v>0</v>
      </c>
      <c r="KUW66" s="962">
        <f t="shared" ref="KUW66" si="3999">(KUW60-KUW62)*$C$65*0.7042</f>
        <v>0</v>
      </c>
      <c r="KUY66" s="962">
        <f t="shared" ref="KUY66" si="4000">(KUY60-KUY62)*$C$65*0.7042</f>
        <v>0</v>
      </c>
      <c r="KVA66" s="962">
        <f t="shared" ref="KVA66" si="4001">(KVA60-KVA62)*$C$65*0.7042</f>
        <v>0</v>
      </c>
      <c r="KVC66" s="962">
        <f t="shared" ref="KVC66" si="4002">(KVC60-KVC62)*$C$65*0.7042</f>
        <v>0</v>
      </c>
      <c r="KVE66" s="962">
        <f t="shared" ref="KVE66" si="4003">(KVE60-KVE62)*$C$65*0.7042</f>
        <v>0</v>
      </c>
      <c r="KVG66" s="962">
        <f t="shared" ref="KVG66" si="4004">(KVG60-KVG62)*$C$65*0.7042</f>
        <v>0</v>
      </c>
      <c r="KVI66" s="962">
        <f t="shared" ref="KVI66" si="4005">(KVI60-KVI62)*$C$65*0.7042</f>
        <v>0</v>
      </c>
      <c r="KVK66" s="962">
        <f t="shared" ref="KVK66" si="4006">(KVK60-KVK62)*$C$65*0.7042</f>
        <v>0</v>
      </c>
      <c r="KVM66" s="962">
        <f t="shared" ref="KVM66" si="4007">(KVM60-KVM62)*$C$65*0.7042</f>
        <v>0</v>
      </c>
      <c r="KVO66" s="962">
        <f t="shared" ref="KVO66" si="4008">(KVO60-KVO62)*$C$65*0.7042</f>
        <v>0</v>
      </c>
      <c r="KVQ66" s="962">
        <f t="shared" ref="KVQ66" si="4009">(KVQ60-KVQ62)*$C$65*0.7042</f>
        <v>0</v>
      </c>
      <c r="KVS66" s="962">
        <f t="shared" ref="KVS66" si="4010">(KVS60-KVS62)*$C$65*0.7042</f>
        <v>0</v>
      </c>
      <c r="KVU66" s="962">
        <f t="shared" ref="KVU66" si="4011">(KVU60-KVU62)*$C$65*0.7042</f>
        <v>0</v>
      </c>
      <c r="KVW66" s="962">
        <f t="shared" ref="KVW66" si="4012">(KVW60-KVW62)*$C$65*0.7042</f>
        <v>0</v>
      </c>
      <c r="KVY66" s="962">
        <f t="shared" ref="KVY66" si="4013">(KVY60-KVY62)*$C$65*0.7042</f>
        <v>0</v>
      </c>
      <c r="KWA66" s="962">
        <f t="shared" ref="KWA66" si="4014">(KWA60-KWA62)*$C$65*0.7042</f>
        <v>0</v>
      </c>
      <c r="KWC66" s="962">
        <f t="shared" ref="KWC66" si="4015">(KWC60-KWC62)*$C$65*0.7042</f>
        <v>0</v>
      </c>
      <c r="KWE66" s="962">
        <f t="shared" ref="KWE66" si="4016">(KWE60-KWE62)*$C$65*0.7042</f>
        <v>0</v>
      </c>
      <c r="KWG66" s="962">
        <f t="shared" ref="KWG66" si="4017">(KWG60-KWG62)*$C$65*0.7042</f>
        <v>0</v>
      </c>
      <c r="KWI66" s="962">
        <f t="shared" ref="KWI66" si="4018">(KWI60-KWI62)*$C$65*0.7042</f>
        <v>0</v>
      </c>
      <c r="KWK66" s="962">
        <f t="shared" ref="KWK66" si="4019">(KWK60-KWK62)*$C$65*0.7042</f>
        <v>0</v>
      </c>
      <c r="KWM66" s="962">
        <f t="shared" ref="KWM66" si="4020">(KWM60-KWM62)*$C$65*0.7042</f>
        <v>0</v>
      </c>
      <c r="KWO66" s="962">
        <f t="shared" ref="KWO66" si="4021">(KWO60-KWO62)*$C$65*0.7042</f>
        <v>0</v>
      </c>
      <c r="KWQ66" s="962">
        <f t="shared" ref="KWQ66" si="4022">(KWQ60-KWQ62)*$C$65*0.7042</f>
        <v>0</v>
      </c>
      <c r="KWS66" s="962">
        <f t="shared" ref="KWS66" si="4023">(KWS60-KWS62)*$C$65*0.7042</f>
        <v>0</v>
      </c>
      <c r="KWU66" s="962">
        <f t="shared" ref="KWU66" si="4024">(KWU60-KWU62)*$C$65*0.7042</f>
        <v>0</v>
      </c>
      <c r="KWW66" s="962">
        <f t="shared" ref="KWW66" si="4025">(KWW60-KWW62)*$C$65*0.7042</f>
        <v>0</v>
      </c>
      <c r="KWY66" s="962">
        <f t="shared" ref="KWY66" si="4026">(KWY60-KWY62)*$C$65*0.7042</f>
        <v>0</v>
      </c>
      <c r="KXA66" s="962">
        <f t="shared" ref="KXA66" si="4027">(KXA60-KXA62)*$C$65*0.7042</f>
        <v>0</v>
      </c>
      <c r="KXC66" s="962">
        <f t="shared" ref="KXC66" si="4028">(KXC60-KXC62)*$C$65*0.7042</f>
        <v>0</v>
      </c>
      <c r="KXE66" s="962">
        <f t="shared" ref="KXE66" si="4029">(KXE60-KXE62)*$C$65*0.7042</f>
        <v>0</v>
      </c>
      <c r="KXG66" s="962">
        <f t="shared" ref="KXG66" si="4030">(KXG60-KXG62)*$C$65*0.7042</f>
        <v>0</v>
      </c>
      <c r="KXI66" s="962">
        <f t="shared" ref="KXI66" si="4031">(KXI60-KXI62)*$C$65*0.7042</f>
        <v>0</v>
      </c>
      <c r="KXK66" s="962">
        <f t="shared" ref="KXK66" si="4032">(KXK60-KXK62)*$C$65*0.7042</f>
        <v>0</v>
      </c>
      <c r="KXM66" s="962">
        <f t="shared" ref="KXM66" si="4033">(KXM60-KXM62)*$C$65*0.7042</f>
        <v>0</v>
      </c>
      <c r="KXO66" s="962">
        <f t="shared" ref="KXO66" si="4034">(KXO60-KXO62)*$C$65*0.7042</f>
        <v>0</v>
      </c>
      <c r="KXQ66" s="962">
        <f t="shared" ref="KXQ66" si="4035">(KXQ60-KXQ62)*$C$65*0.7042</f>
        <v>0</v>
      </c>
      <c r="KXS66" s="962">
        <f t="shared" ref="KXS66" si="4036">(KXS60-KXS62)*$C$65*0.7042</f>
        <v>0</v>
      </c>
      <c r="KXU66" s="962">
        <f t="shared" ref="KXU66" si="4037">(KXU60-KXU62)*$C$65*0.7042</f>
        <v>0</v>
      </c>
      <c r="KXW66" s="962">
        <f t="shared" ref="KXW66" si="4038">(KXW60-KXW62)*$C$65*0.7042</f>
        <v>0</v>
      </c>
      <c r="KXY66" s="962">
        <f t="shared" ref="KXY66" si="4039">(KXY60-KXY62)*$C$65*0.7042</f>
        <v>0</v>
      </c>
      <c r="KYA66" s="962">
        <f t="shared" ref="KYA66" si="4040">(KYA60-KYA62)*$C$65*0.7042</f>
        <v>0</v>
      </c>
      <c r="KYC66" s="962">
        <f t="shared" ref="KYC66" si="4041">(KYC60-KYC62)*$C$65*0.7042</f>
        <v>0</v>
      </c>
      <c r="KYE66" s="962">
        <f t="shared" ref="KYE66" si="4042">(KYE60-KYE62)*$C$65*0.7042</f>
        <v>0</v>
      </c>
      <c r="KYG66" s="962">
        <f t="shared" ref="KYG66" si="4043">(KYG60-KYG62)*$C$65*0.7042</f>
        <v>0</v>
      </c>
      <c r="KYI66" s="962">
        <f t="shared" ref="KYI66" si="4044">(KYI60-KYI62)*$C$65*0.7042</f>
        <v>0</v>
      </c>
      <c r="KYK66" s="962">
        <f t="shared" ref="KYK66" si="4045">(KYK60-KYK62)*$C$65*0.7042</f>
        <v>0</v>
      </c>
      <c r="KYM66" s="962">
        <f t="shared" ref="KYM66" si="4046">(KYM60-KYM62)*$C$65*0.7042</f>
        <v>0</v>
      </c>
      <c r="KYO66" s="962">
        <f t="shared" ref="KYO66" si="4047">(KYO60-KYO62)*$C$65*0.7042</f>
        <v>0</v>
      </c>
      <c r="KYQ66" s="962">
        <f t="shared" ref="KYQ66" si="4048">(KYQ60-KYQ62)*$C$65*0.7042</f>
        <v>0</v>
      </c>
      <c r="KYS66" s="962">
        <f t="shared" ref="KYS66" si="4049">(KYS60-KYS62)*$C$65*0.7042</f>
        <v>0</v>
      </c>
      <c r="KYU66" s="962">
        <f t="shared" ref="KYU66" si="4050">(KYU60-KYU62)*$C$65*0.7042</f>
        <v>0</v>
      </c>
      <c r="KYW66" s="962">
        <f t="shared" ref="KYW66" si="4051">(KYW60-KYW62)*$C$65*0.7042</f>
        <v>0</v>
      </c>
      <c r="KYY66" s="962">
        <f t="shared" ref="KYY66" si="4052">(KYY60-KYY62)*$C$65*0.7042</f>
        <v>0</v>
      </c>
      <c r="KZA66" s="962">
        <f t="shared" ref="KZA66" si="4053">(KZA60-KZA62)*$C$65*0.7042</f>
        <v>0</v>
      </c>
      <c r="KZC66" s="962">
        <f t="shared" ref="KZC66" si="4054">(KZC60-KZC62)*$C$65*0.7042</f>
        <v>0</v>
      </c>
      <c r="KZE66" s="962">
        <f t="shared" ref="KZE66" si="4055">(KZE60-KZE62)*$C$65*0.7042</f>
        <v>0</v>
      </c>
      <c r="KZG66" s="962">
        <f t="shared" ref="KZG66" si="4056">(KZG60-KZG62)*$C$65*0.7042</f>
        <v>0</v>
      </c>
      <c r="KZI66" s="962">
        <f t="shared" ref="KZI66" si="4057">(KZI60-KZI62)*$C$65*0.7042</f>
        <v>0</v>
      </c>
      <c r="KZK66" s="962">
        <f t="shared" ref="KZK66" si="4058">(KZK60-KZK62)*$C$65*0.7042</f>
        <v>0</v>
      </c>
      <c r="KZM66" s="962">
        <f t="shared" ref="KZM66" si="4059">(KZM60-KZM62)*$C$65*0.7042</f>
        <v>0</v>
      </c>
      <c r="KZO66" s="962">
        <f t="shared" ref="KZO66" si="4060">(KZO60-KZO62)*$C$65*0.7042</f>
        <v>0</v>
      </c>
      <c r="KZQ66" s="962">
        <f t="shared" ref="KZQ66" si="4061">(KZQ60-KZQ62)*$C$65*0.7042</f>
        <v>0</v>
      </c>
      <c r="KZS66" s="962">
        <f t="shared" ref="KZS66" si="4062">(KZS60-KZS62)*$C$65*0.7042</f>
        <v>0</v>
      </c>
      <c r="KZU66" s="962">
        <f t="shared" ref="KZU66" si="4063">(KZU60-KZU62)*$C$65*0.7042</f>
        <v>0</v>
      </c>
      <c r="KZW66" s="962">
        <f t="shared" ref="KZW66" si="4064">(KZW60-KZW62)*$C$65*0.7042</f>
        <v>0</v>
      </c>
      <c r="KZY66" s="962">
        <f t="shared" ref="KZY66" si="4065">(KZY60-KZY62)*$C$65*0.7042</f>
        <v>0</v>
      </c>
      <c r="LAA66" s="962">
        <f t="shared" ref="LAA66" si="4066">(LAA60-LAA62)*$C$65*0.7042</f>
        <v>0</v>
      </c>
      <c r="LAC66" s="962">
        <f t="shared" ref="LAC66" si="4067">(LAC60-LAC62)*$C$65*0.7042</f>
        <v>0</v>
      </c>
      <c r="LAE66" s="962">
        <f t="shared" ref="LAE66" si="4068">(LAE60-LAE62)*$C$65*0.7042</f>
        <v>0</v>
      </c>
      <c r="LAG66" s="962">
        <f t="shared" ref="LAG66" si="4069">(LAG60-LAG62)*$C$65*0.7042</f>
        <v>0</v>
      </c>
      <c r="LAI66" s="962">
        <f t="shared" ref="LAI66" si="4070">(LAI60-LAI62)*$C$65*0.7042</f>
        <v>0</v>
      </c>
      <c r="LAK66" s="962">
        <f t="shared" ref="LAK66" si="4071">(LAK60-LAK62)*$C$65*0.7042</f>
        <v>0</v>
      </c>
      <c r="LAM66" s="962">
        <f t="shared" ref="LAM66" si="4072">(LAM60-LAM62)*$C$65*0.7042</f>
        <v>0</v>
      </c>
      <c r="LAO66" s="962">
        <f t="shared" ref="LAO66" si="4073">(LAO60-LAO62)*$C$65*0.7042</f>
        <v>0</v>
      </c>
      <c r="LAQ66" s="962">
        <f t="shared" ref="LAQ66" si="4074">(LAQ60-LAQ62)*$C$65*0.7042</f>
        <v>0</v>
      </c>
      <c r="LAS66" s="962">
        <f t="shared" ref="LAS66" si="4075">(LAS60-LAS62)*$C$65*0.7042</f>
        <v>0</v>
      </c>
      <c r="LAU66" s="962">
        <f t="shared" ref="LAU66" si="4076">(LAU60-LAU62)*$C$65*0.7042</f>
        <v>0</v>
      </c>
      <c r="LAW66" s="962">
        <f t="shared" ref="LAW66" si="4077">(LAW60-LAW62)*$C$65*0.7042</f>
        <v>0</v>
      </c>
      <c r="LAY66" s="962">
        <f t="shared" ref="LAY66" si="4078">(LAY60-LAY62)*$C$65*0.7042</f>
        <v>0</v>
      </c>
      <c r="LBA66" s="962">
        <f t="shared" ref="LBA66" si="4079">(LBA60-LBA62)*$C$65*0.7042</f>
        <v>0</v>
      </c>
      <c r="LBC66" s="962">
        <f t="shared" ref="LBC66" si="4080">(LBC60-LBC62)*$C$65*0.7042</f>
        <v>0</v>
      </c>
      <c r="LBE66" s="962">
        <f t="shared" ref="LBE66" si="4081">(LBE60-LBE62)*$C$65*0.7042</f>
        <v>0</v>
      </c>
      <c r="LBG66" s="962">
        <f t="shared" ref="LBG66" si="4082">(LBG60-LBG62)*$C$65*0.7042</f>
        <v>0</v>
      </c>
      <c r="LBI66" s="962">
        <f t="shared" ref="LBI66" si="4083">(LBI60-LBI62)*$C$65*0.7042</f>
        <v>0</v>
      </c>
      <c r="LBK66" s="962">
        <f t="shared" ref="LBK66" si="4084">(LBK60-LBK62)*$C$65*0.7042</f>
        <v>0</v>
      </c>
      <c r="LBM66" s="962">
        <f t="shared" ref="LBM66" si="4085">(LBM60-LBM62)*$C$65*0.7042</f>
        <v>0</v>
      </c>
      <c r="LBO66" s="962">
        <f t="shared" ref="LBO66" si="4086">(LBO60-LBO62)*$C$65*0.7042</f>
        <v>0</v>
      </c>
      <c r="LBQ66" s="962">
        <f t="shared" ref="LBQ66" si="4087">(LBQ60-LBQ62)*$C$65*0.7042</f>
        <v>0</v>
      </c>
      <c r="LBS66" s="962">
        <f t="shared" ref="LBS66" si="4088">(LBS60-LBS62)*$C$65*0.7042</f>
        <v>0</v>
      </c>
      <c r="LBU66" s="962">
        <f t="shared" ref="LBU66" si="4089">(LBU60-LBU62)*$C$65*0.7042</f>
        <v>0</v>
      </c>
      <c r="LBW66" s="962">
        <f t="shared" ref="LBW66" si="4090">(LBW60-LBW62)*$C$65*0.7042</f>
        <v>0</v>
      </c>
      <c r="LBY66" s="962">
        <f t="shared" ref="LBY66" si="4091">(LBY60-LBY62)*$C$65*0.7042</f>
        <v>0</v>
      </c>
      <c r="LCA66" s="962">
        <f t="shared" ref="LCA66" si="4092">(LCA60-LCA62)*$C$65*0.7042</f>
        <v>0</v>
      </c>
      <c r="LCC66" s="962">
        <f t="shared" ref="LCC66" si="4093">(LCC60-LCC62)*$C$65*0.7042</f>
        <v>0</v>
      </c>
      <c r="LCE66" s="962">
        <f t="shared" ref="LCE66" si="4094">(LCE60-LCE62)*$C$65*0.7042</f>
        <v>0</v>
      </c>
      <c r="LCG66" s="962">
        <f t="shared" ref="LCG66" si="4095">(LCG60-LCG62)*$C$65*0.7042</f>
        <v>0</v>
      </c>
      <c r="LCI66" s="962">
        <f t="shared" ref="LCI66" si="4096">(LCI60-LCI62)*$C$65*0.7042</f>
        <v>0</v>
      </c>
      <c r="LCK66" s="962">
        <f t="shared" ref="LCK66" si="4097">(LCK60-LCK62)*$C$65*0.7042</f>
        <v>0</v>
      </c>
      <c r="LCM66" s="962">
        <f t="shared" ref="LCM66" si="4098">(LCM60-LCM62)*$C$65*0.7042</f>
        <v>0</v>
      </c>
      <c r="LCO66" s="962">
        <f t="shared" ref="LCO66" si="4099">(LCO60-LCO62)*$C$65*0.7042</f>
        <v>0</v>
      </c>
      <c r="LCQ66" s="962">
        <f t="shared" ref="LCQ66" si="4100">(LCQ60-LCQ62)*$C$65*0.7042</f>
        <v>0</v>
      </c>
      <c r="LCS66" s="962">
        <f t="shared" ref="LCS66" si="4101">(LCS60-LCS62)*$C$65*0.7042</f>
        <v>0</v>
      </c>
      <c r="LCU66" s="962">
        <f t="shared" ref="LCU66" si="4102">(LCU60-LCU62)*$C$65*0.7042</f>
        <v>0</v>
      </c>
      <c r="LCW66" s="962">
        <f t="shared" ref="LCW66" si="4103">(LCW60-LCW62)*$C$65*0.7042</f>
        <v>0</v>
      </c>
      <c r="LCY66" s="962">
        <f t="shared" ref="LCY66" si="4104">(LCY60-LCY62)*$C$65*0.7042</f>
        <v>0</v>
      </c>
      <c r="LDA66" s="962">
        <f t="shared" ref="LDA66" si="4105">(LDA60-LDA62)*$C$65*0.7042</f>
        <v>0</v>
      </c>
      <c r="LDC66" s="962">
        <f t="shared" ref="LDC66" si="4106">(LDC60-LDC62)*$C$65*0.7042</f>
        <v>0</v>
      </c>
      <c r="LDE66" s="962">
        <f t="shared" ref="LDE66" si="4107">(LDE60-LDE62)*$C$65*0.7042</f>
        <v>0</v>
      </c>
      <c r="LDG66" s="962">
        <f t="shared" ref="LDG66" si="4108">(LDG60-LDG62)*$C$65*0.7042</f>
        <v>0</v>
      </c>
      <c r="LDI66" s="962">
        <f t="shared" ref="LDI66" si="4109">(LDI60-LDI62)*$C$65*0.7042</f>
        <v>0</v>
      </c>
      <c r="LDK66" s="962">
        <f t="shared" ref="LDK66" si="4110">(LDK60-LDK62)*$C$65*0.7042</f>
        <v>0</v>
      </c>
      <c r="LDM66" s="962">
        <f t="shared" ref="LDM66" si="4111">(LDM60-LDM62)*$C$65*0.7042</f>
        <v>0</v>
      </c>
      <c r="LDO66" s="962">
        <f t="shared" ref="LDO66" si="4112">(LDO60-LDO62)*$C$65*0.7042</f>
        <v>0</v>
      </c>
      <c r="LDQ66" s="962">
        <f t="shared" ref="LDQ66" si="4113">(LDQ60-LDQ62)*$C$65*0.7042</f>
        <v>0</v>
      </c>
      <c r="LDS66" s="962">
        <f t="shared" ref="LDS66" si="4114">(LDS60-LDS62)*$C$65*0.7042</f>
        <v>0</v>
      </c>
      <c r="LDU66" s="962">
        <f t="shared" ref="LDU66" si="4115">(LDU60-LDU62)*$C$65*0.7042</f>
        <v>0</v>
      </c>
      <c r="LDW66" s="962">
        <f t="shared" ref="LDW66" si="4116">(LDW60-LDW62)*$C$65*0.7042</f>
        <v>0</v>
      </c>
      <c r="LDY66" s="962">
        <f t="shared" ref="LDY66" si="4117">(LDY60-LDY62)*$C$65*0.7042</f>
        <v>0</v>
      </c>
      <c r="LEA66" s="962">
        <f t="shared" ref="LEA66" si="4118">(LEA60-LEA62)*$C$65*0.7042</f>
        <v>0</v>
      </c>
      <c r="LEC66" s="962">
        <f t="shared" ref="LEC66" si="4119">(LEC60-LEC62)*$C$65*0.7042</f>
        <v>0</v>
      </c>
      <c r="LEE66" s="962">
        <f t="shared" ref="LEE66" si="4120">(LEE60-LEE62)*$C$65*0.7042</f>
        <v>0</v>
      </c>
      <c r="LEG66" s="962">
        <f t="shared" ref="LEG66" si="4121">(LEG60-LEG62)*$C$65*0.7042</f>
        <v>0</v>
      </c>
      <c r="LEI66" s="962">
        <f t="shared" ref="LEI66" si="4122">(LEI60-LEI62)*$C$65*0.7042</f>
        <v>0</v>
      </c>
      <c r="LEK66" s="962">
        <f t="shared" ref="LEK66" si="4123">(LEK60-LEK62)*$C$65*0.7042</f>
        <v>0</v>
      </c>
      <c r="LEM66" s="962">
        <f t="shared" ref="LEM66" si="4124">(LEM60-LEM62)*$C$65*0.7042</f>
        <v>0</v>
      </c>
      <c r="LEO66" s="962">
        <f t="shared" ref="LEO66" si="4125">(LEO60-LEO62)*$C$65*0.7042</f>
        <v>0</v>
      </c>
      <c r="LEQ66" s="962">
        <f t="shared" ref="LEQ66" si="4126">(LEQ60-LEQ62)*$C$65*0.7042</f>
        <v>0</v>
      </c>
      <c r="LES66" s="962">
        <f t="shared" ref="LES66" si="4127">(LES60-LES62)*$C$65*0.7042</f>
        <v>0</v>
      </c>
      <c r="LEU66" s="962">
        <f t="shared" ref="LEU66" si="4128">(LEU60-LEU62)*$C$65*0.7042</f>
        <v>0</v>
      </c>
      <c r="LEW66" s="962">
        <f t="shared" ref="LEW66" si="4129">(LEW60-LEW62)*$C$65*0.7042</f>
        <v>0</v>
      </c>
      <c r="LEY66" s="962">
        <f t="shared" ref="LEY66" si="4130">(LEY60-LEY62)*$C$65*0.7042</f>
        <v>0</v>
      </c>
      <c r="LFA66" s="962">
        <f t="shared" ref="LFA66" si="4131">(LFA60-LFA62)*$C$65*0.7042</f>
        <v>0</v>
      </c>
      <c r="LFC66" s="962">
        <f t="shared" ref="LFC66" si="4132">(LFC60-LFC62)*$C$65*0.7042</f>
        <v>0</v>
      </c>
      <c r="LFE66" s="962">
        <f t="shared" ref="LFE66" si="4133">(LFE60-LFE62)*$C$65*0.7042</f>
        <v>0</v>
      </c>
      <c r="LFG66" s="962">
        <f t="shared" ref="LFG66" si="4134">(LFG60-LFG62)*$C$65*0.7042</f>
        <v>0</v>
      </c>
      <c r="LFI66" s="962">
        <f t="shared" ref="LFI66" si="4135">(LFI60-LFI62)*$C$65*0.7042</f>
        <v>0</v>
      </c>
      <c r="LFK66" s="962">
        <f t="shared" ref="LFK66" si="4136">(LFK60-LFK62)*$C$65*0.7042</f>
        <v>0</v>
      </c>
      <c r="LFM66" s="962">
        <f t="shared" ref="LFM66" si="4137">(LFM60-LFM62)*$C$65*0.7042</f>
        <v>0</v>
      </c>
      <c r="LFO66" s="962">
        <f t="shared" ref="LFO66" si="4138">(LFO60-LFO62)*$C$65*0.7042</f>
        <v>0</v>
      </c>
      <c r="LFQ66" s="962">
        <f t="shared" ref="LFQ66" si="4139">(LFQ60-LFQ62)*$C$65*0.7042</f>
        <v>0</v>
      </c>
      <c r="LFS66" s="962">
        <f t="shared" ref="LFS66" si="4140">(LFS60-LFS62)*$C$65*0.7042</f>
        <v>0</v>
      </c>
      <c r="LFU66" s="962">
        <f t="shared" ref="LFU66" si="4141">(LFU60-LFU62)*$C$65*0.7042</f>
        <v>0</v>
      </c>
      <c r="LFW66" s="962">
        <f t="shared" ref="LFW66" si="4142">(LFW60-LFW62)*$C$65*0.7042</f>
        <v>0</v>
      </c>
      <c r="LFY66" s="962">
        <f t="shared" ref="LFY66" si="4143">(LFY60-LFY62)*$C$65*0.7042</f>
        <v>0</v>
      </c>
      <c r="LGA66" s="962">
        <f t="shared" ref="LGA66" si="4144">(LGA60-LGA62)*$C$65*0.7042</f>
        <v>0</v>
      </c>
      <c r="LGC66" s="962">
        <f t="shared" ref="LGC66" si="4145">(LGC60-LGC62)*$C$65*0.7042</f>
        <v>0</v>
      </c>
      <c r="LGE66" s="962">
        <f t="shared" ref="LGE66" si="4146">(LGE60-LGE62)*$C$65*0.7042</f>
        <v>0</v>
      </c>
      <c r="LGG66" s="962">
        <f t="shared" ref="LGG66" si="4147">(LGG60-LGG62)*$C$65*0.7042</f>
        <v>0</v>
      </c>
      <c r="LGI66" s="962">
        <f t="shared" ref="LGI66" si="4148">(LGI60-LGI62)*$C$65*0.7042</f>
        <v>0</v>
      </c>
      <c r="LGK66" s="962">
        <f t="shared" ref="LGK66" si="4149">(LGK60-LGK62)*$C$65*0.7042</f>
        <v>0</v>
      </c>
      <c r="LGM66" s="962">
        <f t="shared" ref="LGM66" si="4150">(LGM60-LGM62)*$C$65*0.7042</f>
        <v>0</v>
      </c>
      <c r="LGO66" s="962">
        <f t="shared" ref="LGO66" si="4151">(LGO60-LGO62)*$C$65*0.7042</f>
        <v>0</v>
      </c>
      <c r="LGQ66" s="962">
        <f t="shared" ref="LGQ66" si="4152">(LGQ60-LGQ62)*$C$65*0.7042</f>
        <v>0</v>
      </c>
      <c r="LGS66" s="962">
        <f t="shared" ref="LGS66" si="4153">(LGS60-LGS62)*$C$65*0.7042</f>
        <v>0</v>
      </c>
      <c r="LGU66" s="962">
        <f t="shared" ref="LGU66" si="4154">(LGU60-LGU62)*$C$65*0.7042</f>
        <v>0</v>
      </c>
      <c r="LGW66" s="962">
        <f t="shared" ref="LGW66" si="4155">(LGW60-LGW62)*$C$65*0.7042</f>
        <v>0</v>
      </c>
      <c r="LGY66" s="962">
        <f t="shared" ref="LGY66" si="4156">(LGY60-LGY62)*$C$65*0.7042</f>
        <v>0</v>
      </c>
      <c r="LHA66" s="962">
        <f t="shared" ref="LHA66" si="4157">(LHA60-LHA62)*$C$65*0.7042</f>
        <v>0</v>
      </c>
      <c r="LHC66" s="962">
        <f t="shared" ref="LHC66" si="4158">(LHC60-LHC62)*$C$65*0.7042</f>
        <v>0</v>
      </c>
      <c r="LHE66" s="962">
        <f t="shared" ref="LHE66" si="4159">(LHE60-LHE62)*$C$65*0.7042</f>
        <v>0</v>
      </c>
      <c r="LHG66" s="962">
        <f t="shared" ref="LHG66" si="4160">(LHG60-LHG62)*$C$65*0.7042</f>
        <v>0</v>
      </c>
      <c r="LHI66" s="962">
        <f t="shared" ref="LHI66" si="4161">(LHI60-LHI62)*$C$65*0.7042</f>
        <v>0</v>
      </c>
      <c r="LHK66" s="962">
        <f t="shared" ref="LHK66" si="4162">(LHK60-LHK62)*$C$65*0.7042</f>
        <v>0</v>
      </c>
      <c r="LHM66" s="962">
        <f t="shared" ref="LHM66" si="4163">(LHM60-LHM62)*$C$65*0.7042</f>
        <v>0</v>
      </c>
      <c r="LHO66" s="962">
        <f t="shared" ref="LHO66" si="4164">(LHO60-LHO62)*$C$65*0.7042</f>
        <v>0</v>
      </c>
      <c r="LHQ66" s="962">
        <f t="shared" ref="LHQ66" si="4165">(LHQ60-LHQ62)*$C$65*0.7042</f>
        <v>0</v>
      </c>
      <c r="LHS66" s="962">
        <f t="shared" ref="LHS66" si="4166">(LHS60-LHS62)*$C$65*0.7042</f>
        <v>0</v>
      </c>
      <c r="LHU66" s="962">
        <f t="shared" ref="LHU66" si="4167">(LHU60-LHU62)*$C$65*0.7042</f>
        <v>0</v>
      </c>
      <c r="LHW66" s="962">
        <f t="shared" ref="LHW66" si="4168">(LHW60-LHW62)*$C$65*0.7042</f>
        <v>0</v>
      </c>
      <c r="LHY66" s="962">
        <f t="shared" ref="LHY66" si="4169">(LHY60-LHY62)*$C$65*0.7042</f>
        <v>0</v>
      </c>
      <c r="LIA66" s="962">
        <f t="shared" ref="LIA66" si="4170">(LIA60-LIA62)*$C$65*0.7042</f>
        <v>0</v>
      </c>
      <c r="LIC66" s="962">
        <f t="shared" ref="LIC66" si="4171">(LIC60-LIC62)*$C$65*0.7042</f>
        <v>0</v>
      </c>
      <c r="LIE66" s="962">
        <f t="shared" ref="LIE66" si="4172">(LIE60-LIE62)*$C$65*0.7042</f>
        <v>0</v>
      </c>
      <c r="LIG66" s="962">
        <f t="shared" ref="LIG66" si="4173">(LIG60-LIG62)*$C$65*0.7042</f>
        <v>0</v>
      </c>
      <c r="LII66" s="962">
        <f t="shared" ref="LII66" si="4174">(LII60-LII62)*$C$65*0.7042</f>
        <v>0</v>
      </c>
      <c r="LIK66" s="962">
        <f t="shared" ref="LIK66" si="4175">(LIK60-LIK62)*$C$65*0.7042</f>
        <v>0</v>
      </c>
      <c r="LIM66" s="962">
        <f t="shared" ref="LIM66" si="4176">(LIM60-LIM62)*$C$65*0.7042</f>
        <v>0</v>
      </c>
      <c r="LIO66" s="962">
        <f t="shared" ref="LIO66" si="4177">(LIO60-LIO62)*$C$65*0.7042</f>
        <v>0</v>
      </c>
      <c r="LIQ66" s="962">
        <f t="shared" ref="LIQ66" si="4178">(LIQ60-LIQ62)*$C$65*0.7042</f>
        <v>0</v>
      </c>
      <c r="LIS66" s="962">
        <f t="shared" ref="LIS66" si="4179">(LIS60-LIS62)*$C$65*0.7042</f>
        <v>0</v>
      </c>
      <c r="LIU66" s="962">
        <f t="shared" ref="LIU66" si="4180">(LIU60-LIU62)*$C$65*0.7042</f>
        <v>0</v>
      </c>
      <c r="LIW66" s="962">
        <f t="shared" ref="LIW66" si="4181">(LIW60-LIW62)*$C$65*0.7042</f>
        <v>0</v>
      </c>
      <c r="LIY66" s="962">
        <f t="shared" ref="LIY66" si="4182">(LIY60-LIY62)*$C$65*0.7042</f>
        <v>0</v>
      </c>
      <c r="LJA66" s="962">
        <f t="shared" ref="LJA66" si="4183">(LJA60-LJA62)*$C$65*0.7042</f>
        <v>0</v>
      </c>
      <c r="LJC66" s="962">
        <f t="shared" ref="LJC66" si="4184">(LJC60-LJC62)*$C$65*0.7042</f>
        <v>0</v>
      </c>
      <c r="LJE66" s="962">
        <f t="shared" ref="LJE66" si="4185">(LJE60-LJE62)*$C$65*0.7042</f>
        <v>0</v>
      </c>
      <c r="LJG66" s="962">
        <f t="shared" ref="LJG66" si="4186">(LJG60-LJG62)*$C$65*0.7042</f>
        <v>0</v>
      </c>
      <c r="LJI66" s="962">
        <f t="shared" ref="LJI66" si="4187">(LJI60-LJI62)*$C$65*0.7042</f>
        <v>0</v>
      </c>
      <c r="LJK66" s="962">
        <f t="shared" ref="LJK66" si="4188">(LJK60-LJK62)*$C$65*0.7042</f>
        <v>0</v>
      </c>
      <c r="LJM66" s="962">
        <f t="shared" ref="LJM66" si="4189">(LJM60-LJM62)*$C$65*0.7042</f>
        <v>0</v>
      </c>
      <c r="LJO66" s="962">
        <f t="shared" ref="LJO66" si="4190">(LJO60-LJO62)*$C$65*0.7042</f>
        <v>0</v>
      </c>
      <c r="LJQ66" s="962">
        <f t="shared" ref="LJQ66" si="4191">(LJQ60-LJQ62)*$C$65*0.7042</f>
        <v>0</v>
      </c>
      <c r="LJS66" s="962">
        <f t="shared" ref="LJS66" si="4192">(LJS60-LJS62)*$C$65*0.7042</f>
        <v>0</v>
      </c>
      <c r="LJU66" s="962">
        <f t="shared" ref="LJU66" si="4193">(LJU60-LJU62)*$C$65*0.7042</f>
        <v>0</v>
      </c>
      <c r="LJW66" s="962">
        <f t="shared" ref="LJW66" si="4194">(LJW60-LJW62)*$C$65*0.7042</f>
        <v>0</v>
      </c>
      <c r="LJY66" s="962">
        <f t="shared" ref="LJY66" si="4195">(LJY60-LJY62)*$C$65*0.7042</f>
        <v>0</v>
      </c>
      <c r="LKA66" s="962">
        <f t="shared" ref="LKA66" si="4196">(LKA60-LKA62)*$C$65*0.7042</f>
        <v>0</v>
      </c>
      <c r="LKC66" s="962">
        <f t="shared" ref="LKC66" si="4197">(LKC60-LKC62)*$C$65*0.7042</f>
        <v>0</v>
      </c>
      <c r="LKE66" s="962">
        <f t="shared" ref="LKE66" si="4198">(LKE60-LKE62)*$C$65*0.7042</f>
        <v>0</v>
      </c>
      <c r="LKG66" s="962">
        <f t="shared" ref="LKG66" si="4199">(LKG60-LKG62)*$C$65*0.7042</f>
        <v>0</v>
      </c>
      <c r="LKI66" s="962">
        <f t="shared" ref="LKI66" si="4200">(LKI60-LKI62)*$C$65*0.7042</f>
        <v>0</v>
      </c>
      <c r="LKK66" s="962">
        <f t="shared" ref="LKK66" si="4201">(LKK60-LKK62)*$C$65*0.7042</f>
        <v>0</v>
      </c>
      <c r="LKM66" s="962">
        <f t="shared" ref="LKM66" si="4202">(LKM60-LKM62)*$C$65*0.7042</f>
        <v>0</v>
      </c>
      <c r="LKO66" s="962">
        <f t="shared" ref="LKO66" si="4203">(LKO60-LKO62)*$C$65*0.7042</f>
        <v>0</v>
      </c>
      <c r="LKQ66" s="962">
        <f t="shared" ref="LKQ66" si="4204">(LKQ60-LKQ62)*$C$65*0.7042</f>
        <v>0</v>
      </c>
      <c r="LKS66" s="962">
        <f t="shared" ref="LKS66" si="4205">(LKS60-LKS62)*$C$65*0.7042</f>
        <v>0</v>
      </c>
      <c r="LKU66" s="962">
        <f t="shared" ref="LKU66" si="4206">(LKU60-LKU62)*$C$65*0.7042</f>
        <v>0</v>
      </c>
      <c r="LKW66" s="962">
        <f t="shared" ref="LKW66" si="4207">(LKW60-LKW62)*$C$65*0.7042</f>
        <v>0</v>
      </c>
      <c r="LKY66" s="962">
        <f t="shared" ref="LKY66" si="4208">(LKY60-LKY62)*$C$65*0.7042</f>
        <v>0</v>
      </c>
      <c r="LLA66" s="962">
        <f t="shared" ref="LLA66" si="4209">(LLA60-LLA62)*$C$65*0.7042</f>
        <v>0</v>
      </c>
      <c r="LLC66" s="962">
        <f t="shared" ref="LLC66" si="4210">(LLC60-LLC62)*$C$65*0.7042</f>
        <v>0</v>
      </c>
      <c r="LLE66" s="962">
        <f t="shared" ref="LLE66" si="4211">(LLE60-LLE62)*$C$65*0.7042</f>
        <v>0</v>
      </c>
      <c r="LLG66" s="962">
        <f t="shared" ref="LLG66" si="4212">(LLG60-LLG62)*$C$65*0.7042</f>
        <v>0</v>
      </c>
      <c r="LLI66" s="962">
        <f t="shared" ref="LLI66" si="4213">(LLI60-LLI62)*$C$65*0.7042</f>
        <v>0</v>
      </c>
      <c r="LLK66" s="962">
        <f t="shared" ref="LLK66" si="4214">(LLK60-LLK62)*$C$65*0.7042</f>
        <v>0</v>
      </c>
      <c r="LLM66" s="962">
        <f t="shared" ref="LLM66" si="4215">(LLM60-LLM62)*$C$65*0.7042</f>
        <v>0</v>
      </c>
      <c r="LLO66" s="962">
        <f t="shared" ref="LLO66" si="4216">(LLO60-LLO62)*$C$65*0.7042</f>
        <v>0</v>
      </c>
      <c r="LLQ66" s="962">
        <f t="shared" ref="LLQ66" si="4217">(LLQ60-LLQ62)*$C$65*0.7042</f>
        <v>0</v>
      </c>
      <c r="LLS66" s="962">
        <f t="shared" ref="LLS66" si="4218">(LLS60-LLS62)*$C$65*0.7042</f>
        <v>0</v>
      </c>
      <c r="LLU66" s="962">
        <f t="shared" ref="LLU66" si="4219">(LLU60-LLU62)*$C$65*0.7042</f>
        <v>0</v>
      </c>
      <c r="LLW66" s="962">
        <f t="shared" ref="LLW66" si="4220">(LLW60-LLW62)*$C$65*0.7042</f>
        <v>0</v>
      </c>
      <c r="LLY66" s="962">
        <f t="shared" ref="LLY66" si="4221">(LLY60-LLY62)*$C$65*0.7042</f>
        <v>0</v>
      </c>
      <c r="LMA66" s="962">
        <f t="shared" ref="LMA66" si="4222">(LMA60-LMA62)*$C$65*0.7042</f>
        <v>0</v>
      </c>
      <c r="LMC66" s="962">
        <f t="shared" ref="LMC66" si="4223">(LMC60-LMC62)*$C$65*0.7042</f>
        <v>0</v>
      </c>
      <c r="LME66" s="962">
        <f t="shared" ref="LME66" si="4224">(LME60-LME62)*$C$65*0.7042</f>
        <v>0</v>
      </c>
      <c r="LMG66" s="962">
        <f t="shared" ref="LMG66" si="4225">(LMG60-LMG62)*$C$65*0.7042</f>
        <v>0</v>
      </c>
      <c r="LMI66" s="962">
        <f t="shared" ref="LMI66" si="4226">(LMI60-LMI62)*$C$65*0.7042</f>
        <v>0</v>
      </c>
      <c r="LMK66" s="962">
        <f t="shared" ref="LMK66" si="4227">(LMK60-LMK62)*$C$65*0.7042</f>
        <v>0</v>
      </c>
      <c r="LMM66" s="962">
        <f t="shared" ref="LMM66" si="4228">(LMM60-LMM62)*$C$65*0.7042</f>
        <v>0</v>
      </c>
      <c r="LMO66" s="962">
        <f t="shared" ref="LMO66" si="4229">(LMO60-LMO62)*$C$65*0.7042</f>
        <v>0</v>
      </c>
      <c r="LMQ66" s="962">
        <f t="shared" ref="LMQ66" si="4230">(LMQ60-LMQ62)*$C$65*0.7042</f>
        <v>0</v>
      </c>
      <c r="LMS66" s="962">
        <f t="shared" ref="LMS66" si="4231">(LMS60-LMS62)*$C$65*0.7042</f>
        <v>0</v>
      </c>
      <c r="LMU66" s="962">
        <f t="shared" ref="LMU66" si="4232">(LMU60-LMU62)*$C$65*0.7042</f>
        <v>0</v>
      </c>
      <c r="LMW66" s="962">
        <f t="shared" ref="LMW66" si="4233">(LMW60-LMW62)*$C$65*0.7042</f>
        <v>0</v>
      </c>
      <c r="LMY66" s="962">
        <f t="shared" ref="LMY66" si="4234">(LMY60-LMY62)*$C$65*0.7042</f>
        <v>0</v>
      </c>
      <c r="LNA66" s="962">
        <f t="shared" ref="LNA66" si="4235">(LNA60-LNA62)*$C$65*0.7042</f>
        <v>0</v>
      </c>
      <c r="LNC66" s="962">
        <f t="shared" ref="LNC66" si="4236">(LNC60-LNC62)*$C$65*0.7042</f>
        <v>0</v>
      </c>
      <c r="LNE66" s="962">
        <f t="shared" ref="LNE66" si="4237">(LNE60-LNE62)*$C$65*0.7042</f>
        <v>0</v>
      </c>
      <c r="LNG66" s="962">
        <f t="shared" ref="LNG66" si="4238">(LNG60-LNG62)*$C$65*0.7042</f>
        <v>0</v>
      </c>
      <c r="LNI66" s="962">
        <f t="shared" ref="LNI66" si="4239">(LNI60-LNI62)*$C$65*0.7042</f>
        <v>0</v>
      </c>
      <c r="LNK66" s="962">
        <f t="shared" ref="LNK66" si="4240">(LNK60-LNK62)*$C$65*0.7042</f>
        <v>0</v>
      </c>
      <c r="LNM66" s="962">
        <f t="shared" ref="LNM66" si="4241">(LNM60-LNM62)*$C$65*0.7042</f>
        <v>0</v>
      </c>
      <c r="LNO66" s="962">
        <f t="shared" ref="LNO66" si="4242">(LNO60-LNO62)*$C$65*0.7042</f>
        <v>0</v>
      </c>
      <c r="LNQ66" s="962">
        <f t="shared" ref="LNQ66" si="4243">(LNQ60-LNQ62)*$C$65*0.7042</f>
        <v>0</v>
      </c>
      <c r="LNS66" s="962">
        <f t="shared" ref="LNS66" si="4244">(LNS60-LNS62)*$C$65*0.7042</f>
        <v>0</v>
      </c>
      <c r="LNU66" s="962">
        <f t="shared" ref="LNU66" si="4245">(LNU60-LNU62)*$C$65*0.7042</f>
        <v>0</v>
      </c>
      <c r="LNW66" s="962">
        <f t="shared" ref="LNW66" si="4246">(LNW60-LNW62)*$C$65*0.7042</f>
        <v>0</v>
      </c>
      <c r="LNY66" s="962">
        <f t="shared" ref="LNY66" si="4247">(LNY60-LNY62)*$C$65*0.7042</f>
        <v>0</v>
      </c>
      <c r="LOA66" s="962">
        <f t="shared" ref="LOA66" si="4248">(LOA60-LOA62)*$C$65*0.7042</f>
        <v>0</v>
      </c>
      <c r="LOC66" s="962">
        <f t="shared" ref="LOC66" si="4249">(LOC60-LOC62)*$C$65*0.7042</f>
        <v>0</v>
      </c>
      <c r="LOE66" s="962">
        <f t="shared" ref="LOE66" si="4250">(LOE60-LOE62)*$C$65*0.7042</f>
        <v>0</v>
      </c>
      <c r="LOG66" s="962">
        <f t="shared" ref="LOG66" si="4251">(LOG60-LOG62)*$C$65*0.7042</f>
        <v>0</v>
      </c>
      <c r="LOI66" s="962">
        <f t="shared" ref="LOI66" si="4252">(LOI60-LOI62)*$C$65*0.7042</f>
        <v>0</v>
      </c>
      <c r="LOK66" s="962">
        <f t="shared" ref="LOK66" si="4253">(LOK60-LOK62)*$C$65*0.7042</f>
        <v>0</v>
      </c>
      <c r="LOM66" s="962">
        <f t="shared" ref="LOM66" si="4254">(LOM60-LOM62)*$C$65*0.7042</f>
        <v>0</v>
      </c>
      <c r="LOO66" s="962">
        <f t="shared" ref="LOO66" si="4255">(LOO60-LOO62)*$C$65*0.7042</f>
        <v>0</v>
      </c>
      <c r="LOQ66" s="962">
        <f t="shared" ref="LOQ66" si="4256">(LOQ60-LOQ62)*$C$65*0.7042</f>
        <v>0</v>
      </c>
      <c r="LOS66" s="962">
        <f t="shared" ref="LOS66" si="4257">(LOS60-LOS62)*$C$65*0.7042</f>
        <v>0</v>
      </c>
      <c r="LOU66" s="962">
        <f t="shared" ref="LOU66" si="4258">(LOU60-LOU62)*$C$65*0.7042</f>
        <v>0</v>
      </c>
      <c r="LOW66" s="962">
        <f t="shared" ref="LOW66" si="4259">(LOW60-LOW62)*$C$65*0.7042</f>
        <v>0</v>
      </c>
      <c r="LOY66" s="962">
        <f t="shared" ref="LOY66" si="4260">(LOY60-LOY62)*$C$65*0.7042</f>
        <v>0</v>
      </c>
      <c r="LPA66" s="962">
        <f t="shared" ref="LPA66" si="4261">(LPA60-LPA62)*$C$65*0.7042</f>
        <v>0</v>
      </c>
      <c r="LPC66" s="962">
        <f t="shared" ref="LPC66" si="4262">(LPC60-LPC62)*$C$65*0.7042</f>
        <v>0</v>
      </c>
      <c r="LPE66" s="962">
        <f t="shared" ref="LPE66" si="4263">(LPE60-LPE62)*$C$65*0.7042</f>
        <v>0</v>
      </c>
      <c r="LPG66" s="962">
        <f t="shared" ref="LPG66" si="4264">(LPG60-LPG62)*$C$65*0.7042</f>
        <v>0</v>
      </c>
      <c r="LPI66" s="962">
        <f t="shared" ref="LPI66" si="4265">(LPI60-LPI62)*$C$65*0.7042</f>
        <v>0</v>
      </c>
      <c r="LPK66" s="962">
        <f t="shared" ref="LPK66" si="4266">(LPK60-LPK62)*$C$65*0.7042</f>
        <v>0</v>
      </c>
      <c r="LPM66" s="962">
        <f t="shared" ref="LPM66" si="4267">(LPM60-LPM62)*$C$65*0.7042</f>
        <v>0</v>
      </c>
      <c r="LPO66" s="962">
        <f t="shared" ref="LPO66" si="4268">(LPO60-LPO62)*$C$65*0.7042</f>
        <v>0</v>
      </c>
      <c r="LPQ66" s="962">
        <f t="shared" ref="LPQ66" si="4269">(LPQ60-LPQ62)*$C$65*0.7042</f>
        <v>0</v>
      </c>
      <c r="LPS66" s="962">
        <f t="shared" ref="LPS66" si="4270">(LPS60-LPS62)*$C$65*0.7042</f>
        <v>0</v>
      </c>
      <c r="LPU66" s="962">
        <f t="shared" ref="LPU66" si="4271">(LPU60-LPU62)*$C$65*0.7042</f>
        <v>0</v>
      </c>
      <c r="LPW66" s="962">
        <f t="shared" ref="LPW66" si="4272">(LPW60-LPW62)*$C$65*0.7042</f>
        <v>0</v>
      </c>
      <c r="LPY66" s="962">
        <f t="shared" ref="LPY66" si="4273">(LPY60-LPY62)*$C$65*0.7042</f>
        <v>0</v>
      </c>
      <c r="LQA66" s="962">
        <f t="shared" ref="LQA66" si="4274">(LQA60-LQA62)*$C$65*0.7042</f>
        <v>0</v>
      </c>
      <c r="LQC66" s="962">
        <f t="shared" ref="LQC66" si="4275">(LQC60-LQC62)*$C$65*0.7042</f>
        <v>0</v>
      </c>
      <c r="LQE66" s="962">
        <f t="shared" ref="LQE66" si="4276">(LQE60-LQE62)*$C$65*0.7042</f>
        <v>0</v>
      </c>
      <c r="LQG66" s="962">
        <f t="shared" ref="LQG66" si="4277">(LQG60-LQG62)*$C$65*0.7042</f>
        <v>0</v>
      </c>
      <c r="LQI66" s="962">
        <f t="shared" ref="LQI66" si="4278">(LQI60-LQI62)*$C$65*0.7042</f>
        <v>0</v>
      </c>
      <c r="LQK66" s="962">
        <f t="shared" ref="LQK66" si="4279">(LQK60-LQK62)*$C$65*0.7042</f>
        <v>0</v>
      </c>
      <c r="LQM66" s="962">
        <f t="shared" ref="LQM66" si="4280">(LQM60-LQM62)*$C$65*0.7042</f>
        <v>0</v>
      </c>
      <c r="LQO66" s="962">
        <f t="shared" ref="LQO66" si="4281">(LQO60-LQO62)*$C$65*0.7042</f>
        <v>0</v>
      </c>
      <c r="LQQ66" s="962">
        <f t="shared" ref="LQQ66" si="4282">(LQQ60-LQQ62)*$C$65*0.7042</f>
        <v>0</v>
      </c>
      <c r="LQS66" s="962">
        <f t="shared" ref="LQS66" si="4283">(LQS60-LQS62)*$C$65*0.7042</f>
        <v>0</v>
      </c>
      <c r="LQU66" s="962">
        <f t="shared" ref="LQU66" si="4284">(LQU60-LQU62)*$C$65*0.7042</f>
        <v>0</v>
      </c>
      <c r="LQW66" s="962">
        <f t="shared" ref="LQW66" si="4285">(LQW60-LQW62)*$C$65*0.7042</f>
        <v>0</v>
      </c>
      <c r="LQY66" s="962">
        <f t="shared" ref="LQY66" si="4286">(LQY60-LQY62)*$C$65*0.7042</f>
        <v>0</v>
      </c>
      <c r="LRA66" s="962">
        <f t="shared" ref="LRA66" si="4287">(LRA60-LRA62)*$C$65*0.7042</f>
        <v>0</v>
      </c>
      <c r="LRC66" s="962">
        <f t="shared" ref="LRC66" si="4288">(LRC60-LRC62)*$C$65*0.7042</f>
        <v>0</v>
      </c>
      <c r="LRE66" s="962">
        <f t="shared" ref="LRE66" si="4289">(LRE60-LRE62)*$C$65*0.7042</f>
        <v>0</v>
      </c>
      <c r="LRG66" s="962">
        <f t="shared" ref="LRG66" si="4290">(LRG60-LRG62)*$C$65*0.7042</f>
        <v>0</v>
      </c>
      <c r="LRI66" s="962">
        <f t="shared" ref="LRI66" si="4291">(LRI60-LRI62)*$C$65*0.7042</f>
        <v>0</v>
      </c>
      <c r="LRK66" s="962">
        <f t="shared" ref="LRK66" si="4292">(LRK60-LRK62)*$C$65*0.7042</f>
        <v>0</v>
      </c>
      <c r="LRM66" s="962">
        <f t="shared" ref="LRM66" si="4293">(LRM60-LRM62)*$C$65*0.7042</f>
        <v>0</v>
      </c>
      <c r="LRO66" s="962">
        <f t="shared" ref="LRO66" si="4294">(LRO60-LRO62)*$C$65*0.7042</f>
        <v>0</v>
      </c>
      <c r="LRQ66" s="962">
        <f t="shared" ref="LRQ66" si="4295">(LRQ60-LRQ62)*$C$65*0.7042</f>
        <v>0</v>
      </c>
      <c r="LRS66" s="962">
        <f t="shared" ref="LRS66" si="4296">(LRS60-LRS62)*$C$65*0.7042</f>
        <v>0</v>
      </c>
      <c r="LRU66" s="962">
        <f t="shared" ref="LRU66" si="4297">(LRU60-LRU62)*$C$65*0.7042</f>
        <v>0</v>
      </c>
      <c r="LRW66" s="962">
        <f t="shared" ref="LRW66" si="4298">(LRW60-LRW62)*$C$65*0.7042</f>
        <v>0</v>
      </c>
      <c r="LRY66" s="962">
        <f t="shared" ref="LRY66" si="4299">(LRY60-LRY62)*$C$65*0.7042</f>
        <v>0</v>
      </c>
      <c r="LSA66" s="962">
        <f t="shared" ref="LSA66" si="4300">(LSA60-LSA62)*$C$65*0.7042</f>
        <v>0</v>
      </c>
      <c r="LSC66" s="962">
        <f t="shared" ref="LSC66" si="4301">(LSC60-LSC62)*$C$65*0.7042</f>
        <v>0</v>
      </c>
      <c r="LSE66" s="962">
        <f t="shared" ref="LSE66" si="4302">(LSE60-LSE62)*$C$65*0.7042</f>
        <v>0</v>
      </c>
      <c r="LSG66" s="962">
        <f t="shared" ref="LSG66" si="4303">(LSG60-LSG62)*$C$65*0.7042</f>
        <v>0</v>
      </c>
      <c r="LSI66" s="962">
        <f t="shared" ref="LSI66" si="4304">(LSI60-LSI62)*$C$65*0.7042</f>
        <v>0</v>
      </c>
      <c r="LSK66" s="962">
        <f t="shared" ref="LSK66" si="4305">(LSK60-LSK62)*$C$65*0.7042</f>
        <v>0</v>
      </c>
      <c r="LSM66" s="962">
        <f t="shared" ref="LSM66" si="4306">(LSM60-LSM62)*$C$65*0.7042</f>
        <v>0</v>
      </c>
      <c r="LSO66" s="962">
        <f t="shared" ref="LSO66" si="4307">(LSO60-LSO62)*$C$65*0.7042</f>
        <v>0</v>
      </c>
      <c r="LSQ66" s="962">
        <f t="shared" ref="LSQ66" si="4308">(LSQ60-LSQ62)*$C$65*0.7042</f>
        <v>0</v>
      </c>
      <c r="LSS66" s="962">
        <f t="shared" ref="LSS66" si="4309">(LSS60-LSS62)*$C$65*0.7042</f>
        <v>0</v>
      </c>
      <c r="LSU66" s="962">
        <f t="shared" ref="LSU66" si="4310">(LSU60-LSU62)*$C$65*0.7042</f>
        <v>0</v>
      </c>
      <c r="LSW66" s="962">
        <f t="shared" ref="LSW66" si="4311">(LSW60-LSW62)*$C$65*0.7042</f>
        <v>0</v>
      </c>
      <c r="LSY66" s="962">
        <f t="shared" ref="LSY66" si="4312">(LSY60-LSY62)*$C$65*0.7042</f>
        <v>0</v>
      </c>
      <c r="LTA66" s="962">
        <f t="shared" ref="LTA66" si="4313">(LTA60-LTA62)*$C$65*0.7042</f>
        <v>0</v>
      </c>
      <c r="LTC66" s="962">
        <f t="shared" ref="LTC66" si="4314">(LTC60-LTC62)*$C$65*0.7042</f>
        <v>0</v>
      </c>
      <c r="LTE66" s="962">
        <f t="shared" ref="LTE66" si="4315">(LTE60-LTE62)*$C$65*0.7042</f>
        <v>0</v>
      </c>
      <c r="LTG66" s="962">
        <f t="shared" ref="LTG66" si="4316">(LTG60-LTG62)*$C$65*0.7042</f>
        <v>0</v>
      </c>
      <c r="LTI66" s="962">
        <f t="shared" ref="LTI66" si="4317">(LTI60-LTI62)*$C$65*0.7042</f>
        <v>0</v>
      </c>
      <c r="LTK66" s="962">
        <f t="shared" ref="LTK66" si="4318">(LTK60-LTK62)*$C$65*0.7042</f>
        <v>0</v>
      </c>
      <c r="LTM66" s="962">
        <f t="shared" ref="LTM66" si="4319">(LTM60-LTM62)*$C$65*0.7042</f>
        <v>0</v>
      </c>
      <c r="LTO66" s="962">
        <f t="shared" ref="LTO66" si="4320">(LTO60-LTO62)*$C$65*0.7042</f>
        <v>0</v>
      </c>
      <c r="LTQ66" s="962">
        <f t="shared" ref="LTQ66" si="4321">(LTQ60-LTQ62)*$C$65*0.7042</f>
        <v>0</v>
      </c>
      <c r="LTS66" s="962">
        <f t="shared" ref="LTS66" si="4322">(LTS60-LTS62)*$C$65*0.7042</f>
        <v>0</v>
      </c>
      <c r="LTU66" s="962">
        <f t="shared" ref="LTU66" si="4323">(LTU60-LTU62)*$C$65*0.7042</f>
        <v>0</v>
      </c>
      <c r="LTW66" s="962">
        <f t="shared" ref="LTW66" si="4324">(LTW60-LTW62)*$C$65*0.7042</f>
        <v>0</v>
      </c>
      <c r="LTY66" s="962">
        <f t="shared" ref="LTY66" si="4325">(LTY60-LTY62)*$C$65*0.7042</f>
        <v>0</v>
      </c>
      <c r="LUA66" s="962">
        <f t="shared" ref="LUA66" si="4326">(LUA60-LUA62)*$C$65*0.7042</f>
        <v>0</v>
      </c>
      <c r="LUC66" s="962">
        <f t="shared" ref="LUC66" si="4327">(LUC60-LUC62)*$C$65*0.7042</f>
        <v>0</v>
      </c>
      <c r="LUE66" s="962">
        <f t="shared" ref="LUE66" si="4328">(LUE60-LUE62)*$C$65*0.7042</f>
        <v>0</v>
      </c>
      <c r="LUG66" s="962">
        <f t="shared" ref="LUG66" si="4329">(LUG60-LUG62)*$C$65*0.7042</f>
        <v>0</v>
      </c>
      <c r="LUI66" s="962">
        <f t="shared" ref="LUI66" si="4330">(LUI60-LUI62)*$C$65*0.7042</f>
        <v>0</v>
      </c>
      <c r="LUK66" s="962">
        <f t="shared" ref="LUK66" si="4331">(LUK60-LUK62)*$C$65*0.7042</f>
        <v>0</v>
      </c>
      <c r="LUM66" s="962">
        <f t="shared" ref="LUM66" si="4332">(LUM60-LUM62)*$C$65*0.7042</f>
        <v>0</v>
      </c>
      <c r="LUO66" s="962">
        <f t="shared" ref="LUO66" si="4333">(LUO60-LUO62)*$C$65*0.7042</f>
        <v>0</v>
      </c>
      <c r="LUQ66" s="962">
        <f t="shared" ref="LUQ66" si="4334">(LUQ60-LUQ62)*$C$65*0.7042</f>
        <v>0</v>
      </c>
      <c r="LUS66" s="962">
        <f t="shared" ref="LUS66" si="4335">(LUS60-LUS62)*$C$65*0.7042</f>
        <v>0</v>
      </c>
      <c r="LUU66" s="962">
        <f t="shared" ref="LUU66" si="4336">(LUU60-LUU62)*$C$65*0.7042</f>
        <v>0</v>
      </c>
      <c r="LUW66" s="962">
        <f t="shared" ref="LUW66" si="4337">(LUW60-LUW62)*$C$65*0.7042</f>
        <v>0</v>
      </c>
      <c r="LUY66" s="962">
        <f t="shared" ref="LUY66" si="4338">(LUY60-LUY62)*$C$65*0.7042</f>
        <v>0</v>
      </c>
      <c r="LVA66" s="962">
        <f t="shared" ref="LVA66" si="4339">(LVA60-LVA62)*$C$65*0.7042</f>
        <v>0</v>
      </c>
      <c r="LVC66" s="962">
        <f t="shared" ref="LVC66" si="4340">(LVC60-LVC62)*$C$65*0.7042</f>
        <v>0</v>
      </c>
      <c r="LVE66" s="962">
        <f t="shared" ref="LVE66" si="4341">(LVE60-LVE62)*$C$65*0.7042</f>
        <v>0</v>
      </c>
      <c r="LVG66" s="962">
        <f t="shared" ref="LVG66" si="4342">(LVG60-LVG62)*$C$65*0.7042</f>
        <v>0</v>
      </c>
      <c r="LVI66" s="962">
        <f t="shared" ref="LVI66" si="4343">(LVI60-LVI62)*$C$65*0.7042</f>
        <v>0</v>
      </c>
      <c r="LVK66" s="962">
        <f t="shared" ref="LVK66" si="4344">(LVK60-LVK62)*$C$65*0.7042</f>
        <v>0</v>
      </c>
      <c r="LVM66" s="962">
        <f t="shared" ref="LVM66" si="4345">(LVM60-LVM62)*$C$65*0.7042</f>
        <v>0</v>
      </c>
      <c r="LVO66" s="962">
        <f t="shared" ref="LVO66" si="4346">(LVO60-LVO62)*$C$65*0.7042</f>
        <v>0</v>
      </c>
      <c r="LVQ66" s="962">
        <f t="shared" ref="LVQ66" si="4347">(LVQ60-LVQ62)*$C$65*0.7042</f>
        <v>0</v>
      </c>
      <c r="LVS66" s="962">
        <f t="shared" ref="LVS66" si="4348">(LVS60-LVS62)*$C$65*0.7042</f>
        <v>0</v>
      </c>
      <c r="LVU66" s="962">
        <f t="shared" ref="LVU66" si="4349">(LVU60-LVU62)*$C$65*0.7042</f>
        <v>0</v>
      </c>
      <c r="LVW66" s="962">
        <f t="shared" ref="LVW66" si="4350">(LVW60-LVW62)*$C$65*0.7042</f>
        <v>0</v>
      </c>
      <c r="LVY66" s="962">
        <f t="shared" ref="LVY66" si="4351">(LVY60-LVY62)*$C$65*0.7042</f>
        <v>0</v>
      </c>
      <c r="LWA66" s="962">
        <f t="shared" ref="LWA66" si="4352">(LWA60-LWA62)*$C$65*0.7042</f>
        <v>0</v>
      </c>
      <c r="LWC66" s="962">
        <f t="shared" ref="LWC66" si="4353">(LWC60-LWC62)*$C$65*0.7042</f>
        <v>0</v>
      </c>
      <c r="LWE66" s="962">
        <f t="shared" ref="LWE66" si="4354">(LWE60-LWE62)*$C$65*0.7042</f>
        <v>0</v>
      </c>
      <c r="LWG66" s="962">
        <f t="shared" ref="LWG66" si="4355">(LWG60-LWG62)*$C$65*0.7042</f>
        <v>0</v>
      </c>
      <c r="LWI66" s="962">
        <f t="shared" ref="LWI66" si="4356">(LWI60-LWI62)*$C$65*0.7042</f>
        <v>0</v>
      </c>
      <c r="LWK66" s="962">
        <f t="shared" ref="LWK66" si="4357">(LWK60-LWK62)*$C$65*0.7042</f>
        <v>0</v>
      </c>
      <c r="LWM66" s="962">
        <f t="shared" ref="LWM66" si="4358">(LWM60-LWM62)*$C$65*0.7042</f>
        <v>0</v>
      </c>
      <c r="LWO66" s="962">
        <f t="shared" ref="LWO66" si="4359">(LWO60-LWO62)*$C$65*0.7042</f>
        <v>0</v>
      </c>
      <c r="LWQ66" s="962">
        <f t="shared" ref="LWQ66" si="4360">(LWQ60-LWQ62)*$C$65*0.7042</f>
        <v>0</v>
      </c>
      <c r="LWS66" s="962">
        <f t="shared" ref="LWS66" si="4361">(LWS60-LWS62)*$C$65*0.7042</f>
        <v>0</v>
      </c>
      <c r="LWU66" s="962">
        <f t="shared" ref="LWU66" si="4362">(LWU60-LWU62)*$C$65*0.7042</f>
        <v>0</v>
      </c>
      <c r="LWW66" s="962">
        <f t="shared" ref="LWW66" si="4363">(LWW60-LWW62)*$C$65*0.7042</f>
        <v>0</v>
      </c>
      <c r="LWY66" s="962">
        <f t="shared" ref="LWY66" si="4364">(LWY60-LWY62)*$C$65*0.7042</f>
        <v>0</v>
      </c>
      <c r="LXA66" s="962">
        <f t="shared" ref="LXA66" si="4365">(LXA60-LXA62)*$C$65*0.7042</f>
        <v>0</v>
      </c>
      <c r="LXC66" s="962">
        <f t="shared" ref="LXC66" si="4366">(LXC60-LXC62)*$C$65*0.7042</f>
        <v>0</v>
      </c>
      <c r="LXE66" s="962">
        <f t="shared" ref="LXE66" si="4367">(LXE60-LXE62)*$C$65*0.7042</f>
        <v>0</v>
      </c>
      <c r="LXG66" s="962">
        <f t="shared" ref="LXG66" si="4368">(LXG60-LXG62)*$C$65*0.7042</f>
        <v>0</v>
      </c>
      <c r="LXI66" s="962">
        <f t="shared" ref="LXI66" si="4369">(LXI60-LXI62)*$C$65*0.7042</f>
        <v>0</v>
      </c>
      <c r="LXK66" s="962">
        <f t="shared" ref="LXK66" si="4370">(LXK60-LXK62)*$C$65*0.7042</f>
        <v>0</v>
      </c>
      <c r="LXM66" s="962">
        <f t="shared" ref="LXM66" si="4371">(LXM60-LXM62)*$C$65*0.7042</f>
        <v>0</v>
      </c>
      <c r="LXO66" s="962">
        <f t="shared" ref="LXO66" si="4372">(LXO60-LXO62)*$C$65*0.7042</f>
        <v>0</v>
      </c>
      <c r="LXQ66" s="962">
        <f t="shared" ref="LXQ66" si="4373">(LXQ60-LXQ62)*$C$65*0.7042</f>
        <v>0</v>
      </c>
      <c r="LXS66" s="962">
        <f t="shared" ref="LXS66" si="4374">(LXS60-LXS62)*$C$65*0.7042</f>
        <v>0</v>
      </c>
      <c r="LXU66" s="962">
        <f t="shared" ref="LXU66" si="4375">(LXU60-LXU62)*$C$65*0.7042</f>
        <v>0</v>
      </c>
      <c r="LXW66" s="962">
        <f t="shared" ref="LXW66" si="4376">(LXW60-LXW62)*$C$65*0.7042</f>
        <v>0</v>
      </c>
      <c r="LXY66" s="962">
        <f t="shared" ref="LXY66" si="4377">(LXY60-LXY62)*$C$65*0.7042</f>
        <v>0</v>
      </c>
      <c r="LYA66" s="962">
        <f t="shared" ref="LYA66" si="4378">(LYA60-LYA62)*$C$65*0.7042</f>
        <v>0</v>
      </c>
      <c r="LYC66" s="962">
        <f t="shared" ref="LYC66" si="4379">(LYC60-LYC62)*$C$65*0.7042</f>
        <v>0</v>
      </c>
      <c r="LYE66" s="962">
        <f t="shared" ref="LYE66" si="4380">(LYE60-LYE62)*$C$65*0.7042</f>
        <v>0</v>
      </c>
      <c r="LYG66" s="962">
        <f t="shared" ref="LYG66" si="4381">(LYG60-LYG62)*$C$65*0.7042</f>
        <v>0</v>
      </c>
      <c r="LYI66" s="962">
        <f t="shared" ref="LYI66" si="4382">(LYI60-LYI62)*$C$65*0.7042</f>
        <v>0</v>
      </c>
      <c r="LYK66" s="962">
        <f t="shared" ref="LYK66" si="4383">(LYK60-LYK62)*$C$65*0.7042</f>
        <v>0</v>
      </c>
      <c r="LYM66" s="962">
        <f t="shared" ref="LYM66" si="4384">(LYM60-LYM62)*$C$65*0.7042</f>
        <v>0</v>
      </c>
      <c r="LYO66" s="962">
        <f t="shared" ref="LYO66" si="4385">(LYO60-LYO62)*$C$65*0.7042</f>
        <v>0</v>
      </c>
      <c r="LYQ66" s="962">
        <f t="shared" ref="LYQ66" si="4386">(LYQ60-LYQ62)*$C$65*0.7042</f>
        <v>0</v>
      </c>
      <c r="LYS66" s="962">
        <f t="shared" ref="LYS66" si="4387">(LYS60-LYS62)*$C$65*0.7042</f>
        <v>0</v>
      </c>
      <c r="LYU66" s="962">
        <f t="shared" ref="LYU66" si="4388">(LYU60-LYU62)*$C$65*0.7042</f>
        <v>0</v>
      </c>
      <c r="LYW66" s="962">
        <f t="shared" ref="LYW66" si="4389">(LYW60-LYW62)*$C$65*0.7042</f>
        <v>0</v>
      </c>
      <c r="LYY66" s="962">
        <f t="shared" ref="LYY66" si="4390">(LYY60-LYY62)*$C$65*0.7042</f>
        <v>0</v>
      </c>
      <c r="LZA66" s="962">
        <f t="shared" ref="LZA66" si="4391">(LZA60-LZA62)*$C$65*0.7042</f>
        <v>0</v>
      </c>
      <c r="LZC66" s="962">
        <f t="shared" ref="LZC66" si="4392">(LZC60-LZC62)*$C$65*0.7042</f>
        <v>0</v>
      </c>
      <c r="LZE66" s="962">
        <f t="shared" ref="LZE66" si="4393">(LZE60-LZE62)*$C$65*0.7042</f>
        <v>0</v>
      </c>
      <c r="LZG66" s="962">
        <f t="shared" ref="LZG66" si="4394">(LZG60-LZG62)*$C$65*0.7042</f>
        <v>0</v>
      </c>
      <c r="LZI66" s="962">
        <f t="shared" ref="LZI66" si="4395">(LZI60-LZI62)*$C$65*0.7042</f>
        <v>0</v>
      </c>
      <c r="LZK66" s="962">
        <f t="shared" ref="LZK66" si="4396">(LZK60-LZK62)*$C$65*0.7042</f>
        <v>0</v>
      </c>
      <c r="LZM66" s="962">
        <f t="shared" ref="LZM66" si="4397">(LZM60-LZM62)*$C$65*0.7042</f>
        <v>0</v>
      </c>
      <c r="LZO66" s="962">
        <f t="shared" ref="LZO66" si="4398">(LZO60-LZO62)*$C$65*0.7042</f>
        <v>0</v>
      </c>
      <c r="LZQ66" s="962">
        <f t="shared" ref="LZQ66" si="4399">(LZQ60-LZQ62)*$C$65*0.7042</f>
        <v>0</v>
      </c>
      <c r="LZS66" s="962">
        <f t="shared" ref="LZS66" si="4400">(LZS60-LZS62)*$C$65*0.7042</f>
        <v>0</v>
      </c>
      <c r="LZU66" s="962">
        <f t="shared" ref="LZU66" si="4401">(LZU60-LZU62)*$C$65*0.7042</f>
        <v>0</v>
      </c>
      <c r="LZW66" s="962">
        <f t="shared" ref="LZW66" si="4402">(LZW60-LZW62)*$C$65*0.7042</f>
        <v>0</v>
      </c>
      <c r="LZY66" s="962">
        <f t="shared" ref="LZY66" si="4403">(LZY60-LZY62)*$C$65*0.7042</f>
        <v>0</v>
      </c>
      <c r="MAA66" s="962">
        <f t="shared" ref="MAA66" si="4404">(MAA60-MAA62)*$C$65*0.7042</f>
        <v>0</v>
      </c>
      <c r="MAC66" s="962">
        <f t="shared" ref="MAC66" si="4405">(MAC60-MAC62)*$C$65*0.7042</f>
        <v>0</v>
      </c>
      <c r="MAE66" s="962">
        <f t="shared" ref="MAE66" si="4406">(MAE60-MAE62)*$C$65*0.7042</f>
        <v>0</v>
      </c>
      <c r="MAG66" s="962">
        <f t="shared" ref="MAG66" si="4407">(MAG60-MAG62)*$C$65*0.7042</f>
        <v>0</v>
      </c>
      <c r="MAI66" s="962">
        <f t="shared" ref="MAI66" si="4408">(MAI60-MAI62)*$C$65*0.7042</f>
        <v>0</v>
      </c>
      <c r="MAK66" s="962">
        <f t="shared" ref="MAK66" si="4409">(MAK60-MAK62)*$C$65*0.7042</f>
        <v>0</v>
      </c>
      <c r="MAM66" s="962">
        <f t="shared" ref="MAM66" si="4410">(MAM60-MAM62)*$C$65*0.7042</f>
        <v>0</v>
      </c>
      <c r="MAO66" s="962">
        <f t="shared" ref="MAO66" si="4411">(MAO60-MAO62)*$C$65*0.7042</f>
        <v>0</v>
      </c>
      <c r="MAQ66" s="962">
        <f t="shared" ref="MAQ66" si="4412">(MAQ60-MAQ62)*$C$65*0.7042</f>
        <v>0</v>
      </c>
      <c r="MAS66" s="962">
        <f t="shared" ref="MAS66" si="4413">(MAS60-MAS62)*$C$65*0.7042</f>
        <v>0</v>
      </c>
      <c r="MAU66" s="962">
        <f t="shared" ref="MAU66" si="4414">(MAU60-MAU62)*$C$65*0.7042</f>
        <v>0</v>
      </c>
      <c r="MAW66" s="962">
        <f t="shared" ref="MAW66" si="4415">(MAW60-MAW62)*$C$65*0.7042</f>
        <v>0</v>
      </c>
      <c r="MAY66" s="962">
        <f t="shared" ref="MAY66" si="4416">(MAY60-MAY62)*$C$65*0.7042</f>
        <v>0</v>
      </c>
      <c r="MBA66" s="962">
        <f t="shared" ref="MBA66" si="4417">(MBA60-MBA62)*$C$65*0.7042</f>
        <v>0</v>
      </c>
      <c r="MBC66" s="962">
        <f t="shared" ref="MBC66" si="4418">(MBC60-MBC62)*$C$65*0.7042</f>
        <v>0</v>
      </c>
      <c r="MBE66" s="962">
        <f t="shared" ref="MBE66" si="4419">(MBE60-MBE62)*$C$65*0.7042</f>
        <v>0</v>
      </c>
      <c r="MBG66" s="962">
        <f t="shared" ref="MBG66" si="4420">(MBG60-MBG62)*$C$65*0.7042</f>
        <v>0</v>
      </c>
      <c r="MBI66" s="962">
        <f t="shared" ref="MBI66" si="4421">(MBI60-MBI62)*$C$65*0.7042</f>
        <v>0</v>
      </c>
      <c r="MBK66" s="962">
        <f t="shared" ref="MBK66" si="4422">(MBK60-MBK62)*$C$65*0.7042</f>
        <v>0</v>
      </c>
      <c r="MBM66" s="962">
        <f t="shared" ref="MBM66" si="4423">(MBM60-MBM62)*$C$65*0.7042</f>
        <v>0</v>
      </c>
      <c r="MBO66" s="962">
        <f t="shared" ref="MBO66" si="4424">(MBO60-MBO62)*$C$65*0.7042</f>
        <v>0</v>
      </c>
      <c r="MBQ66" s="962">
        <f t="shared" ref="MBQ66" si="4425">(MBQ60-MBQ62)*$C$65*0.7042</f>
        <v>0</v>
      </c>
      <c r="MBS66" s="962">
        <f t="shared" ref="MBS66" si="4426">(MBS60-MBS62)*$C$65*0.7042</f>
        <v>0</v>
      </c>
      <c r="MBU66" s="962">
        <f t="shared" ref="MBU66" si="4427">(MBU60-MBU62)*$C$65*0.7042</f>
        <v>0</v>
      </c>
      <c r="MBW66" s="962">
        <f t="shared" ref="MBW66" si="4428">(MBW60-MBW62)*$C$65*0.7042</f>
        <v>0</v>
      </c>
      <c r="MBY66" s="962">
        <f t="shared" ref="MBY66" si="4429">(MBY60-MBY62)*$C$65*0.7042</f>
        <v>0</v>
      </c>
      <c r="MCA66" s="962">
        <f t="shared" ref="MCA66" si="4430">(MCA60-MCA62)*$C$65*0.7042</f>
        <v>0</v>
      </c>
      <c r="MCC66" s="962">
        <f t="shared" ref="MCC66" si="4431">(MCC60-MCC62)*$C$65*0.7042</f>
        <v>0</v>
      </c>
      <c r="MCE66" s="962">
        <f t="shared" ref="MCE66" si="4432">(MCE60-MCE62)*$C$65*0.7042</f>
        <v>0</v>
      </c>
      <c r="MCG66" s="962">
        <f t="shared" ref="MCG66" si="4433">(MCG60-MCG62)*$C$65*0.7042</f>
        <v>0</v>
      </c>
      <c r="MCI66" s="962">
        <f t="shared" ref="MCI66" si="4434">(MCI60-MCI62)*$C$65*0.7042</f>
        <v>0</v>
      </c>
      <c r="MCK66" s="962">
        <f t="shared" ref="MCK66" si="4435">(MCK60-MCK62)*$C$65*0.7042</f>
        <v>0</v>
      </c>
      <c r="MCM66" s="962">
        <f t="shared" ref="MCM66" si="4436">(MCM60-MCM62)*$C$65*0.7042</f>
        <v>0</v>
      </c>
      <c r="MCO66" s="962">
        <f t="shared" ref="MCO66" si="4437">(MCO60-MCO62)*$C$65*0.7042</f>
        <v>0</v>
      </c>
      <c r="MCQ66" s="962">
        <f t="shared" ref="MCQ66" si="4438">(MCQ60-MCQ62)*$C$65*0.7042</f>
        <v>0</v>
      </c>
      <c r="MCS66" s="962">
        <f t="shared" ref="MCS66" si="4439">(MCS60-MCS62)*$C$65*0.7042</f>
        <v>0</v>
      </c>
      <c r="MCU66" s="962">
        <f t="shared" ref="MCU66" si="4440">(MCU60-MCU62)*$C$65*0.7042</f>
        <v>0</v>
      </c>
      <c r="MCW66" s="962">
        <f t="shared" ref="MCW66" si="4441">(MCW60-MCW62)*$C$65*0.7042</f>
        <v>0</v>
      </c>
      <c r="MCY66" s="962">
        <f t="shared" ref="MCY66" si="4442">(MCY60-MCY62)*$C$65*0.7042</f>
        <v>0</v>
      </c>
      <c r="MDA66" s="962">
        <f t="shared" ref="MDA66" si="4443">(MDA60-MDA62)*$C$65*0.7042</f>
        <v>0</v>
      </c>
      <c r="MDC66" s="962">
        <f t="shared" ref="MDC66" si="4444">(MDC60-MDC62)*$C$65*0.7042</f>
        <v>0</v>
      </c>
      <c r="MDE66" s="962">
        <f t="shared" ref="MDE66" si="4445">(MDE60-MDE62)*$C$65*0.7042</f>
        <v>0</v>
      </c>
      <c r="MDG66" s="962">
        <f t="shared" ref="MDG66" si="4446">(MDG60-MDG62)*$C$65*0.7042</f>
        <v>0</v>
      </c>
      <c r="MDI66" s="962">
        <f t="shared" ref="MDI66" si="4447">(MDI60-MDI62)*$C$65*0.7042</f>
        <v>0</v>
      </c>
      <c r="MDK66" s="962">
        <f t="shared" ref="MDK66" si="4448">(MDK60-MDK62)*$C$65*0.7042</f>
        <v>0</v>
      </c>
      <c r="MDM66" s="962">
        <f t="shared" ref="MDM66" si="4449">(MDM60-MDM62)*$C$65*0.7042</f>
        <v>0</v>
      </c>
      <c r="MDO66" s="962">
        <f t="shared" ref="MDO66" si="4450">(MDO60-MDO62)*$C$65*0.7042</f>
        <v>0</v>
      </c>
      <c r="MDQ66" s="962">
        <f t="shared" ref="MDQ66" si="4451">(MDQ60-MDQ62)*$C$65*0.7042</f>
        <v>0</v>
      </c>
      <c r="MDS66" s="962">
        <f t="shared" ref="MDS66" si="4452">(MDS60-MDS62)*$C$65*0.7042</f>
        <v>0</v>
      </c>
      <c r="MDU66" s="962">
        <f t="shared" ref="MDU66" si="4453">(MDU60-MDU62)*$C$65*0.7042</f>
        <v>0</v>
      </c>
      <c r="MDW66" s="962">
        <f t="shared" ref="MDW66" si="4454">(MDW60-MDW62)*$C$65*0.7042</f>
        <v>0</v>
      </c>
      <c r="MDY66" s="962">
        <f t="shared" ref="MDY66" si="4455">(MDY60-MDY62)*$C$65*0.7042</f>
        <v>0</v>
      </c>
      <c r="MEA66" s="962">
        <f t="shared" ref="MEA66" si="4456">(MEA60-MEA62)*$C$65*0.7042</f>
        <v>0</v>
      </c>
      <c r="MEC66" s="962">
        <f t="shared" ref="MEC66" si="4457">(MEC60-MEC62)*$C$65*0.7042</f>
        <v>0</v>
      </c>
      <c r="MEE66" s="962">
        <f t="shared" ref="MEE66" si="4458">(MEE60-MEE62)*$C$65*0.7042</f>
        <v>0</v>
      </c>
      <c r="MEG66" s="962">
        <f t="shared" ref="MEG66" si="4459">(MEG60-MEG62)*$C$65*0.7042</f>
        <v>0</v>
      </c>
      <c r="MEI66" s="962">
        <f t="shared" ref="MEI66" si="4460">(MEI60-MEI62)*$C$65*0.7042</f>
        <v>0</v>
      </c>
      <c r="MEK66" s="962">
        <f t="shared" ref="MEK66" si="4461">(MEK60-MEK62)*$C$65*0.7042</f>
        <v>0</v>
      </c>
      <c r="MEM66" s="962">
        <f t="shared" ref="MEM66" si="4462">(MEM60-MEM62)*$C$65*0.7042</f>
        <v>0</v>
      </c>
      <c r="MEO66" s="962">
        <f t="shared" ref="MEO66" si="4463">(MEO60-MEO62)*$C$65*0.7042</f>
        <v>0</v>
      </c>
      <c r="MEQ66" s="962">
        <f t="shared" ref="MEQ66" si="4464">(MEQ60-MEQ62)*$C$65*0.7042</f>
        <v>0</v>
      </c>
      <c r="MES66" s="962">
        <f t="shared" ref="MES66" si="4465">(MES60-MES62)*$C$65*0.7042</f>
        <v>0</v>
      </c>
      <c r="MEU66" s="962">
        <f t="shared" ref="MEU66" si="4466">(MEU60-MEU62)*$C$65*0.7042</f>
        <v>0</v>
      </c>
      <c r="MEW66" s="962">
        <f t="shared" ref="MEW66" si="4467">(MEW60-MEW62)*$C$65*0.7042</f>
        <v>0</v>
      </c>
      <c r="MEY66" s="962">
        <f t="shared" ref="MEY66" si="4468">(MEY60-MEY62)*$C$65*0.7042</f>
        <v>0</v>
      </c>
      <c r="MFA66" s="962">
        <f t="shared" ref="MFA66" si="4469">(MFA60-MFA62)*$C$65*0.7042</f>
        <v>0</v>
      </c>
      <c r="MFC66" s="962">
        <f t="shared" ref="MFC66" si="4470">(MFC60-MFC62)*$C$65*0.7042</f>
        <v>0</v>
      </c>
      <c r="MFE66" s="962">
        <f t="shared" ref="MFE66" si="4471">(MFE60-MFE62)*$C$65*0.7042</f>
        <v>0</v>
      </c>
      <c r="MFG66" s="962">
        <f t="shared" ref="MFG66" si="4472">(MFG60-MFG62)*$C$65*0.7042</f>
        <v>0</v>
      </c>
      <c r="MFI66" s="962">
        <f t="shared" ref="MFI66" si="4473">(MFI60-MFI62)*$C$65*0.7042</f>
        <v>0</v>
      </c>
      <c r="MFK66" s="962">
        <f t="shared" ref="MFK66" si="4474">(MFK60-MFK62)*$C$65*0.7042</f>
        <v>0</v>
      </c>
      <c r="MFM66" s="962">
        <f t="shared" ref="MFM66" si="4475">(MFM60-MFM62)*$C$65*0.7042</f>
        <v>0</v>
      </c>
      <c r="MFO66" s="962">
        <f t="shared" ref="MFO66" si="4476">(MFO60-MFO62)*$C$65*0.7042</f>
        <v>0</v>
      </c>
      <c r="MFQ66" s="962">
        <f t="shared" ref="MFQ66" si="4477">(MFQ60-MFQ62)*$C$65*0.7042</f>
        <v>0</v>
      </c>
      <c r="MFS66" s="962">
        <f t="shared" ref="MFS66" si="4478">(MFS60-MFS62)*$C$65*0.7042</f>
        <v>0</v>
      </c>
      <c r="MFU66" s="962">
        <f t="shared" ref="MFU66" si="4479">(MFU60-MFU62)*$C$65*0.7042</f>
        <v>0</v>
      </c>
      <c r="MFW66" s="962">
        <f t="shared" ref="MFW66" si="4480">(MFW60-MFW62)*$C$65*0.7042</f>
        <v>0</v>
      </c>
      <c r="MFY66" s="962">
        <f t="shared" ref="MFY66" si="4481">(MFY60-MFY62)*$C$65*0.7042</f>
        <v>0</v>
      </c>
      <c r="MGA66" s="962">
        <f t="shared" ref="MGA66" si="4482">(MGA60-MGA62)*$C$65*0.7042</f>
        <v>0</v>
      </c>
      <c r="MGC66" s="962">
        <f t="shared" ref="MGC66" si="4483">(MGC60-MGC62)*$C$65*0.7042</f>
        <v>0</v>
      </c>
      <c r="MGE66" s="962">
        <f t="shared" ref="MGE66" si="4484">(MGE60-MGE62)*$C$65*0.7042</f>
        <v>0</v>
      </c>
      <c r="MGG66" s="962">
        <f t="shared" ref="MGG66" si="4485">(MGG60-MGG62)*$C$65*0.7042</f>
        <v>0</v>
      </c>
      <c r="MGI66" s="962">
        <f t="shared" ref="MGI66" si="4486">(MGI60-MGI62)*$C$65*0.7042</f>
        <v>0</v>
      </c>
      <c r="MGK66" s="962">
        <f t="shared" ref="MGK66" si="4487">(MGK60-MGK62)*$C$65*0.7042</f>
        <v>0</v>
      </c>
      <c r="MGM66" s="962">
        <f t="shared" ref="MGM66" si="4488">(MGM60-MGM62)*$C$65*0.7042</f>
        <v>0</v>
      </c>
      <c r="MGO66" s="962">
        <f t="shared" ref="MGO66" si="4489">(MGO60-MGO62)*$C$65*0.7042</f>
        <v>0</v>
      </c>
      <c r="MGQ66" s="962">
        <f t="shared" ref="MGQ66" si="4490">(MGQ60-MGQ62)*$C$65*0.7042</f>
        <v>0</v>
      </c>
      <c r="MGS66" s="962">
        <f t="shared" ref="MGS66" si="4491">(MGS60-MGS62)*$C$65*0.7042</f>
        <v>0</v>
      </c>
      <c r="MGU66" s="962">
        <f t="shared" ref="MGU66" si="4492">(MGU60-MGU62)*$C$65*0.7042</f>
        <v>0</v>
      </c>
      <c r="MGW66" s="962">
        <f t="shared" ref="MGW66" si="4493">(MGW60-MGW62)*$C$65*0.7042</f>
        <v>0</v>
      </c>
      <c r="MGY66" s="962">
        <f t="shared" ref="MGY66" si="4494">(MGY60-MGY62)*$C$65*0.7042</f>
        <v>0</v>
      </c>
      <c r="MHA66" s="962">
        <f t="shared" ref="MHA66" si="4495">(MHA60-MHA62)*$C$65*0.7042</f>
        <v>0</v>
      </c>
      <c r="MHC66" s="962">
        <f t="shared" ref="MHC66" si="4496">(MHC60-MHC62)*$C$65*0.7042</f>
        <v>0</v>
      </c>
      <c r="MHE66" s="962">
        <f t="shared" ref="MHE66" si="4497">(MHE60-MHE62)*$C$65*0.7042</f>
        <v>0</v>
      </c>
      <c r="MHG66" s="962">
        <f t="shared" ref="MHG66" si="4498">(MHG60-MHG62)*$C$65*0.7042</f>
        <v>0</v>
      </c>
      <c r="MHI66" s="962">
        <f t="shared" ref="MHI66" si="4499">(MHI60-MHI62)*$C$65*0.7042</f>
        <v>0</v>
      </c>
      <c r="MHK66" s="962">
        <f t="shared" ref="MHK66" si="4500">(MHK60-MHK62)*$C$65*0.7042</f>
        <v>0</v>
      </c>
      <c r="MHM66" s="962">
        <f t="shared" ref="MHM66" si="4501">(MHM60-MHM62)*$C$65*0.7042</f>
        <v>0</v>
      </c>
      <c r="MHO66" s="962">
        <f t="shared" ref="MHO66" si="4502">(MHO60-MHO62)*$C$65*0.7042</f>
        <v>0</v>
      </c>
      <c r="MHQ66" s="962">
        <f t="shared" ref="MHQ66" si="4503">(MHQ60-MHQ62)*$C$65*0.7042</f>
        <v>0</v>
      </c>
      <c r="MHS66" s="962">
        <f t="shared" ref="MHS66" si="4504">(MHS60-MHS62)*$C$65*0.7042</f>
        <v>0</v>
      </c>
      <c r="MHU66" s="962">
        <f t="shared" ref="MHU66" si="4505">(MHU60-MHU62)*$C$65*0.7042</f>
        <v>0</v>
      </c>
      <c r="MHW66" s="962">
        <f t="shared" ref="MHW66" si="4506">(MHW60-MHW62)*$C$65*0.7042</f>
        <v>0</v>
      </c>
      <c r="MHY66" s="962">
        <f t="shared" ref="MHY66" si="4507">(MHY60-MHY62)*$C$65*0.7042</f>
        <v>0</v>
      </c>
      <c r="MIA66" s="962">
        <f t="shared" ref="MIA66" si="4508">(MIA60-MIA62)*$C$65*0.7042</f>
        <v>0</v>
      </c>
      <c r="MIC66" s="962">
        <f t="shared" ref="MIC66" si="4509">(MIC60-MIC62)*$C$65*0.7042</f>
        <v>0</v>
      </c>
      <c r="MIE66" s="962">
        <f t="shared" ref="MIE66" si="4510">(MIE60-MIE62)*$C$65*0.7042</f>
        <v>0</v>
      </c>
      <c r="MIG66" s="962">
        <f t="shared" ref="MIG66" si="4511">(MIG60-MIG62)*$C$65*0.7042</f>
        <v>0</v>
      </c>
      <c r="MII66" s="962">
        <f t="shared" ref="MII66" si="4512">(MII60-MII62)*$C$65*0.7042</f>
        <v>0</v>
      </c>
      <c r="MIK66" s="962">
        <f t="shared" ref="MIK66" si="4513">(MIK60-MIK62)*$C$65*0.7042</f>
        <v>0</v>
      </c>
      <c r="MIM66" s="962">
        <f t="shared" ref="MIM66" si="4514">(MIM60-MIM62)*$C$65*0.7042</f>
        <v>0</v>
      </c>
      <c r="MIO66" s="962">
        <f t="shared" ref="MIO66" si="4515">(MIO60-MIO62)*$C$65*0.7042</f>
        <v>0</v>
      </c>
      <c r="MIQ66" s="962">
        <f t="shared" ref="MIQ66" si="4516">(MIQ60-MIQ62)*$C$65*0.7042</f>
        <v>0</v>
      </c>
      <c r="MIS66" s="962">
        <f t="shared" ref="MIS66" si="4517">(MIS60-MIS62)*$C$65*0.7042</f>
        <v>0</v>
      </c>
      <c r="MIU66" s="962">
        <f t="shared" ref="MIU66" si="4518">(MIU60-MIU62)*$C$65*0.7042</f>
        <v>0</v>
      </c>
      <c r="MIW66" s="962">
        <f t="shared" ref="MIW66" si="4519">(MIW60-MIW62)*$C$65*0.7042</f>
        <v>0</v>
      </c>
      <c r="MIY66" s="962">
        <f t="shared" ref="MIY66" si="4520">(MIY60-MIY62)*$C$65*0.7042</f>
        <v>0</v>
      </c>
      <c r="MJA66" s="962">
        <f t="shared" ref="MJA66" si="4521">(MJA60-MJA62)*$C$65*0.7042</f>
        <v>0</v>
      </c>
      <c r="MJC66" s="962">
        <f t="shared" ref="MJC66" si="4522">(MJC60-MJC62)*$C$65*0.7042</f>
        <v>0</v>
      </c>
      <c r="MJE66" s="962">
        <f t="shared" ref="MJE66" si="4523">(MJE60-MJE62)*$C$65*0.7042</f>
        <v>0</v>
      </c>
      <c r="MJG66" s="962">
        <f t="shared" ref="MJG66" si="4524">(MJG60-MJG62)*$C$65*0.7042</f>
        <v>0</v>
      </c>
      <c r="MJI66" s="962">
        <f t="shared" ref="MJI66" si="4525">(MJI60-MJI62)*$C$65*0.7042</f>
        <v>0</v>
      </c>
      <c r="MJK66" s="962">
        <f t="shared" ref="MJK66" si="4526">(MJK60-MJK62)*$C$65*0.7042</f>
        <v>0</v>
      </c>
      <c r="MJM66" s="962">
        <f t="shared" ref="MJM66" si="4527">(MJM60-MJM62)*$C$65*0.7042</f>
        <v>0</v>
      </c>
      <c r="MJO66" s="962">
        <f t="shared" ref="MJO66" si="4528">(MJO60-MJO62)*$C$65*0.7042</f>
        <v>0</v>
      </c>
      <c r="MJQ66" s="962">
        <f t="shared" ref="MJQ66" si="4529">(MJQ60-MJQ62)*$C$65*0.7042</f>
        <v>0</v>
      </c>
      <c r="MJS66" s="962">
        <f t="shared" ref="MJS66" si="4530">(MJS60-MJS62)*$C$65*0.7042</f>
        <v>0</v>
      </c>
      <c r="MJU66" s="962">
        <f t="shared" ref="MJU66" si="4531">(MJU60-MJU62)*$C$65*0.7042</f>
        <v>0</v>
      </c>
      <c r="MJW66" s="962">
        <f t="shared" ref="MJW66" si="4532">(MJW60-MJW62)*$C$65*0.7042</f>
        <v>0</v>
      </c>
      <c r="MJY66" s="962">
        <f t="shared" ref="MJY66" si="4533">(MJY60-MJY62)*$C$65*0.7042</f>
        <v>0</v>
      </c>
      <c r="MKA66" s="962">
        <f t="shared" ref="MKA66" si="4534">(MKA60-MKA62)*$C$65*0.7042</f>
        <v>0</v>
      </c>
      <c r="MKC66" s="962">
        <f t="shared" ref="MKC66" si="4535">(MKC60-MKC62)*$C$65*0.7042</f>
        <v>0</v>
      </c>
      <c r="MKE66" s="962">
        <f t="shared" ref="MKE66" si="4536">(MKE60-MKE62)*$C$65*0.7042</f>
        <v>0</v>
      </c>
      <c r="MKG66" s="962">
        <f t="shared" ref="MKG66" si="4537">(MKG60-MKG62)*$C$65*0.7042</f>
        <v>0</v>
      </c>
      <c r="MKI66" s="962">
        <f t="shared" ref="MKI66" si="4538">(MKI60-MKI62)*$C$65*0.7042</f>
        <v>0</v>
      </c>
      <c r="MKK66" s="962">
        <f t="shared" ref="MKK66" si="4539">(MKK60-MKK62)*$C$65*0.7042</f>
        <v>0</v>
      </c>
      <c r="MKM66" s="962">
        <f t="shared" ref="MKM66" si="4540">(MKM60-MKM62)*$C$65*0.7042</f>
        <v>0</v>
      </c>
      <c r="MKO66" s="962">
        <f t="shared" ref="MKO66" si="4541">(MKO60-MKO62)*$C$65*0.7042</f>
        <v>0</v>
      </c>
      <c r="MKQ66" s="962">
        <f t="shared" ref="MKQ66" si="4542">(MKQ60-MKQ62)*$C$65*0.7042</f>
        <v>0</v>
      </c>
      <c r="MKS66" s="962">
        <f t="shared" ref="MKS66" si="4543">(MKS60-MKS62)*$C$65*0.7042</f>
        <v>0</v>
      </c>
      <c r="MKU66" s="962">
        <f t="shared" ref="MKU66" si="4544">(MKU60-MKU62)*$C$65*0.7042</f>
        <v>0</v>
      </c>
      <c r="MKW66" s="962">
        <f t="shared" ref="MKW66" si="4545">(MKW60-MKW62)*$C$65*0.7042</f>
        <v>0</v>
      </c>
      <c r="MKY66" s="962">
        <f t="shared" ref="MKY66" si="4546">(MKY60-MKY62)*$C$65*0.7042</f>
        <v>0</v>
      </c>
      <c r="MLA66" s="962">
        <f t="shared" ref="MLA66" si="4547">(MLA60-MLA62)*$C$65*0.7042</f>
        <v>0</v>
      </c>
      <c r="MLC66" s="962">
        <f t="shared" ref="MLC66" si="4548">(MLC60-MLC62)*$C$65*0.7042</f>
        <v>0</v>
      </c>
      <c r="MLE66" s="962">
        <f t="shared" ref="MLE66" si="4549">(MLE60-MLE62)*$C$65*0.7042</f>
        <v>0</v>
      </c>
      <c r="MLG66" s="962">
        <f t="shared" ref="MLG66" si="4550">(MLG60-MLG62)*$C$65*0.7042</f>
        <v>0</v>
      </c>
      <c r="MLI66" s="962">
        <f t="shared" ref="MLI66" si="4551">(MLI60-MLI62)*$C$65*0.7042</f>
        <v>0</v>
      </c>
      <c r="MLK66" s="962">
        <f t="shared" ref="MLK66" si="4552">(MLK60-MLK62)*$C$65*0.7042</f>
        <v>0</v>
      </c>
      <c r="MLM66" s="962">
        <f t="shared" ref="MLM66" si="4553">(MLM60-MLM62)*$C$65*0.7042</f>
        <v>0</v>
      </c>
      <c r="MLO66" s="962">
        <f t="shared" ref="MLO66" si="4554">(MLO60-MLO62)*$C$65*0.7042</f>
        <v>0</v>
      </c>
      <c r="MLQ66" s="962">
        <f t="shared" ref="MLQ66" si="4555">(MLQ60-MLQ62)*$C$65*0.7042</f>
        <v>0</v>
      </c>
      <c r="MLS66" s="962">
        <f t="shared" ref="MLS66" si="4556">(MLS60-MLS62)*$C$65*0.7042</f>
        <v>0</v>
      </c>
      <c r="MLU66" s="962">
        <f t="shared" ref="MLU66" si="4557">(MLU60-MLU62)*$C$65*0.7042</f>
        <v>0</v>
      </c>
      <c r="MLW66" s="962">
        <f t="shared" ref="MLW66" si="4558">(MLW60-MLW62)*$C$65*0.7042</f>
        <v>0</v>
      </c>
      <c r="MLY66" s="962">
        <f t="shared" ref="MLY66" si="4559">(MLY60-MLY62)*$C$65*0.7042</f>
        <v>0</v>
      </c>
      <c r="MMA66" s="962">
        <f t="shared" ref="MMA66" si="4560">(MMA60-MMA62)*$C$65*0.7042</f>
        <v>0</v>
      </c>
      <c r="MMC66" s="962">
        <f t="shared" ref="MMC66" si="4561">(MMC60-MMC62)*$C$65*0.7042</f>
        <v>0</v>
      </c>
      <c r="MME66" s="962">
        <f t="shared" ref="MME66" si="4562">(MME60-MME62)*$C$65*0.7042</f>
        <v>0</v>
      </c>
      <c r="MMG66" s="962">
        <f t="shared" ref="MMG66" si="4563">(MMG60-MMG62)*$C$65*0.7042</f>
        <v>0</v>
      </c>
      <c r="MMI66" s="962">
        <f t="shared" ref="MMI66" si="4564">(MMI60-MMI62)*$C$65*0.7042</f>
        <v>0</v>
      </c>
      <c r="MMK66" s="962">
        <f t="shared" ref="MMK66" si="4565">(MMK60-MMK62)*$C$65*0.7042</f>
        <v>0</v>
      </c>
      <c r="MMM66" s="962">
        <f t="shared" ref="MMM66" si="4566">(MMM60-MMM62)*$C$65*0.7042</f>
        <v>0</v>
      </c>
      <c r="MMO66" s="962">
        <f t="shared" ref="MMO66" si="4567">(MMO60-MMO62)*$C$65*0.7042</f>
        <v>0</v>
      </c>
      <c r="MMQ66" s="962">
        <f t="shared" ref="MMQ66" si="4568">(MMQ60-MMQ62)*$C$65*0.7042</f>
        <v>0</v>
      </c>
      <c r="MMS66" s="962">
        <f t="shared" ref="MMS66" si="4569">(MMS60-MMS62)*$C$65*0.7042</f>
        <v>0</v>
      </c>
      <c r="MMU66" s="962">
        <f t="shared" ref="MMU66" si="4570">(MMU60-MMU62)*$C$65*0.7042</f>
        <v>0</v>
      </c>
      <c r="MMW66" s="962">
        <f t="shared" ref="MMW66" si="4571">(MMW60-MMW62)*$C$65*0.7042</f>
        <v>0</v>
      </c>
      <c r="MMY66" s="962">
        <f t="shared" ref="MMY66" si="4572">(MMY60-MMY62)*$C$65*0.7042</f>
        <v>0</v>
      </c>
      <c r="MNA66" s="962">
        <f t="shared" ref="MNA66" si="4573">(MNA60-MNA62)*$C$65*0.7042</f>
        <v>0</v>
      </c>
      <c r="MNC66" s="962">
        <f t="shared" ref="MNC66" si="4574">(MNC60-MNC62)*$C$65*0.7042</f>
        <v>0</v>
      </c>
      <c r="MNE66" s="962">
        <f t="shared" ref="MNE66" si="4575">(MNE60-MNE62)*$C$65*0.7042</f>
        <v>0</v>
      </c>
      <c r="MNG66" s="962">
        <f t="shared" ref="MNG66" si="4576">(MNG60-MNG62)*$C$65*0.7042</f>
        <v>0</v>
      </c>
      <c r="MNI66" s="962">
        <f t="shared" ref="MNI66" si="4577">(MNI60-MNI62)*$C$65*0.7042</f>
        <v>0</v>
      </c>
      <c r="MNK66" s="962">
        <f t="shared" ref="MNK66" si="4578">(MNK60-MNK62)*$C$65*0.7042</f>
        <v>0</v>
      </c>
      <c r="MNM66" s="962">
        <f t="shared" ref="MNM66" si="4579">(MNM60-MNM62)*$C$65*0.7042</f>
        <v>0</v>
      </c>
      <c r="MNO66" s="962">
        <f t="shared" ref="MNO66" si="4580">(MNO60-MNO62)*$C$65*0.7042</f>
        <v>0</v>
      </c>
      <c r="MNQ66" s="962">
        <f t="shared" ref="MNQ66" si="4581">(MNQ60-MNQ62)*$C$65*0.7042</f>
        <v>0</v>
      </c>
      <c r="MNS66" s="962">
        <f t="shared" ref="MNS66" si="4582">(MNS60-MNS62)*$C$65*0.7042</f>
        <v>0</v>
      </c>
      <c r="MNU66" s="962">
        <f t="shared" ref="MNU66" si="4583">(MNU60-MNU62)*$C$65*0.7042</f>
        <v>0</v>
      </c>
      <c r="MNW66" s="962">
        <f t="shared" ref="MNW66" si="4584">(MNW60-MNW62)*$C$65*0.7042</f>
        <v>0</v>
      </c>
      <c r="MNY66" s="962">
        <f t="shared" ref="MNY66" si="4585">(MNY60-MNY62)*$C$65*0.7042</f>
        <v>0</v>
      </c>
      <c r="MOA66" s="962">
        <f t="shared" ref="MOA66" si="4586">(MOA60-MOA62)*$C$65*0.7042</f>
        <v>0</v>
      </c>
      <c r="MOC66" s="962">
        <f t="shared" ref="MOC66" si="4587">(MOC60-MOC62)*$C$65*0.7042</f>
        <v>0</v>
      </c>
      <c r="MOE66" s="962">
        <f t="shared" ref="MOE66" si="4588">(MOE60-MOE62)*$C$65*0.7042</f>
        <v>0</v>
      </c>
      <c r="MOG66" s="962">
        <f t="shared" ref="MOG66" si="4589">(MOG60-MOG62)*$C$65*0.7042</f>
        <v>0</v>
      </c>
      <c r="MOI66" s="962">
        <f t="shared" ref="MOI66" si="4590">(MOI60-MOI62)*$C$65*0.7042</f>
        <v>0</v>
      </c>
      <c r="MOK66" s="962">
        <f t="shared" ref="MOK66" si="4591">(MOK60-MOK62)*$C$65*0.7042</f>
        <v>0</v>
      </c>
      <c r="MOM66" s="962">
        <f t="shared" ref="MOM66" si="4592">(MOM60-MOM62)*$C$65*0.7042</f>
        <v>0</v>
      </c>
      <c r="MOO66" s="962">
        <f t="shared" ref="MOO66" si="4593">(MOO60-MOO62)*$C$65*0.7042</f>
        <v>0</v>
      </c>
      <c r="MOQ66" s="962">
        <f t="shared" ref="MOQ66" si="4594">(MOQ60-MOQ62)*$C$65*0.7042</f>
        <v>0</v>
      </c>
      <c r="MOS66" s="962">
        <f t="shared" ref="MOS66" si="4595">(MOS60-MOS62)*$C$65*0.7042</f>
        <v>0</v>
      </c>
      <c r="MOU66" s="962">
        <f t="shared" ref="MOU66" si="4596">(MOU60-MOU62)*$C$65*0.7042</f>
        <v>0</v>
      </c>
      <c r="MOW66" s="962">
        <f t="shared" ref="MOW66" si="4597">(MOW60-MOW62)*$C$65*0.7042</f>
        <v>0</v>
      </c>
      <c r="MOY66" s="962">
        <f t="shared" ref="MOY66" si="4598">(MOY60-MOY62)*$C$65*0.7042</f>
        <v>0</v>
      </c>
      <c r="MPA66" s="962">
        <f t="shared" ref="MPA66" si="4599">(MPA60-MPA62)*$C$65*0.7042</f>
        <v>0</v>
      </c>
      <c r="MPC66" s="962">
        <f t="shared" ref="MPC66" si="4600">(MPC60-MPC62)*$C$65*0.7042</f>
        <v>0</v>
      </c>
      <c r="MPE66" s="962">
        <f t="shared" ref="MPE66" si="4601">(MPE60-MPE62)*$C$65*0.7042</f>
        <v>0</v>
      </c>
      <c r="MPG66" s="962">
        <f t="shared" ref="MPG66" si="4602">(MPG60-MPG62)*$C$65*0.7042</f>
        <v>0</v>
      </c>
      <c r="MPI66" s="962">
        <f t="shared" ref="MPI66" si="4603">(MPI60-MPI62)*$C$65*0.7042</f>
        <v>0</v>
      </c>
      <c r="MPK66" s="962">
        <f t="shared" ref="MPK66" si="4604">(MPK60-MPK62)*$C$65*0.7042</f>
        <v>0</v>
      </c>
      <c r="MPM66" s="962">
        <f t="shared" ref="MPM66" si="4605">(MPM60-MPM62)*$C$65*0.7042</f>
        <v>0</v>
      </c>
      <c r="MPO66" s="962">
        <f t="shared" ref="MPO66" si="4606">(MPO60-MPO62)*$C$65*0.7042</f>
        <v>0</v>
      </c>
      <c r="MPQ66" s="962">
        <f t="shared" ref="MPQ66" si="4607">(MPQ60-MPQ62)*$C$65*0.7042</f>
        <v>0</v>
      </c>
      <c r="MPS66" s="962">
        <f t="shared" ref="MPS66" si="4608">(MPS60-MPS62)*$C$65*0.7042</f>
        <v>0</v>
      </c>
      <c r="MPU66" s="962">
        <f t="shared" ref="MPU66" si="4609">(MPU60-MPU62)*$C$65*0.7042</f>
        <v>0</v>
      </c>
      <c r="MPW66" s="962">
        <f t="shared" ref="MPW66" si="4610">(MPW60-MPW62)*$C$65*0.7042</f>
        <v>0</v>
      </c>
      <c r="MPY66" s="962">
        <f t="shared" ref="MPY66" si="4611">(MPY60-MPY62)*$C$65*0.7042</f>
        <v>0</v>
      </c>
      <c r="MQA66" s="962">
        <f t="shared" ref="MQA66" si="4612">(MQA60-MQA62)*$C$65*0.7042</f>
        <v>0</v>
      </c>
      <c r="MQC66" s="962">
        <f t="shared" ref="MQC66" si="4613">(MQC60-MQC62)*$C$65*0.7042</f>
        <v>0</v>
      </c>
      <c r="MQE66" s="962">
        <f t="shared" ref="MQE66" si="4614">(MQE60-MQE62)*$C$65*0.7042</f>
        <v>0</v>
      </c>
      <c r="MQG66" s="962">
        <f t="shared" ref="MQG66" si="4615">(MQG60-MQG62)*$C$65*0.7042</f>
        <v>0</v>
      </c>
      <c r="MQI66" s="962">
        <f t="shared" ref="MQI66" si="4616">(MQI60-MQI62)*$C$65*0.7042</f>
        <v>0</v>
      </c>
      <c r="MQK66" s="962">
        <f t="shared" ref="MQK66" si="4617">(MQK60-MQK62)*$C$65*0.7042</f>
        <v>0</v>
      </c>
      <c r="MQM66" s="962">
        <f t="shared" ref="MQM66" si="4618">(MQM60-MQM62)*$C$65*0.7042</f>
        <v>0</v>
      </c>
      <c r="MQO66" s="962">
        <f t="shared" ref="MQO66" si="4619">(MQO60-MQO62)*$C$65*0.7042</f>
        <v>0</v>
      </c>
      <c r="MQQ66" s="962">
        <f t="shared" ref="MQQ66" si="4620">(MQQ60-MQQ62)*$C$65*0.7042</f>
        <v>0</v>
      </c>
      <c r="MQS66" s="962">
        <f t="shared" ref="MQS66" si="4621">(MQS60-MQS62)*$C$65*0.7042</f>
        <v>0</v>
      </c>
      <c r="MQU66" s="962">
        <f t="shared" ref="MQU66" si="4622">(MQU60-MQU62)*$C$65*0.7042</f>
        <v>0</v>
      </c>
      <c r="MQW66" s="962">
        <f t="shared" ref="MQW66" si="4623">(MQW60-MQW62)*$C$65*0.7042</f>
        <v>0</v>
      </c>
      <c r="MQY66" s="962">
        <f t="shared" ref="MQY66" si="4624">(MQY60-MQY62)*$C$65*0.7042</f>
        <v>0</v>
      </c>
      <c r="MRA66" s="962">
        <f t="shared" ref="MRA66" si="4625">(MRA60-MRA62)*$C$65*0.7042</f>
        <v>0</v>
      </c>
      <c r="MRC66" s="962">
        <f t="shared" ref="MRC66" si="4626">(MRC60-MRC62)*$C$65*0.7042</f>
        <v>0</v>
      </c>
      <c r="MRE66" s="962">
        <f t="shared" ref="MRE66" si="4627">(MRE60-MRE62)*$C$65*0.7042</f>
        <v>0</v>
      </c>
      <c r="MRG66" s="962">
        <f t="shared" ref="MRG66" si="4628">(MRG60-MRG62)*$C$65*0.7042</f>
        <v>0</v>
      </c>
      <c r="MRI66" s="962">
        <f t="shared" ref="MRI66" si="4629">(MRI60-MRI62)*$C$65*0.7042</f>
        <v>0</v>
      </c>
      <c r="MRK66" s="962">
        <f t="shared" ref="MRK66" si="4630">(MRK60-MRK62)*$C$65*0.7042</f>
        <v>0</v>
      </c>
      <c r="MRM66" s="962">
        <f t="shared" ref="MRM66" si="4631">(MRM60-MRM62)*$C$65*0.7042</f>
        <v>0</v>
      </c>
      <c r="MRO66" s="962">
        <f t="shared" ref="MRO66" si="4632">(MRO60-MRO62)*$C$65*0.7042</f>
        <v>0</v>
      </c>
      <c r="MRQ66" s="962">
        <f t="shared" ref="MRQ66" si="4633">(MRQ60-MRQ62)*$C$65*0.7042</f>
        <v>0</v>
      </c>
      <c r="MRS66" s="962">
        <f t="shared" ref="MRS66" si="4634">(MRS60-MRS62)*$C$65*0.7042</f>
        <v>0</v>
      </c>
      <c r="MRU66" s="962">
        <f t="shared" ref="MRU66" si="4635">(MRU60-MRU62)*$C$65*0.7042</f>
        <v>0</v>
      </c>
      <c r="MRW66" s="962">
        <f t="shared" ref="MRW66" si="4636">(MRW60-MRW62)*$C$65*0.7042</f>
        <v>0</v>
      </c>
      <c r="MRY66" s="962">
        <f t="shared" ref="MRY66" si="4637">(MRY60-MRY62)*$C$65*0.7042</f>
        <v>0</v>
      </c>
      <c r="MSA66" s="962">
        <f t="shared" ref="MSA66" si="4638">(MSA60-MSA62)*$C$65*0.7042</f>
        <v>0</v>
      </c>
      <c r="MSC66" s="962">
        <f t="shared" ref="MSC66" si="4639">(MSC60-MSC62)*$C$65*0.7042</f>
        <v>0</v>
      </c>
      <c r="MSE66" s="962">
        <f t="shared" ref="MSE66" si="4640">(MSE60-MSE62)*$C$65*0.7042</f>
        <v>0</v>
      </c>
      <c r="MSG66" s="962">
        <f t="shared" ref="MSG66" si="4641">(MSG60-MSG62)*$C$65*0.7042</f>
        <v>0</v>
      </c>
      <c r="MSI66" s="962">
        <f t="shared" ref="MSI66" si="4642">(MSI60-MSI62)*$C$65*0.7042</f>
        <v>0</v>
      </c>
      <c r="MSK66" s="962">
        <f t="shared" ref="MSK66" si="4643">(MSK60-MSK62)*$C$65*0.7042</f>
        <v>0</v>
      </c>
      <c r="MSM66" s="962">
        <f t="shared" ref="MSM66" si="4644">(MSM60-MSM62)*$C$65*0.7042</f>
        <v>0</v>
      </c>
      <c r="MSO66" s="962">
        <f t="shared" ref="MSO66" si="4645">(MSO60-MSO62)*$C$65*0.7042</f>
        <v>0</v>
      </c>
      <c r="MSQ66" s="962">
        <f t="shared" ref="MSQ66" si="4646">(MSQ60-MSQ62)*$C$65*0.7042</f>
        <v>0</v>
      </c>
      <c r="MSS66" s="962">
        <f t="shared" ref="MSS66" si="4647">(MSS60-MSS62)*$C$65*0.7042</f>
        <v>0</v>
      </c>
      <c r="MSU66" s="962">
        <f t="shared" ref="MSU66" si="4648">(MSU60-MSU62)*$C$65*0.7042</f>
        <v>0</v>
      </c>
      <c r="MSW66" s="962">
        <f t="shared" ref="MSW66" si="4649">(MSW60-MSW62)*$C$65*0.7042</f>
        <v>0</v>
      </c>
      <c r="MSY66" s="962">
        <f t="shared" ref="MSY66" si="4650">(MSY60-MSY62)*$C$65*0.7042</f>
        <v>0</v>
      </c>
      <c r="MTA66" s="962">
        <f t="shared" ref="MTA66" si="4651">(MTA60-MTA62)*$C$65*0.7042</f>
        <v>0</v>
      </c>
      <c r="MTC66" s="962">
        <f t="shared" ref="MTC66" si="4652">(MTC60-MTC62)*$C$65*0.7042</f>
        <v>0</v>
      </c>
      <c r="MTE66" s="962">
        <f t="shared" ref="MTE66" si="4653">(MTE60-MTE62)*$C$65*0.7042</f>
        <v>0</v>
      </c>
      <c r="MTG66" s="962">
        <f t="shared" ref="MTG66" si="4654">(MTG60-MTG62)*$C$65*0.7042</f>
        <v>0</v>
      </c>
      <c r="MTI66" s="962">
        <f t="shared" ref="MTI66" si="4655">(MTI60-MTI62)*$C$65*0.7042</f>
        <v>0</v>
      </c>
      <c r="MTK66" s="962">
        <f t="shared" ref="MTK66" si="4656">(MTK60-MTK62)*$C$65*0.7042</f>
        <v>0</v>
      </c>
      <c r="MTM66" s="962">
        <f t="shared" ref="MTM66" si="4657">(MTM60-MTM62)*$C$65*0.7042</f>
        <v>0</v>
      </c>
      <c r="MTO66" s="962">
        <f t="shared" ref="MTO66" si="4658">(MTO60-MTO62)*$C$65*0.7042</f>
        <v>0</v>
      </c>
      <c r="MTQ66" s="962">
        <f t="shared" ref="MTQ66" si="4659">(MTQ60-MTQ62)*$C$65*0.7042</f>
        <v>0</v>
      </c>
      <c r="MTS66" s="962">
        <f t="shared" ref="MTS66" si="4660">(MTS60-MTS62)*$C$65*0.7042</f>
        <v>0</v>
      </c>
      <c r="MTU66" s="962">
        <f t="shared" ref="MTU66" si="4661">(MTU60-MTU62)*$C$65*0.7042</f>
        <v>0</v>
      </c>
      <c r="MTW66" s="962">
        <f t="shared" ref="MTW66" si="4662">(MTW60-MTW62)*$C$65*0.7042</f>
        <v>0</v>
      </c>
      <c r="MTY66" s="962">
        <f t="shared" ref="MTY66" si="4663">(MTY60-MTY62)*$C$65*0.7042</f>
        <v>0</v>
      </c>
      <c r="MUA66" s="962">
        <f t="shared" ref="MUA66" si="4664">(MUA60-MUA62)*$C$65*0.7042</f>
        <v>0</v>
      </c>
      <c r="MUC66" s="962">
        <f t="shared" ref="MUC66" si="4665">(MUC60-MUC62)*$C$65*0.7042</f>
        <v>0</v>
      </c>
      <c r="MUE66" s="962">
        <f t="shared" ref="MUE66" si="4666">(MUE60-MUE62)*$C$65*0.7042</f>
        <v>0</v>
      </c>
      <c r="MUG66" s="962">
        <f t="shared" ref="MUG66" si="4667">(MUG60-MUG62)*$C$65*0.7042</f>
        <v>0</v>
      </c>
      <c r="MUI66" s="962">
        <f t="shared" ref="MUI66" si="4668">(MUI60-MUI62)*$C$65*0.7042</f>
        <v>0</v>
      </c>
      <c r="MUK66" s="962">
        <f t="shared" ref="MUK66" si="4669">(MUK60-MUK62)*$C$65*0.7042</f>
        <v>0</v>
      </c>
      <c r="MUM66" s="962">
        <f t="shared" ref="MUM66" si="4670">(MUM60-MUM62)*$C$65*0.7042</f>
        <v>0</v>
      </c>
      <c r="MUO66" s="962">
        <f t="shared" ref="MUO66" si="4671">(MUO60-MUO62)*$C$65*0.7042</f>
        <v>0</v>
      </c>
      <c r="MUQ66" s="962">
        <f t="shared" ref="MUQ66" si="4672">(MUQ60-MUQ62)*$C$65*0.7042</f>
        <v>0</v>
      </c>
      <c r="MUS66" s="962">
        <f t="shared" ref="MUS66" si="4673">(MUS60-MUS62)*$C$65*0.7042</f>
        <v>0</v>
      </c>
      <c r="MUU66" s="962">
        <f t="shared" ref="MUU66" si="4674">(MUU60-MUU62)*$C$65*0.7042</f>
        <v>0</v>
      </c>
      <c r="MUW66" s="962">
        <f t="shared" ref="MUW66" si="4675">(MUW60-MUW62)*$C$65*0.7042</f>
        <v>0</v>
      </c>
      <c r="MUY66" s="962">
        <f t="shared" ref="MUY66" si="4676">(MUY60-MUY62)*$C$65*0.7042</f>
        <v>0</v>
      </c>
      <c r="MVA66" s="962">
        <f t="shared" ref="MVA66" si="4677">(MVA60-MVA62)*$C$65*0.7042</f>
        <v>0</v>
      </c>
      <c r="MVC66" s="962">
        <f t="shared" ref="MVC66" si="4678">(MVC60-MVC62)*$C$65*0.7042</f>
        <v>0</v>
      </c>
      <c r="MVE66" s="962">
        <f t="shared" ref="MVE66" si="4679">(MVE60-MVE62)*$C$65*0.7042</f>
        <v>0</v>
      </c>
      <c r="MVG66" s="962">
        <f t="shared" ref="MVG66" si="4680">(MVG60-MVG62)*$C$65*0.7042</f>
        <v>0</v>
      </c>
      <c r="MVI66" s="962">
        <f t="shared" ref="MVI66" si="4681">(MVI60-MVI62)*$C$65*0.7042</f>
        <v>0</v>
      </c>
      <c r="MVK66" s="962">
        <f t="shared" ref="MVK66" si="4682">(MVK60-MVK62)*$C$65*0.7042</f>
        <v>0</v>
      </c>
      <c r="MVM66" s="962">
        <f t="shared" ref="MVM66" si="4683">(MVM60-MVM62)*$C$65*0.7042</f>
        <v>0</v>
      </c>
      <c r="MVO66" s="962">
        <f t="shared" ref="MVO66" si="4684">(MVO60-MVO62)*$C$65*0.7042</f>
        <v>0</v>
      </c>
      <c r="MVQ66" s="962">
        <f t="shared" ref="MVQ66" si="4685">(MVQ60-MVQ62)*$C$65*0.7042</f>
        <v>0</v>
      </c>
      <c r="MVS66" s="962">
        <f t="shared" ref="MVS66" si="4686">(MVS60-MVS62)*$C$65*0.7042</f>
        <v>0</v>
      </c>
      <c r="MVU66" s="962">
        <f t="shared" ref="MVU66" si="4687">(MVU60-MVU62)*$C$65*0.7042</f>
        <v>0</v>
      </c>
      <c r="MVW66" s="962">
        <f t="shared" ref="MVW66" si="4688">(MVW60-MVW62)*$C$65*0.7042</f>
        <v>0</v>
      </c>
      <c r="MVY66" s="962">
        <f t="shared" ref="MVY66" si="4689">(MVY60-MVY62)*$C$65*0.7042</f>
        <v>0</v>
      </c>
      <c r="MWA66" s="962">
        <f t="shared" ref="MWA66" si="4690">(MWA60-MWA62)*$C$65*0.7042</f>
        <v>0</v>
      </c>
      <c r="MWC66" s="962">
        <f t="shared" ref="MWC66" si="4691">(MWC60-MWC62)*$C$65*0.7042</f>
        <v>0</v>
      </c>
      <c r="MWE66" s="962">
        <f t="shared" ref="MWE66" si="4692">(MWE60-MWE62)*$C$65*0.7042</f>
        <v>0</v>
      </c>
      <c r="MWG66" s="962">
        <f t="shared" ref="MWG66" si="4693">(MWG60-MWG62)*$C$65*0.7042</f>
        <v>0</v>
      </c>
      <c r="MWI66" s="962">
        <f t="shared" ref="MWI66" si="4694">(MWI60-MWI62)*$C$65*0.7042</f>
        <v>0</v>
      </c>
      <c r="MWK66" s="962">
        <f t="shared" ref="MWK66" si="4695">(MWK60-MWK62)*$C$65*0.7042</f>
        <v>0</v>
      </c>
      <c r="MWM66" s="962">
        <f t="shared" ref="MWM66" si="4696">(MWM60-MWM62)*$C$65*0.7042</f>
        <v>0</v>
      </c>
      <c r="MWO66" s="962">
        <f t="shared" ref="MWO66" si="4697">(MWO60-MWO62)*$C$65*0.7042</f>
        <v>0</v>
      </c>
      <c r="MWQ66" s="962">
        <f t="shared" ref="MWQ66" si="4698">(MWQ60-MWQ62)*$C$65*0.7042</f>
        <v>0</v>
      </c>
      <c r="MWS66" s="962">
        <f t="shared" ref="MWS66" si="4699">(MWS60-MWS62)*$C$65*0.7042</f>
        <v>0</v>
      </c>
      <c r="MWU66" s="962">
        <f t="shared" ref="MWU66" si="4700">(MWU60-MWU62)*$C$65*0.7042</f>
        <v>0</v>
      </c>
      <c r="MWW66" s="962">
        <f t="shared" ref="MWW66" si="4701">(MWW60-MWW62)*$C$65*0.7042</f>
        <v>0</v>
      </c>
      <c r="MWY66" s="962">
        <f t="shared" ref="MWY66" si="4702">(MWY60-MWY62)*$C$65*0.7042</f>
        <v>0</v>
      </c>
      <c r="MXA66" s="962">
        <f t="shared" ref="MXA66" si="4703">(MXA60-MXA62)*$C$65*0.7042</f>
        <v>0</v>
      </c>
      <c r="MXC66" s="962">
        <f t="shared" ref="MXC66" si="4704">(MXC60-MXC62)*$C$65*0.7042</f>
        <v>0</v>
      </c>
      <c r="MXE66" s="962">
        <f t="shared" ref="MXE66" si="4705">(MXE60-MXE62)*$C$65*0.7042</f>
        <v>0</v>
      </c>
      <c r="MXG66" s="962">
        <f t="shared" ref="MXG66" si="4706">(MXG60-MXG62)*$C$65*0.7042</f>
        <v>0</v>
      </c>
      <c r="MXI66" s="962">
        <f t="shared" ref="MXI66" si="4707">(MXI60-MXI62)*$C$65*0.7042</f>
        <v>0</v>
      </c>
      <c r="MXK66" s="962">
        <f t="shared" ref="MXK66" si="4708">(MXK60-MXK62)*$C$65*0.7042</f>
        <v>0</v>
      </c>
      <c r="MXM66" s="962">
        <f t="shared" ref="MXM66" si="4709">(MXM60-MXM62)*$C$65*0.7042</f>
        <v>0</v>
      </c>
      <c r="MXO66" s="962">
        <f t="shared" ref="MXO66" si="4710">(MXO60-MXO62)*$C$65*0.7042</f>
        <v>0</v>
      </c>
      <c r="MXQ66" s="962">
        <f t="shared" ref="MXQ66" si="4711">(MXQ60-MXQ62)*$C$65*0.7042</f>
        <v>0</v>
      </c>
      <c r="MXS66" s="962">
        <f t="shared" ref="MXS66" si="4712">(MXS60-MXS62)*$C$65*0.7042</f>
        <v>0</v>
      </c>
      <c r="MXU66" s="962">
        <f t="shared" ref="MXU66" si="4713">(MXU60-MXU62)*$C$65*0.7042</f>
        <v>0</v>
      </c>
      <c r="MXW66" s="962">
        <f t="shared" ref="MXW66" si="4714">(MXW60-MXW62)*$C$65*0.7042</f>
        <v>0</v>
      </c>
      <c r="MXY66" s="962">
        <f t="shared" ref="MXY66" si="4715">(MXY60-MXY62)*$C$65*0.7042</f>
        <v>0</v>
      </c>
      <c r="MYA66" s="962">
        <f t="shared" ref="MYA66" si="4716">(MYA60-MYA62)*$C$65*0.7042</f>
        <v>0</v>
      </c>
      <c r="MYC66" s="962">
        <f t="shared" ref="MYC66" si="4717">(MYC60-MYC62)*$C$65*0.7042</f>
        <v>0</v>
      </c>
      <c r="MYE66" s="962">
        <f t="shared" ref="MYE66" si="4718">(MYE60-MYE62)*$C$65*0.7042</f>
        <v>0</v>
      </c>
      <c r="MYG66" s="962">
        <f t="shared" ref="MYG66" si="4719">(MYG60-MYG62)*$C$65*0.7042</f>
        <v>0</v>
      </c>
      <c r="MYI66" s="962">
        <f t="shared" ref="MYI66" si="4720">(MYI60-MYI62)*$C$65*0.7042</f>
        <v>0</v>
      </c>
      <c r="MYK66" s="962">
        <f t="shared" ref="MYK66" si="4721">(MYK60-MYK62)*$C$65*0.7042</f>
        <v>0</v>
      </c>
      <c r="MYM66" s="962">
        <f t="shared" ref="MYM66" si="4722">(MYM60-MYM62)*$C$65*0.7042</f>
        <v>0</v>
      </c>
      <c r="MYO66" s="962">
        <f t="shared" ref="MYO66" si="4723">(MYO60-MYO62)*$C$65*0.7042</f>
        <v>0</v>
      </c>
      <c r="MYQ66" s="962">
        <f t="shared" ref="MYQ66" si="4724">(MYQ60-MYQ62)*$C$65*0.7042</f>
        <v>0</v>
      </c>
      <c r="MYS66" s="962">
        <f t="shared" ref="MYS66" si="4725">(MYS60-MYS62)*$C$65*0.7042</f>
        <v>0</v>
      </c>
      <c r="MYU66" s="962">
        <f t="shared" ref="MYU66" si="4726">(MYU60-MYU62)*$C$65*0.7042</f>
        <v>0</v>
      </c>
      <c r="MYW66" s="962">
        <f t="shared" ref="MYW66" si="4727">(MYW60-MYW62)*$C$65*0.7042</f>
        <v>0</v>
      </c>
      <c r="MYY66" s="962">
        <f t="shared" ref="MYY66" si="4728">(MYY60-MYY62)*$C$65*0.7042</f>
        <v>0</v>
      </c>
      <c r="MZA66" s="962">
        <f t="shared" ref="MZA66" si="4729">(MZA60-MZA62)*$C$65*0.7042</f>
        <v>0</v>
      </c>
      <c r="MZC66" s="962">
        <f t="shared" ref="MZC66" si="4730">(MZC60-MZC62)*$C$65*0.7042</f>
        <v>0</v>
      </c>
      <c r="MZE66" s="962">
        <f t="shared" ref="MZE66" si="4731">(MZE60-MZE62)*$C$65*0.7042</f>
        <v>0</v>
      </c>
      <c r="MZG66" s="962">
        <f t="shared" ref="MZG66" si="4732">(MZG60-MZG62)*$C$65*0.7042</f>
        <v>0</v>
      </c>
      <c r="MZI66" s="962">
        <f t="shared" ref="MZI66" si="4733">(MZI60-MZI62)*$C$65*0.7042</f>
        <v>0</v>
      </c>
      <c r="MZK66" s="962">
        <f t="shared" ref="MZK66" si="4734">(MZK60-MZK62)*$C$65*0.7042</f>
        <v>0</v>
      </c>
      <c r="MZM66" s="962">
        <f t="shared" ref="MZM66" si="4735">(MZM60-MZM62)*$C$65*0.7042</f>
        <v>0</v>
      </c>
      <c r="MZO66" s="962">
        <f t="shared" ref="MZO66" si="4736">(MZO60-MZO62)*$C$65*0.7042</f>
        <v>0</v>
      </c>
      <c r="MZQ66" s="962">
        <f t="shared" ref="MZQ66" si="4737">(MZQ60-MZQ62)*$C$65*0.7042</f>
        <v>0</v>
      </c>
      <c r="MZS66" s="962">
        <f t="shared" ref="MZS66" si="4738">(MZS60-MZS62)*$C$65*0.7042</f>
        <v>0</v>
      </c>
      <c r="MZU66" s="962">
        <f t="shared" ref="MZU66" si="4739">(MZU60-MZU62)*$C$65*0.7042</f>
        <v>0</v>
      </c>
      <c r="MZW66" s="962">
        <f t="shared" ref="MZW66" si="4740">(MZW60-MZW62)*$C$65*0.7042</f>
        <v>0</v>
      </c>
      <c r="MZY66" s="962">
        <f t="shared" ref="MZY66" si="4741">(MZY60-MZY62)*$C$65*0.7042</f>
        <v>0</v>
      </c>
      <c r="NAA66" s="962">
        <f t="shared" ref="NAA66" si="4742">(NAA60-NAA62)*$C$65*0.7042</f>
        <v>0</v>
      </c>
      <c r="NAC66" s="962">
        <f t="shared" ref="NAC66" si="4743">(NAC60-NAC62)*$C$65*0.7042</f>
        <v>0</v>
      </c>
      <c r="NAE66" s="962">
        <f t="shared" ref="NAE66" si="4744">(NAE60-NAE62)*$C$65*0.7042</f>
        <v>0</v>
      </c>
      <c r="NAG66" s="962">
        <f t="shared" ref="NAG66" si="4745">(NAG60-NAG62)*$C$65*0.7042</f>
        <v>0</v>
      </c>
      <c r="NAI66" s="962">
        <f t="shared" ref="NAI66" si="4746">(NAI60-NAI62)*$C$65*0.7042</f>
        <v>0</v>
      </c>
      <c r="NAK66" s="962">
        <f t="shared" ref="NAK66" si="4747">(NAK60-NAK62)*$C$65*0.7042</f>
        <v>0</v>
      </c>
      <c r="NAM66" s="962">
        <f t="shared" ref="NAM66" si="4748">(NAM60-NAM62)*$C$65*0.7042</f>
        <v>0</v>
      </c>
      <c r="NAO66" s="962">
        <f t="shared" ref="NAO66" si="4749">(NAO60-NAO62)*$C$65*0.7042</f>
        <v>0</v>
      </c>
      <c r="NAQ66" s="962">
        <f t="shared" ref="NAQ66" si="4750">(NAQ60-NAQ62)*$C$65*0.7042</f>
        <v>0</v>
      </c>
      <c r="NAS66" s="962">
        <f t="shared" ref="NAS66" si="4751">(NAS60-NAS62)*$C$65*0.7042</f>
        <v>0</v>
      </c>
      <c r="NAU66" s="962">
        <f t="shared" ref="NAU66" si="4752">(NAU60-NAU62)*$C$65*0.7042</f>
        <v>0</v>
      </c>
      <c r="NAW66" s="962">
        <f t="shared" ref="NAW66" si="4753">(NAW60-NAW62)*$C$65*0.7042</f>
        <v>0</v>
      </c>
      <c r="NAY66" s="962">
        <f t="shared" ref="NAY66" si="4754">(NAY60-NAY62)*$C$65*0.7042</f>
        <v>0</v>
      </c>
      <c r="NBA66" s="962">
        <f t="shared" ref="NBA66" si="4755">(NBA60-NBA62)*$C$65*0.7042</f>
        <v>0</v>
      </c>
      <c r="NBC66" s="962">
        <f t="shared" ref="NBC66" si="4756">(NBC60-NBC62)*$C$65*0.7042</f>
        <v>0</v>
      </c>
      <c r="NBE66" s="962">
        <f t="shared" ref="NBE66" si="4757">(NBE60-NBE62)*$C$65*0.7042</f>
        <v>0</v>
      </c>
      <c r="NBG66" s="962">
        <f t="shared" ref="NBG66" si="4758">(NBG60-NBG62)*$C$65*0.7042</f>
        <v>0</v>
      </c>
      <c r="NBI66" s="962">
        <f t="shared" ref="NBI66" si="4759">(NBI60-NBI62)*$C$65*0.7042</f>
        <v>0</v>
      </c>
      <c r="NBK66" s="962">
        <f t="shared" ref="NBK66" si="4760">(NBK60-NBK62)*$C$65*0.7042</f>
        <v>0</v>
      </c>
      <c r="NBM66" s="962">
        <f t="shared" ref="NBM66" si="4761">(NBM60-NBM62)*$C$65*0.7042</f>
        <v>0</v>
      </c>
      <c r="NBO66" s="962">
        <f t="shared" ref="NBO66" si="4762">(NBO60-NBO62)*$C$65*0.7042</f>
        <v>0</v>
      </c>
      <c r="NBQ66" s="962">
        <f t="shared" ref="NBQ66" si="4763">(NBQ60-NBQ62)*$C$65*0.7042</f>
        <v>0</v>
      </c>
      <c r="NBS66" s="962">
        <f t="shared" ref="NBS66" si="4764">(NBS60-NBS62)*$C$65*0.7042</f>
        <v>0</v>
      </c>
      <c r="NBU66" s="962">
        <f t="shared" ref="NBU66" si="4765">(NBU60-NBU62)*$C$65*0.7042</f>
        <v>0</v>
      </c>
      <c r="NBW66" s="962">
        <f t="shared" ref="NBW66" si="4766">(NBW60-NBW62)*$C$65*0.7042</f>
        <v>0</v>
      </c>
      <c r="NBY66" s="962">
        <f t="shared" ref="NBY66" si="4767">(NBY60-NBY62)*$C$65*0.7042</f>
        <v>0</v>
      </c>
      <c r="NCA66" s="962">
        <f t="shared" ref="NCA66" si="4768">(NCA60-NCA62)*$C$65*0.7042</f>
        <v>0</v>
      </c>
      <c r="NCC66" s="962">
        <f t="shared" ref="NCC66" si="4769">(NCC60-NCC62)*$C$65*0.7042</f>
        <v>0</v>
      </c>
      <c r="NCE66" s="962">
        <f t="shared" ref="NCE66" si="4770">(NCE60-NCE62)*$C$65*0.7042</f>
        <v>0</v>
      </c>
      <c r="NCG66" s="962">
        <f t="shared" ref="NCG66" si="4771">(NCG60-NCG62)*$C$65*0.7042</f>
        <v>0</v>
      </c>
      <c r="NCI66" s="962">
        <f t="shared" ref="NCI66" si="4772">(NCI60-NCI62)*$C$65*0.7042</f>
        <v>0</v>
      </c>
      <c r="NCK66" s="962">
        <f t="shared" ref="NCK66" si="4773">(NCK60-NCK62)*$C$65*0.7042</f>
        <v>0</v>
      </c>
      <c r="NCM66" s="962">
        <f t="shared" ref="NCM66" si="4774">(NCM60-NCM62)*$C$65*0.7042</f>
        <v>0</v>
      </c>
      <c r="NCO66" s="962">
        <f t="shared" ref="NCO66" si="4775">(NCO60-NCO62)*$C$65*0.7042</f>
        <v>0</v>
      </c>
      <c r="NCQ66" s="962">
        <f t="shared" ref="NCQ66" si="4776">(NCQ60-NCQ62)*$C$65*0.7042</f>
        <v>0</v>
      </c>
      <c r="NCS66" s="962">
        <f t="shared" ref="NCS66" si="4777">(NCS60-NCS62)*$C$65*0.7042</f>
        <v>0</v>
      </c>
      <c r="NCU66" s="962">
        <f t="shared" ref="NCU66" si="4778">(NCU60-NCU62)*$C$65*0.7042</f>
        <v>0</v>
      </c>
      <c r="NCW66" s="962">
        <f t="shared" ref="NCW66" si="4779">(NCW60-NCW62)*$C$65*0.7042</f>
        <v>0</v>
      </c>
      <c r="NCY66" s="962">
        <f t="shared" ref="NCY66" si="4780">(NCY60-NCY62)*$C$65*0.7042</f>
        <v>0</v>
      </c>
      <c r="NDA66" s="962">
        <f t="shared" ref="NDA66" si="4781">(NDA60-NDA62)*$C$65*0.7042</f>
        <v>0</v>
      </c>
      <c r="NDC66" s="962">
        <f t="shared" ref="NDC66" si="4782">(NDC60-NDC62)*$C$65*0.7042</f>
        <v>0</v>
      </c>
      <c r="NDE66" s="962">
        <f t="shared" ref="NDE66" si="4783">(NDE60-NDE62)*$C$65*0.7042</f>
        <v>0</v>
      </c>
      <c r="NDG66" s="962">
        <f t="shared" ref="NDG66" si="4784">(NDG60-NDG62)*$C$65*0.7042</f>
        <v>0</v>
      </c>
      <c r="NDI66" s="962">
        <f t="shared" ref="NDI66" si="4785">(NDI60-NDI62)*$C$65*0.7042</f>
        <v>0</v>
      </c>
      <c r="NDK66" s="962">
        <f t="shared" ref="NDK66" si="4786">(NDK60-NDK62)*$C$65*0.7042</f>
        <v>0</v>
      </c>
      <c r="NDM66" s="962">
        <f t="shared" ref="NDM66" si="4787">(NDM60-NDM62)*$C$65*0.7042</f>
        <v>0</v>
      </c>
      <c r="NDO66" s="962">
        <f t="shared" ref="NDO66" si="4788">(NDO60-NDO62)*$C$65*0.7042</f>
        <v>0</v>
      </c>
      <c r="NDQ66" s="962">
        <f t="shared" ref="NDQ66" si="4789">(NDQ60-NDQ62)*$C$65*0.7042</f>
        <v>0</v>
      </c>
      <c r="NDS66" s="962">
        <f t="shared" ref="NDS66" si="4790">(NDS60-NDS62)*$C$65*0.7042</f>
        <v>0</v>
      </c>
      <c r="NDU66" s="962">
        <f t="shared" ref="NDU66" si="4791">(NDU60-NDU62)*$C$65*0.7042</f>
        <v>0</v>
      </c>
      <c r="NDW66" s="962">
        <f t="shared" ref="NDW66" si="4792">(NDW60-NDW62)*$C$65*0.7042</f>
        <v>0</v>
      </c>
      <c r="NDY66" s="962">
        <f t="shared" ref="NDY66" si="4793">(NDY60-NDY62)*$C$65*0.7042</f>
        <v>0</v>
      </c>
      <c r="NEA66" s="962">
        <f t="shared" ref="NEA66" si="4794">(NEA60-NEA62)*$C$65*0.7042</f>
        <v>0</v>
      </c>
      <c r="NEC66" s="962">
        <f t="shared" ref="NEC66" si="4795">(NEC60-NEC62)*$C$65*0.7042</f>
        <v>0</v>
      </c>
      <c r="NEE66" s="962">
        <f t="shared" ref="NEE66" si="4796">(NEE60-NEE62)*$C$65*0.7042</f>
        <v>0</v>
      </c>
      <c r="NEG66" s="962">
        <f t="shared" ref="NEG66" si="4797">(NEG60-NEG62)*$C$65*0.7042</f>
        <v>0</v>
      </c>
      <c r="NEI66" s="962">
        <f t="shared" ref="NEI66" si="4798">(NEI60-NEI62)*$C$65*0.7042</f>
        <v>0</v>
      </c>
      <c r="NEK66" s="962">
        <f t="shared" ref="NEK66" si="4799">(NEK60-NEK62)*$C$65*0.7042</f>
        <v>0</v>
      </c>
      <c r="NEM66" s="962">
        <f t="shared" ref="NEM66" si="4800">(NEM60-NEM62)*$C$65*0.7042</f>
        <v>0</v>
      </c>
      <c r="NEO66" s="962">
        <f t="shared" ref="NEO66" si="4801">(NEO60-NEO62)*$C$65*0.7042</f>
        <v>0</v>
      </c>
      <c r="NEQ66" s="962">
        <f t="shared" ref="NEQ66" si="4802">(NEQ60-NEQ62)*$C$65*0.7042</f>
        <v>0</v>
      </c>
      <c r="NES66" s="962">
        <f t="shared" ref="NES66" si="4803">(NES60-NES62)*$C$65*0.7042</f>
        <v>0</v>
      </c>
      <c r="NEU66" s="962">
        <f t="shared" ref="NEU66" si="4804">(NEU60-NEU62)*$C$65*0.7042</f>
        <v>0</v>
      </c>
      <c r="NEW66" s="962">
        <f t="shared" ref="NEW66" si="4805">(NEW60-NEW62)*$C$65*0.7042</f>
        <v>0</v>
      </c>
      <c r="NEY66" s="962">
        <f t="shared" ref="NEY66" si="4806">(NEY60-NEY62)*$C$65*0.7042</f>
        <v>0</v>
      </c>
      <c r="NFA66" s="962">
        <f t="shared" ref="NFA66" si="4807">(NFA60-NFA62)*$C$65*0.7042</f>
        <v>0</v>
      </c>
      <c r="NFC66" s="962">
        <f t="shared" ref="NFC66" si="4808">(NFC60-NFC62)*$C$65*0.7042</f>
        <v>0</v>
      </c>
      <c r="NFE66" s="962">
        <f t="shared" ref="NFE66" si="4809">(NFE60-NFE62)*$C$65*0.7042</f>
        <v>0</v>
      </c>
      <c r="NFG66" s="962">
        <f t="shared" ref="NFG66" si="4810">(NFG60-NFG62)*$C$65*0.7042</f>
        <v>0</v>
      </c>
      <c r="NFI66" s="962">
        <f t="shared" ref="NFI66" si="4811">(NFI60-NFI62)*$C$65*0.7042</f>
        <v>0</v>
      </c>
      <c r="NFK66" s="962">
        <f t="shared" ref="NFK66" si="4812">(NFK60-NFK62)*$C$65*0.7042</f>
        <v>0</v>
      </c>
      <c r="NFM66" s="962">
        <f t="shared" ref="NFM66" si="4813">(NFM60-NFM62)*$C$65*0.7042</f>
        <v>0</v>
      </c>
      <c r="NFO66" s="962">
        <f t="shared" ref="NFO66" si="4814">(NFO60-NFO62)*$C$65*0.7042</f>
        <v>0</v>
      </c>
      <c r="NFQ66" s="962">
        <f t="shared" ref="NFQ66" si="4815">(NFQ60-NFQ62)*$C$65*0.7042</f>
        <v>0</v>
      </c>
      <c r="NFS66" s="962">
        <f t="shared" ref="NFS66" si="4816">(NFS60-NFS62)*$C$65*0.7042</f>
        <v>0</v>
      </c>
      <c r="NFU66" s="962">
        <f t="shared" ref="NFU66" si="4817">(NFU60-NFU62)*$C$65*0.7042</f>
        <v>0</v>
      </c>
      <c r="NFW66" s="962">
        <f t="shared" ref="NFW66" si="4818">(NFW60-NFW62)*$C$65*0.7042</f>
        <v>0</v>
      </c>
      <c r="NFY66" s="962">
        <f t="shared" ref="NFY66" si="4819">(NFY60-NFY62)*$C$65*0.7042</f>
        <v>0</v>
      </c>
      <c r="NGA66" s="962">
        <f t="shared" ref="NGA66" si="4820">(NGA60-NGA62)*$C$65*0.7042</f>
        <v>0</v>
      </c>
      <c r="NGC66" s="962">
        <f t="shared" ref="NGC66" si="4821">(NGC60-NGC62)*$C$65*0.7042</f>
        <v>0</v>
      </c>
      <c r="NGE66" s="962">
        <f t="shared" ref="NGE66" si="4822">(NGE60-NGE62)*$C$65*0.7042</f>
        <v>0</v>
      </c>
      <c r="NGG66" s="962">
        <f t="shared" ref="NGG66" si="4823">(NGG60-NGG62)*$C$65*0.7042</f>
        <v>0</v>
      </c>
      <c r="NGI66" s="962">
        <f t="shared" ref="NGI66" si="4824">(NGI60-NGI62)*$C$65*0.7042</f>
        <v>0</v>
      </c>
      <c r="NGK66" s="962">
        <f t="shared" ref="NGK66" si="4825">(NGK60-NGK62)*$C$65*0.7042</f>
        <v>0</v>
      </c>
      <c r="NGM66" s="962">
        <f t="shared" ref="NGM66" si="4826">(NGM60-NGM62)*$C$65*0.7042</f>
        <v>0</v>
      </c>
      <c r="NGO66" s="962">
        <f t="shared" ref="NGO66" si="4827">(NGO60-NGO62)*$C$65*0.7042</f>
        <v>0</v>
      </c>
      <c r="NGQ66" s="962">
        <f t="shared" ref="NGQ66" si="4828">(NGQ60-NGQ62)*$C$65*0.7042</f>
        <v>0</v>
      </c>
      <c r="NGS66" s="962">
        <f t="shared" ref="NGS66" si="4829">(NGS60-NGS62)*$C$65*0.7042</f>
        <v>0</v>
      </c>
      <c r="NGU66" s="962">
        <f t="shared" ref="NGU66" si="4830">(NGU60-NGU62)*$C$65*0.7042</f>
        <v>0</v>
      </c>
      <c r="NGW66" s="962">
        <f t="shared" ref="NGW66" si="4831">(NGW60-NGW62)*$C$65*0.7042</f>
        <v>0</v>
      </c>
      <c r="NGY66" s="962">
        <f t="shared" ref="NGY66" si="4832">(NGY60-NGY62)*$C$65*0.7042</f>
        <v>0</v>
      </c>
      <c r="NHA66" s="962">
        <f t="shared" ref="NHA66" si="4833">(NHA60-NHA62)*$C$65*0.7042</f>
        <v>0</v>
      </c>
      <c r="NHC66" s="962">
        <f t="shared" ref="NHC66" si="4834">(NHC60-NHC62)*$C$65*0.7042</f>
        <v>0</v>
      </c>
      <c r="NHE66" s="962">
        <f t="shared" ref="NHE66" si="4835">(NHE60-NHE62)*$C$65*0.7042</f>
        <v>0</v>
      </c>
      <c r="NHG66" s="962">
        <f t="shared" ref="NHG66" si="4836">(NHG60-NHG62)*$C$65*0.7042</f>
        <v>0</v>
      </c>
      <c r="NHI66" s="962">
        <f t="shared" ref="NHI66" si="4837">(NHI60-NHI62)*$C$65*0.7042</f>
        <v>0</v>
      </c>
      <c r="NHK66" s="962">
        <f t="shared" ref="NHK66" si="4838">(NHK60-NHK62)*$C$65*0.7042</f>
        <v>0</v>
      </c>
      <c r="NHM66" s="962">
        <f t="shared" ref="NHM66" si="4839">(NHM60-NHM62)*$C$65*0.7042</f>
        <v>0</v>
      </c>
      <c r="NHO66" s="962">
        <f t="shared" ref="NHO66" si="4840">(NHO60-NHO62)*$C$65*0.7042</f>
        <v>0</v>
      </c>
      <c r="NHQ66" s="962">
        <f t="shared" ref="NHQ66" si="4841">(NHQ60-NHQ62)*$C$65*0.7042</f>
        <v>0</v>
      </c>
      <c r="NHS66" s="962">
        <f t="shared" ref="NHS66" si="4842">(NHS60-NHS62)*$C$65*0.7042</f>
        <v>0</v>
      </c>
      <c r="NHU66" s="962">
        <f t="shared" ref="NHU66" si="4843">(NHU60-NHU62)*$C$65*0.7042</f>
        <v>0</v>
      </c>
      <c r="NHW66" s="962">
        <f t="shared" ref="NHW66" si="4844">(NHW60-NHW62)*$C$65*0.7042</f>
        <v>0</v>
      </c>
      <c r="NHY66" s="962">
        <f t="shared" ref="NHY66" si="4845">(NHY60-NHY62)*$C$65*0.7042</f>
        <v>0</v>
      </c>
      <c r="NIA66" s="962">
        <f t="shared" ref="NIA66" si="4846">(NIA60-NIA62)*$C$65*0.7042</f>
        <v>0</v>
      </c>
      <c r="NIC66" s="962">
        <f t="shared" ref="NIC66" si="4847">(NIC60-NIC62)*$C$65*0.7042</f>
        <v>0</v>
      </c>
      <c r="NIE66" s="962">
        <f t="shared" ref="NIE66" si="4848">(NIE60-NIE62)*$C$65*0.7042</f>
        <v>0</v>
      </c>
      <c r="NIG66" s="962">
        <f t="shared" ref="NIG66" si="4849">(NIG60-NIG62)*$C$65*0.7042</f>
        <v>0</v>
      </c>
      <c r="NII66" s="962">
        <f t="shared" ref="NII66" si="4850">(NII60-NII62)*$C$65*0.7042</f>
        <v>0</v>
      </c>
      <c r="NIK66" s="962">
        <f t="shared" ref="NIK66" si="4851">(NIK60-NIK62)*$C$65*0.7042</f>
        <v>0</v>
      </c>
      <c r="NIM66" s="962">
        <f t="shared" ref="NIM66" si="4852">(NIM60-NIM62)*$C$65*0.7042</f>
        <v>0</v>
      </c>
      <c r="NIO66" s="962">
        <f t="shared" ref="NIO66" si="4853">(NIO60-NIO62)*$C$65*0.7042</f>
        <v>0</v>
      </c>
      <c r="NIQ66" s="962">
        <f t="shared" ref="NIQ66" si="4854">(NIQ60-NIQ62)*$C$65*0.7042</f>
        <v>0</v>
      </c>
      <c r="NIS66" s="962">
        <f t="shared" ref="NIS66" si="4855">(NIS60-NIS62)*$C$65*0.7042</f>
        <v>0</v>
      </c>
      <c r="NIU66" s="962">
        <f t="shared" ref="NIU66" si="4856">(NIU60-NIU62)*$C$65*0.7042</f>
        <v>0</v>
      </c>
      <c r="NIW66" s="962">
        <f t="shared" ref="NIW66" si="4857">(NIW60-NIW62)*$C$65*0.7042</f>
        <v>0</v>
      </c>
      <c r="NIY66" s="962">
        <f t="shared" ref="NIY66" si="4858">(NIY60-NIY62)*$C$65*0.7042</f>
        <v>0</v>
      </c>
      <c r="NJA66" s="962">
        <f t="shared" ref="NJA66" si="4859">(NJA60-NJA62)*$C$65*0.7042</f>
        <v>0</v>
      </c>
      <c r="NJC66" s="962">
        <f t="shared" ref="NJC66" si="4860">(NJC60-NJC62)*$C$65*0.7042</f>
        <v>0</v>
      </c>
      <c r="NJE66" s="962">
        <f t="shared" ref="NJE66" si="4861">(NJE60-NJE62)*$C$65*0.7042</f>
        <v>0</v>
      </c>
      <c r="NJG66" s="962">
        <f t="shared" ref="NJG66" si="4862">(NJG60-NJG62)*$C$65*0.7042</f>
        <v>0</v>
      </c>
      <c r="NJI66" s="962">
        <f t="shared" ref="NJI66" si="4863">(NJI60-NJI62)*$C$65*0.7042</f>
        <v>0</v>
      </c>
      <c r="NJK66" s="962">
        <f t="shared" ref="NJK66" si="4864">(NJK60-NJK62)*$C$65*0.7042</f>
        <v>0</v>
      </c>
      <c r="NJM66" s="962">
        <f t="shared" ref="NJM66" si="4865">(NJM60-NJM62)*$C$65*0.7042</f>
        <v>0</v>
      </c>
      <c r="NJO66" s="962">
        <f t="shared" ref="NJO66" si="4866">(NJO60-NJO62)*$C$65*0.7042</f>
        <v>0</v>
      </c>
      <c r="NJQ66" s="962">
        <f t="shared" ref="NJQ66" si="4867">(NJQ60-NJQ62)*$C$65*0.7042</f>
        <v>0</v>
      </c>
      <c r="NJS66" s="962">
        <f t="shared" ref="NJS66" si="4868">(NJS60-NJS62)*$C$65*0.7042</f>
        <v>0</v>
      </c>
      <c r="NJU66" s="962">
        <f t="shared" ref="NJU66" si="4869">(NJU60-NJU62)*$C$65*0.7042</f>
        <v>0</v>
      </c>
      <c r="NJW66" s="962">
        <f t="shared" ref="NJW66" si="4870">(NJW60-NJW62)*$C$65*0.7042</f>
        <v>0</v>
      </c>
      <c r="NJY66" s="962">
        <f t="shared" ref="NJY66" si="4871">(NJY60-NJY62)*$C$65*0.7042</f>
        <v>0</v>
      </c>
      <c r="NKA66" s="962">
        <f t="shared" ref="NKA66" si="4872">(NKA60-NKA62)*$C$65*0.7042</f>
        <v>0</v>
      </c>
      <c r="NKC66" s="962">
        <f t="shared" ref="NKC66" si="4873">(NKC60-NKC62)*$C$65*0.7042</f>
        <v>0</v>
      </c>
      <c r="NKE66" s="962">
        <f t="shared" ref="NKE66" si="4874">(NKE60-NKE62)*$C$65*0.7042</f>
        <v>0</v>
      </c>
      <c r="NKG66" s="962">
        <f t="shared" ref="NKG66" si="4875">(NKG60-NKG62)*$C$65*0.7042</f>
        <v>0</v>
      </c>
      <c r="NKI66" s="962">
        <f t="shared" ref="NKI66" si="4876">(NKI60-NKI62)*$C$65*0.7042</f>
        <v>0</v>
      </c>
      <c r="NKK66" s="962">
        <f t="shared" ref="NKK66" si="4877">(NKK60-NKK62)*$C$65*0.7042</f>
        <v>0</v>
      </c>
      <c r="NKM66" s="962">
        <f t="shared" ref="NKM66" si="4878">(NKM60-NKM62)*$C$65*0.7042</f>
        <v>0</v>
      </c>
      <c r="NKO66" s="962">
        <f t="shared" ref="NKO66" si="4879">(NKO60-NKO62)*$C$65*0.7042</f>
        <v>0</v>
      </c>
      <c r="NKQ66" s="962">
        <f t="shared" ref="NKQ66" si="4880">(NKQ60-NKQ62)*$C$65*0.7042</f>
        <v>0</v>
      </c>
      <c r="NKS66" s="962">
        <f t="shared" ref="NKS66" si="4881">(NKS60-NKS62)*$C$65*0.7042</f>
        <v>0</v>
      </c>
      <c r="NKU66" s="962">
        <f t="shared" ref="NKU66" si="4882">(NKU60-NKU62)*$C$65*0.7042</f>
        <v>0</v>
      </c>
      <c r="NKW66" s="962">
        <f t="shared" ref="NKW66" si="4883">(NKW60-NKW62)*$C$65*0.7042</f>
        <v>0</v>
      </c>
      <c r="NKY66" s="962">
        <f t="shared" ref="NKY66" si="4884">(NKY60-NKY62)*$C$65*0.7042</f>
        <v>0</v>
      </c>
      <c r="NLA66" s="962">
        <f t="shared" ref="NLA66" si="4885">(NLA60-NLA62)*$C$65*0.7042</f>
        <v>0</v>
      </c>
      <c r="NLC66" s="962">
        <f t="shared" ref="NLC66" si="4886">(NLC60-NLC62)*$C$65*0.7042</f>
        <v>0</v>
      </c>
      <c r="NLE66" s="962">
        <f t="shared" ref="NLE66" si="4887">(NLE60-NLE62)*$C$65*0.7042</f>
        <v>0</v>
      </c>
      <c r="NLG66" s="962">
        <f t="shared" ref="NLG66" si="4888">(NLG60-NLG62)*$C$65*0.7042</f>
        <v>0</v>
      </c>
      <c r="NLI66" s="962">
        <f t="shared" ref="NLI66" si="4889">(NLI60-NLI62)*$C$65*0.7042</f>
        <v>0</v>
      </c>
      <c r="NLK66" s="962">
        <f t="shared" ref="NLK66" si="4890">(NLK60-NLK62)*$C$65*0.7042</f>
        <v>0</v>
      </c>
      <c r="NLM66" s="962">
        <f t="shared" ref="NLM66" si="4891">(NLM60-NLM62)*$C$65*0.7042</f>
        <v>0</v>
      </c>
      <c r="NLO66" s="962">
        <f t="shared" ref="NLO66" si="4892">(NLO60-NLO62)*$C$65*0.7042</f>
        <v>0</v>
      </c>
      <c r="NLQ66" s="962">
        <f t="shared" ref="NLQ66" si="4893">(NLQ60-NLQ62)*$C$65*0.7042</f>
        <v>0</v>
      </c>
      <c r="NLS66" s="962">
        <f t="shared" ref="NLS66" si="4894">(NLS60-NLS62)*$C$65*0.7042</f>
        <v>0</v>
      </c>
      <c r="NLU66" s="962">
        <f t="shared" ref="NLU66" si="4895">(NLU60-NLU62)*$C$65*0.7042</f>
        <v>0</v>
      </c>
      <c r="NLW66" s="962">
        <f t="shared" ref="NLW66" si="4896">(NLW60-NLW62)*$C$65*0.7042</f>
        <v>0</v>
      </c>
      <c r="NLY66" s="962">
        <f t="shared" ref="NLY66" si="4897">(NLY60-NLY62)*$C$65*0.7042</f>
        <v>0</v>
      </c>
      <c r="NMA66" s="962">
        <f t="shared" ref="NMA66" si="4898">(NMA60-NMA62)*$C$65*0.7042</f>
        <v>0</v>
      </c>
      <c r="NMC66" s="962">
        <f t="shared" ref="NMC66" si="4899">(NMC60-NMC62)*$C$65*0.7042</f>
        <v>0</v>
      </c>
      <c r="NME66" s="962">
        <f t="shared" ref="NME66" si="4900">(NME60-NME62)*$C$65*0.7042</f>
        <v>0</v>
      </c>
      <c r="NMG66" s="962">
        <f t="shared" ref="NMG66" si="4901">(NMG60-NMG62)*$C$65*0.7042</f>
        <v>0</v>
      </c>
      <c r="NMI66" s="962">
        <f t="shared" ref="NMI66" si="4902">(NMI60-NMI62)*$C$65*0.7042</f>
        <v>0</v>
      </c>
      <c r="NMK66" s="962">
        <f t="shared" ref="NMK66" si="4903">(NMK60-NMK62)*$C$65*0.7042</f>
        <v>0</v>
      </c>
      <c r="NMM66" s="962">
        <f t="shared" ref="NMM66" si="4904">(NMM60-NMM62)*$C$65*0.7042</f>
        <v>0</v>
      </c>
      <c r="NMO66" s="962">
        <f t="shared" ref="NMO66" si="4905">(NMO60-NMO62)*$C$65*0.7042</f>
        <v>0</v>
      </c>
      <c r="NMQ66" s="962">
        <f t="shared" ref="NMQ66" si="4906">(NMQ60-NMQ62)*$C$65*0.7042</f>
        <v>0</v>
      </c>
      <c r="NMS66" s="962">
        <f t="shared" ref="NMS66" si="4907">(NMS60-NMS62)*$C$65*0.7042</f>
        <v>0</v>
      </c>
      <c r="NMU66" s="962">
        <f t="shared" ref="NMU66" si="4908">(NMU60-NMU62)*$C$65*0.7042</f>
        <v>0</v>
      </c>
      <c r="NMW66" s="962">
        <f t="shared" ref="NMW66" si="4909">(NMW60-NMW62)*$C$65*0.7042</f>
        <v>0</v>
      </c>
      <c r="NMY66" s="962">
        <f t="shared" ref="NMY66" si="4910">(NMY60-NMY62)*$C$65*0.7042</f>
        <v>0</v>
      </c>
      <c r="NNA66" s="962">
        <f t="shared" ref="NNA66" si="4911">(NNA60-NNA62)*$C$65*0.7042</f>
        <v>0</v>
      </c>
      <c r="NNC66" s="962">
        <f t="shared" ref="NNC66" si="4912">(NNC60-NNC62)*$C$65*0.7042</f>
        <v>0</v>
      </c>
      <c r="NNE66" s="962">
        <f t="shared" ref="NNE66" si="4913">(NNE60-NNE62)*$C$65*0.7042</f>
        <v>0</v>
      </c>
      <c r="NNG66" s="962">
        <f t="shared" ref="NNG66" si="4914">(NNG60-NNG62)*$C$65*0.7042</f>
        <v>0</v>
      </c>
      <c r="NNI66" s="962">
        <f t="shared" ref="NNI66" si="4915">(NNI60-NNI62)*$C$65*0.7042</f>
        <v>0</v>
      </c>
      <c r="NNK66" s="962">
        <f t="shared" ref="NNK66" si="4916">(NNK60-NNK62)*$C$65*0.7042</f>
        <v>0</v>
      </c>
      <c r="NNM66" s="962">
        <f t="shared" ref="NNM66" si="4917">(NNM60-NNM62)*$C$65*0.7042</f>
        <v>0</v>
      </c>
      <c r="NNO66" s="962">
        <f t="shared" ref="NNO66" si="4918">(NNO60-NNO62)*$C$65*0.7042</f>
        <v>0</v>
      </c>
      <c r="NNQ66" s="962">
        <f t="shared" ref="NNQ66" si="4919">(NNQ60-NNQ62)*$C$65*0.7042</f>
        <v>0</v>
      </c>
      <c r="NNS66" s="962">
        <f t="shared" ref="NNS66" si="4920">(NNS60-NNS62)*$C$65*0.7042</f>
        <v>0</v>
      </c>
      <c r="NNU66" s="962">
        <f t="shared" ref="NNU66" si="4921">(NNU60-NNU62)*$C$65*0.7042</f>
        <v>0</v>
      </c>
      <c r="NNW66" s="962">
        <f t="shared" ref="NNW66" si="4922">(NNW60-NNW62)*$C$65*0.7042</f>
        <v>0</v>
      </c>
      <c r="NNY66" s="962">
        <f t="shared" ref="NNY66" si="4923">(NNY60-NNY62)*$C$65*0.7042</f>
        <v>0</v>
      </c>
      <c r="NOA66" s="962">
        <f t="shared" ref="NOA66" si="4924">(NOA60-NOA62)*$C$65*0.7042</f>
        <v>0</v>
      </c>
      <c r="NOC66" s="962">
        <f t="shared" ref="NOC66" si="4925">(NOC60-NOC62)*$C$65*0.7042</f>
        <v>0</v>
      </c>
      <c r="NOE66" s="962">
        <f t="shared" ref="NOE66" si="4926">(NOE60-NOE62)*$C$65*0.7042</f>
        <v>0</v>
      </c>
      <c r="NOG66" s="962">
        <f t="shared" ref="NOG66" si="4927">(NOG60-NOG62)*$C$65*0.7042</f>
        <v>0</v>
      </c>
      <c r="NOI66" s="962">
        <f t="shared" ref="NOI66" si="4928">(NOI60-NOI62)*$C$65*0.7042</f>
        <v>0</v>
      </c>
      <c r="NOK66" s="962">
        <f t="shared" ref="NOK66" si="4929">(NOK60-NOK62)*$C$65*0.7042</f>
        <v>0</v>
      </c>
      <c r="NOM66" s="962">
        <f t="shared" ref="NOM66" si="4930">(NOM60-NOM62)*$C$65*0.7042</f>
        <v>0</v>
      </c>
      <c r="NOO66" s="962">
        <f t="shared" ref="NOO66" si="4931">(NOO60-NOO62)*$C$65*0.7042</f>
        <v>0</v>
      </c>
      <c r="NOQ66" s="962">
        <f t="shared" ref="NOQ66" si="4932">(NOQ60-NOQ62)*$C$65*0.7042</f>
        <v>0</v>
      </c>
      <c r="NOS66" s="962">
        <f t="shared" ref="NOS66" si="4933">(NOS60-NOS62)*$C$65*0.7042</f>
        <v>0</v>
      </c>
      <c r="NOU66" s="962">
        <f t="shared" ref="NOU66" si="4934">(NOU60-NOU62)*$C$65*0.7042</f>
        <v>0</v>
      </c>
      <c r="NOW66" s="962">
        <f t="shared" ref="NOW66" si="4935">(NOW60-NOW62)*$C$65*0.7042</f>
        <v>0</v>
      </c>
      <c r="NOY66" s="962">
        <f t="shared" ref="NOY66" si="4936">(NOY60-NOY62)*$C$65*0.7042</f>
        <v>0</v>
      </c>
      <c r="NPA66" s="962">
        <f t="shared" ref="NPA66" si="4937">(NPA60-NPA62)*$C$65*0.7042</f>
        <v>0</v>
      </c>
      <c r="NPC66" s="962">
        <f t="shared" ref="NPC66" si="4938">(NPC60-NPC62)*$C$65*0.7042</f>
        <v>0</v>
      </c>
      <c r="NPE66" s="962">
        <f t="shared" ref="NPE66" si="4939">(NPE60-NPE62)*$C$65*0.7042</f>
        <v>0</v>
      </c>
      <c r="NPG66" s="962">
        <f t="shared" ref="NPG66" si="4940">(NPG60-NPG62)*$C$65*0.7042</f>
        <v>0</v>
      </c>
      <c r="NPI66" s="962">
        <f t="shared" ref="NPI66" si="4941">(NPI60-NPI62)*$C$65*0.7042</f>
        <v>0</v>
      </c>
      <c r="NPK66" s="962">
        <f t="shared" ref="NPK66" si="4942">(NPK60-NPK62)*$C$65*0.7042</f>
        <v>0</v>
      </c>
      <c r="NPM66" s="962">
        <f t="shared" ref="NPM66" si="4943">(NPM60-NPM62)*$C$65*0.7042</f>
        <v>0</v>
      </c>
      <c r="NPO66" s="962">
        <f t="shared" ref="NPO66" si="4944">(NPO60-NPO62)*$C$65*0.7042</f>
        <v>0</v>
      </c>
      <c r="NPQ66" s="962">
        <f t="shared" ref="NPQ66" si="4945">(NPQ60-NPQ62)*$C$65*0.7042</f>
        <v>0</v>
      </c>
      <c r="NPS66" s="962">
        <f t="shared" ref="NPS66" si="4946">(NPS60-NPS62)*$C$65*0.7042</f>
        <v>0</v>
      </c>
      <c r="NPU66" s="962">
        <f t="shared" ref="NPU66" si="4947">(NPU60-NPU62)*$C$65*0.7042</f>
        <v>0</v>
      </c>
      <c r="NPW66" s="962">
        <f t="shared" ref="NPW66" si="4948">(NPW60-NPW62)*$C$65*0.7042</f>
        <v>0</v>
      </c>
      <c r="NPY66" s="962">
        <f t="shared" ref="NPY66" si="4949">(NPY60-NPY62)*$C$65*0.7042</f>
        <v>0</v>
      </c>
      <c r="NQA66" s="962">
        <f t="shared" ref="NQA66" si="4950">(NQA60-NQA62)*$C$65*0.7042</f>
        <v>0</v>
      </c>
      <c r="NQC66" s="962">
        <f t="shared" ref="NQC66" si="4951">(NQC60-NQC62)*$C$65*0.7042</f>
        <v>0</v>
      </c>
      <c r="NQE66" s="962">
        <f t="shared" ref="NQE66" si="4952">(NQE60-NQE62)*$C$65*0.7042</f>
        <v>0</v>
      </c>
      <c r="NQG66" s="962">
        <f t="shared" ref="NQG66" si="4953">(NQG60-NQG62)*$C$65*0.7042</f>
        <v>0</v>
      </c>
      <c r="NQI66" s="962">
        <f t="shared" ref="NQI66" si="4954">(NQI60-NQI62)*$C$65*0.7042</f>
        <v>0</v>
      </c>
      <c r="NQK66" s="962">
        <f t="shared" ref="NQK66" si="4955">(NQK60-NQK62)*$C$65*0.7042</f>
        <v>0</v>
      </c>
      <c r="NQM66" s="962">
        <f t="shared" ref="NQM66" si="4956">(NQM60-NQM62)*$C$65*0.7042</f>
        <v>0</v>
      </c>
      <c r="NQO66" s="962">
        <f t="shared" ref="NQO66" si="4957">(NQO60-NQO62)*$C$65*0.7042</f>
        <v>0</v>
      </c>
      <c r="NQQ66" s="962">
        <f t="shared" ref="NQQ66" si="4958">(NQQ60-NQQ62)*$C$65*0.7042</f>
        <v>0</v>
      </c>
      <c r="NQS66" s="962">
        <f t="shared" ref="NQS66" si="4959">(NQS60-NQS62)*$C$65*0.7042</f>
        <v>0</v>
      </c>
      <c r="NQU66" s="962">
        <f t="shared" ref="NQU66" si="4960">(NQU60-NQU62)*$C$65*0.7042</f>
        <v>0</v>
      </c>
      <c r="NQW66" s="962">
        <f t="shared" ref="NQW66" si="4961">(NQW60-NQW62)*$C$65*0.7042</f>
        <v>0</v>
      </c>
      <c r="NQY66" s="962">
        <f t="shared" ref="NQY66" si="4962">(NQY60-NQY62)*$C$65*0.7042</f>
        <v>0</v>
      </c>
      <c r="NRA66" s="962">
        <f t="shared" ref="NRA66" si="4963">(NRA60-NRA62)*$C$65*0.7042</f>
        <v>0</v>
      </c>
      <c r="NRC66" s="962">
        <f t="shared" ref="NRC66" si="4964">(NRC60-NRC62)*$C$65*0.7042</f>
        <v>0</v>
      </c>
      <c r="NRE66" s="962">
        <f t="shared" ref="NRE66" si="4965">(NRE60-NRE62)*$C$65*0.7042</f>
        <v>0</v>
      </c>
      <c r="NRG66" s="962">
        <f t="shared" ref="NRG66" si="4966">(NRG60-NRG62)*$C$65*0.7042</f>
        <v>0</v>
      </c>
      <c r="NRI66" s="962">
        <f t="shared" ref="NRI66" si="4967">(NRI60-NRI62)*$C$65*0.7042</f>
        <v>0</v>
      </c>
      <c r="NRK66" s="962">
        <f t="shared" ref="NRK66" si="4968">(NRK60-NRK62)*$C$65*0.7042</f>
        <v>0</v>
      </c>
      <c r="NRM66" s="962">
        <f t="shared" ref="NRM66" si="4969">(NRM60-NRM62)*$C$65*0.7042</f>
        <v>0</v>
      </c>
      <c r="NRO66" s="962">
        <f t="shared" ref="NRO66" si="4970">(NRO60-NRO62)*$C$65*0.7042</f>
        <v>0</v>
      </c>
      <c r="NRQ66" s="962">
        <f t="shared" ref="NRQ66" si="4971">(NRQ60-NRQ62)*$C$65*0.7042</f>
        <v>0</v>
      </c>
      <c r="NRS66" s="962">
        <f t="shared" ref="NRS66" si="4972">(NRS60-NRS62)*$C$65*0.7042</f>
        <v>0</v>
      </c>
      <c r="NRU66" s="962">
        <f t="shared" ref="NRU66" si="4973">(NRU60-NRU62)*$C$65*0.7042</f>
        <v>0</v>
      </c>
      <c r="NRW66" s="962">
        <f t="shared" ref="NRW66" si="4974">(NRW60-NRW62)*$C$65*0.7042</f>
        <v>0</v>
      </c>
      <c r="NRY66" s="962">
        <f t="shared" ref="NRY66" si="4975">(NRY60-NRY62)*$C$65*0.7042</f>
        <v>0</v>
      </c>
      <c r="NSA66" s="962">
        <f t="shared" ref="NSA66" si="4976">(NSA60-NSA62)*$C$65*0.7042</f>
        <v>0</v>
      </c>
      <c r="NSC66" s="962">
        <f t="shared" ref="NSC66" si="4977">(NSC60-NSC62)*$C$65*0.7042</f>
        <v>0</v>
      </c>
      <c r="NSE66" s="962">
        <f t="shared" ref="NSE66" si="4978">(NSE60-NSE62)*$C$65*0.7042</f>
        <v>0</v>
      </c>
      <c r="NSG66" s="962">
        <f t="shared" ref="NSG66" si="4979">(NSG60-NSG62)*$C$65*0.7042</f>
        <v>0</v>
      </c>
      <c r="NSI66" s="962">
        <f t="shared" ref="NSI66" si="4980">(NSI60-NSI62)*$C$65*0.7042</f>
        <v>0</v>
      </c>
      <c r="NSK66" s="962">
        <f t="shared" ref="NSK66" si="4981">(NSK60-NSK62)*$C$65*0.7042</f>
        <v>0</v>
      </c>
      <c r="NSM66" s="962">
        <f t="shared" ref="NSM66" si="4982">(NSM60-NSM62)*$C$65*0.7042</f>
        <v>0</v>
      </c>
      <c r="NSO66" s="962">
        <f t="shared" ref="NSO66" si="4983">(NSO60-NSO62)*$C$65*0.7042</f>
        <v>0</v>
      </c>
      <c r="NSQ66" s="962">
        <f t="shared" ref="NSQ66" si="4984">(NSQ60-NSQ62)*$C$65*0.7042</f>
        <v>0</v>
      </c>
      <c r="NSS66" s="962">
        <f t="shared" ref="NSS66" si="4985">(NSS60-NSS62)*$C$65*0.7042</f>
        <v>0</v>
      </c>
      <c r="NSU66" s="962">
        <f t="shared" ref="NSU66" si="4986">(NSU60-NSU62)*$C$65*0.7042</f>
        <v>0</v>
      </c>
      <c r="NSW66" s="962">
        <f t="shared" ref="NSW66" si="4987">(NSW60-NSW62)*$C$65*0.7042</f>
        <v>0</v>
      </c>
      <c r="NSY66" s="962">
        <f t="shared" ref="NSY66" si="4988">(NSY60-NSY62)*$C$65*0.7042</f>
        <v>0</v>
      </c>
      <c r="NTA66" s="962">
        <f t="shared" ref="NTA66" si="4989">(NTA60-NTA62)*$C$65*0.7042</f>
        <v>0</v>
      </c>
      <c r="NTC66" s="962">
        <f t="shared" ref="NTC66" si="4990">(NTC60-NTC62)*$C$65*0.7042</f>
        <v>0</v>
      </c>
      <c r="NTE66" s="962">
        <f t="shared" ref="NTE66" si="4991">(NTE60-NTE62)*$C$65*0.7042</f>
        <v>0</v>
      </c>
      <c r="NTG66" s="962">
        <f t="shared" ref="NTG66" si="4992">(NTG60-NTG62)*$C$65*0.7042</f>
        <v>0</v>
      </c>
      <c r="NTI66" s="962">
        <f t="shared" ref="NTI66" si="4993">(NTI60-NTI62)*$C$65*0.7042</f>
        <v>0</v>
      </c>
      <c r="NTK66" s="962">
        <f t="shared" ref="NTK66" si="4994">(NTK60-NTK62)*$C$65*0.7042</f>
        <v>0</v>
      </c>
      <c r="NTM66" s="962">
        <f t="shared" ref="NTM66" si="4995">(NTM60-NTM62)*$C$65*0.7042</f>
        <v>0</v>
      </c>
      <c r="NTO66" s="962">
        <f t="shared" ref="NTO66" si="4996">(NTO60-NTO62)*$C$65*0.7042</f>
        <v>0</v>
      </c>
      <c r="NTQ66" s="962">
        <f t="shared" ref="NTQ66" si="4997">(NTQ60-NTQ62)*$C$65*0.7042</f>
        <v>0</v>
      </c>
      <c r="NTS66" s="962">
        <f t="shared" ref="NTS66" si="4998">(NTS60-NTS62)*$C$65*0.7042</f>
        <v>0</v>
      </c>
      <c r="NTU66" s="962">
        <f t="shared" ref="NTU66" si="4999">(NTU60-NTU62)*$C$65*0.7042</f>
        <v>0</v>
      </c>
      <c r="NTW66" s="962">
        <f t="shared" ref="NTW66" si="5000">(NTW60-NTW62)*$C$65*0.7042</f>
        <v>0</v>
      </c>
      <c r="NTY66" s="962">
        <f t="shared" ref="NTY66" si="5001">(NTY60-NTY62)*$C$65*0.7042</f>
        <v>0</v>
      </c>
      <c r="NUA66" s="962">
        <f t="shared" ref="NUA66" si="5002">(NUA60-NUA62)*$C$65*0.7042</f>
        <v>0</v>
      </c>
      <c r="NUC66" s="962">
        <f t="shared" ref="NUC66" si="5003">(NUC60-NUC62)*$C$65*0.7042</f>
        <v>0</v>
      </c>
      <c r="NUE66" s="962">
        <f t="shared" ref="NUE66" si="5004">(NUE60-NUE62)*$C$65*0.7042</f>
        <v>0</v>
      </c>
      <c r="NUG66" s="962">
        <f t="shared" ref="NUG66" si="5005">(NUG60-NUG62)*$C$65*0.7042</f>
        <v>0</v>
      </c>
      <c r="NUI66" s="962">
        <f t="shared" ref="NUI66" si="5006">(NUI60-NUI62)*$C$65*0.7042</f>
        <v>0</v>
      </c>
      <c r="NUK66" s="962">
        <f t="shared" ref="NUK66" si="5007">(NUK60-NUK62)*$C$65*0.7042</f>
        <v>0</v>
      </c>
      <c r="NUM66" s="962">
        <f t="shared" ref="NUM66" si="5008">(NUM60-NUM62)*$C$65*0.7042</f>
        <v>0</v>
      </c>
      <c r="NUO66" s="962">
        <f t="shared" ref="NUO66" si="5009">(NUO60-NUO62)*$C$65*0.7042</f>
        <v>0</v>
      </c>
      <c r="NUQ66" s="962">
        <f t="shared" ref="NUQ66" si="5010">(NUQ60-NUQ62)*$C$65*0.7042</f>
        <v>0</v>
      </c>
      <c r="NUS66" s="962">
        <f t="shared" ref="NUS66" si="5011">(NUS60-NUS62)*$C$65*0.7042</f>
        <v>0</v>
      </c>
      <c r="NUU66" s="962">
        <f t="shared" ref="NUU66" si="5012">(NUU60-NUU62)*$C$65*0.7042</f>
        <v>0</v>
      </c>
      <c r="NUW66" s="962">
        <f t="shared" ref="NUW66" si="5013">(NUW60-NUW62)*$C$65*0.7042</f>
        <v>0</v>
      </c>
      <c r="NUY66" s="962">
        <f t="shared" ref="NUY66" si="5014">(NUY60-NUY62)*$C$65*0.7042</f>
        <v>0</v>
      </c>
      <c r="NVA66" s="962">
        <f t="shared" ref="NVA66" si="5015">(NVA60-NVA62)*$C$65*0.7042</f>
        <v>0</v>
      </c>
      <c r="NVC66" s="962">
        <f t="shared" ref="NVC66" si="5016">(NVC60-NVC62)*$C$65*0.7042</f>
        <v>0</v>
      </c>
      <c r="NVE66" s="962">
        <f t="shared" ref="NVE66" si="5017">(NVE60-NVE62)*$C$65*0.7042</f>
        <v>0</v>
      </c>
      <c r="NVG66" s="962">
        <f t="shared" ref="NVG66" si="5018">(NVG60-NVG62)*$C$65*0.7042</f>
        <v>0</v>
      </c>
      <c r="NVI66" s="962">
        <f t="shared" ref="NVI66" si="5019">(NVI60-NVI62)*$C$65*0.7042</f>
        <v>0</v>
      </c>
      <c r="NVK66" s="962">
        <f t="shared" ref="NVK66" si="5020">(NVK60-NVK62)*$C$65*0.7042</f>
        <v>0</v>
      </c>
      <c r="NVM66" s="962">
        <f t="shared" ref="NVM66" si="5021">(NVM60-NVM62)*$C$65*0.7042</f>
        <v>0</v>
      </c>
      <c r="NVO66" s="962">
        <f t="shared" ref="NVO66" si="5022">(NVO60-NVO62)*$C$65*0.7042</f>
        <v>0</v>
      </c>
      <c r="NVQ66" s="962">
        <f t="shared" ref="NVQ66" si="5023">(NVQ60-NVQ62)*$C$65*0.7042</f>
        <v>0</v>
      </c>
      <c r="NVS66" s="962">
        <f t="shared" ref="NVS66" si="5024">(NVS60-NVS62)*$C$65*0.7042</f>
        <v>0</v>
      </c>
      <c r="NVU66" s="962">
        <f t="shared" ref="NVU66" si="5025">(NVU60-NVU62)*$C$65*0.7042</f>
        <v>0</v>
      </c>
      <c r="NVW66" s="962">
        <f t="shared" ref="NVW66" si="5026">(NVW60-NVW62)*$C$65*0.7042</f>
        <v>0</v>
      </c>
      <c r="NVY66" s="962">
        <f t="shared" ref="NVY66" si="5027">(NVY60-NVY62)*$C$65*0.7042</f>
        <v>0</v>
      </c>
      <c r="NWA66" s="962">
        <f t="shared" ref="NWA66" si="5028">(NWA60-NWA62)*$C$65*0.7042</f>
        <v>0</v>
      </c>
      <c r="NWC66" s="962">
        <f t="shared" ref="NWC66" si="5029">(NWC60-NWC62)*$C$65*0.7042</f>
        <v>0</v>
      </c>
      <c r="NWE66" s="962">
        <f t="shared" ref="NWE66" si="5030">(NWE60-NWE62)*$C$65*0.7042</f>
        <v>0</v>
      </c>
      <c r="NWG66" s="962">
        <f t="shared" ref="NWG66" si="5031">(NWG60-NWG62)*$C$65*0.7042</f>
        <v>0</v>
      </c>
      <c r="NWI66" s="962">
        <f t="shared" ref="NWI66" si="5032">(NWI60-NWI62)*$C$65*0.7042</f>
        <v>0</v>
      </c>
      <c r="NWK66" s="962">
        <f t="shared" ref="NWK66" si="5033">(NWK60-NWK62)*$C$65*0.7042</f>
        <v>0</v>
      </c>
      <c r="NWM66" s="962">
        <f t="shared" ref="NWM66" si="5034">(NWM60-NWM62)*$C$65*0.7042</f>
        <v>0</v>
      </c>
      <c r="NWO66" s="962">
        <f t="shared" ref="NWO66" si="5035">(NWO60-NWO62)*$C$65*0.7042</f>
        <v>0</v>
      </c>
      <c r="NWQ66" s="962">
        <f t="shared" ref="NWQ66" si="5036">(NWQ60-NWQ62)*$C$65*0.7042</f>
        <v>0</v>
      </c>
      <c r="NWS66" s="962">
        <f t="shared" ref="NWS66" si="5037">(NWS60-NWS62)*$C$65*0.7042</f>
        <v>0</v>
      </c>
      <c r="NWU66" s="962">
        <f t="shared" ref="NWU66" si="5038">(NWU60-NWU62)*$C$65*0.7042</f>
        <v>0</v>
      </c>
      <c r="NWW66" s="962">
        <f t="shared" ref="NWW66" si="5039">(NWW60-NWW62)*$C$65*0.7042</f>
        <v>0</v>
      </c>
      <c r="NWY66" s="962">
        <f t="shared" ref="NWY66" si="5040">(NWY60-NWY62)*$C$65*0.7042</f>
        <v>0</v>
      </c>
      <c r="NXA66" s="962">
        <f t="shared" ref="NXA66" si="5041">(NXA60-NXA62)*$C$65*0.7042</f>
        <v>0</v>
      </c>
      <c r="NXC66" s="962">
        <f t="shared" ref="NXC66" si="5042">(NXC60-NXC62)*$C$65*0.7042</f>
        <v>0</v>
      </c>
      <c r="NXE66" s="962">
        <f t="shared" ref="NXE66" si="5043">(NXE60-NXE62)*$C$65*0.7042</f>
        <v>0</v>
      </c>
      <c r="NXG66" s="962">
        <f t="shared" ref="NXG66" si="5044">(NXG60-NXG62)*$C$65*0.7042</f>
        <v>0</v>
      </c>
      <c r="NXI66" s="962">
        <f t="shared" ref="NXI66" si="5045">(NXI60-NXI62)*$C$65*0.7042</f>
        <v>0</v>
      </c>
      <c r="NXK66" s="962">
        <f t="shared" ref="NXK66" si="5046">(NXK60-NXK62)*$C$65*0.7042</f>
        <v>0</v>
      </c>
      <c r="NXM66" s="962">
        <f t="shared" ref="NXM66" si="5047">(NXM60-NXM62)*$C$65*0.7042</f>
        <v>0</v>
      </c>
      <c r="NXO66" s="962">
        <f t="shared" ref="NXO66" si="5048">(NXO60-NXO62)*$C$65*0.7042</f>
        <v>0</v>
      </c>
      <c r="NXQ66" s="962">
        <f t="shared" ref="NXQ66" si="5049">(NXQ60-NXQ62)*$C$65*0.7042</f>
        <v>0</v>
      </c>
      <c r="NXS66" s="962">
        <f t="shared" ref="NXS66" si="5050">(NXS60-NXS62)*$C$65*0.7042</f>
        <v>0</v>
      </c>
      <c r="NXU66" s="962">
        <f t="shared" ref="NXU66" si="5051">(NXU60-NXU62)*$C$65*0.7042</f>
        <v>0</v>
      </c>
      <c r="NXW66" s="962">
        <f t="shared" ref="NXW66" si="5052">(NXW60-NXW62)*$C$65*0.7042</f>
        <v>0</v>
      </c>
      <c r="NXY66" s="962">
        <f t="shared" ref="NXY66" si="5053">(NXY60-NXY62)*$C$65*0.7042</f>
        <v>0</v>
      </c>
      <c r="NYA66" s="962">
        <f t="shared" ref="NYA66" si="5054">(NYA60-NYA62)*$C$65*0.7042</f>
        <v>0</v>
      </c>
      <c r="NYC66" s="962">
        <f t="shared" ref="NYC66" si="5055">(NYC60-NYC62)*$C$65*0.7042</f>
        <v>0</v>
      </c>
      <c r="NYE66" s="962">
        <f t="shared" ref="NYE66" si="5056">(NYE60-NYE62)*$C$65*0.7042</f>
        <v>0</v>
      </c>
      <c r="NYG66" s="962">
        <f t="shared" ref="NYG66" si="5057">(NYG60-NYG62)*$C$65*0.7042</f>
        <v>0</v>
      </c>
      <c r="NYI66" s="962">
        <f t="shared" ref="NYI66" si="5058">(NYI60-NYI62)*$C$65*0.7042</f>
        <v>0</v>
      </c>
      <c r="NYK66" s="962">
        <f t="shared" ref="NYK66" si="5059">(NYK60-NYK62)*$C$65*0.7042</f>
        <v>0</v>
      </c>
      <c r="NYM66" s="962">
        <f t="shared" ref="NYM66" si="5060">(NYM60-NYM62)*$C$65*0.7042</f>
        <v>0</v>
      </c>
      <c r="NYO66" s="962">
        <f t="shared" ref="NYO66" si="5061">(NYO60-NYO62)*$C$65*0.7042</f>
        <v>0</v>
      </c>
      <c r="NYQ66" s="962">
        <f t="shared" ref="NYQ66" si="5062">(NYQ60-NYQ62)*$C$65*0.7042</f>
        <v>0</v>
      </c>
      <c r="NYS66" s="962">
        <f t="shared" ref="NYS66" si="5063">(NYS60-NYS62)*$C$65*0.7042</f>
        <v>0</v>
      </c>
      <c r="NYU66" s="962">
        <f t="shared" ref="NYU66" si="5064">(NYU60-NYU62)*$C$65*0.7042</f>
        <v>0</v>
      </c>
      <c r="NYW66" s="962">
        <f t="shared" ref="NYW66" si="5065">(NYW60-NYW62)*$C$65*0.7042</f>
        <v>0</v>
      </c>
      <c r="NYY66" s="962">
        <f t="shared" ref="NYY66" si="5066">(NYY60-NYY62)*$C$65*0.7042</f>
        <v>0</v>
      </c>
      <c r="NZA66" s="962">
        <f t="shared" ref="NZA66" si="5067">(NZA60-NZA62)*$C$65*0.7042</f>
        <v>0</v>
      </c>
      <c r="NZC66" s="962">
        <f t="shared" ref="NZC66" si="5068">(NZC60-NZC62)*$C$65*0.7042</f>
        <v>0</v>
      </c>
      <c r="NZE66" s="962">
        <f t="shared" ref="NZE66" si="5069">(NZE60-NZE62)*$C$65*0.7042</f>
        <v>0</v>
      </c>
      <c r="NZG66" s="962">
        <f t="shared" ref="NZG66" si="5070">(NZG60-NZG62)*$C$65*0.7042</f>
        <v>0</v>
      </c>
      <c r="NZI66" s="962">
        <f t="shared" ref="NZI66" si="5071">(NZI60-NZI62)*$C$65*0.7042</f>
        <v>0</v>
      </c>
      <c r="NZK66" s="962">
        <f t="shared" ref="NZK66" si="5072">(NZK60-NZK62)*$C$65*0.7042</f>
        <v>0</v>
      </c>
      <c r="NZM66" s="962">
        <f t="shared" ref="NZM66" si="5073">(NZM60-NZM62)*$C$65*0.7042</f>
        <v>0</v>
      </c>
      <c r="NZO66" s="962">
        <f t="shared" ref="NZO66" si="5074">(NZO60-NZO62)*$C$65*0.7042</f>
        <v>0</v>
      </c>
      <c r="NZQ66" s="962">
        <f t="shared" ref="NZQ66" si="5075">(NZQ60-NZQ62)*$C$65*0.7042</f>
        <v>0</v>
      </c>
      <c r="NZS66" s="962">
        <f t="shared" ref="NZS66" si="5076">(NZS60-NZS62)*$C$65*0.7042</f>
        <v>0</v>
      </c>
      <c r="NZU66" s="962">
        <f t="shared" ref="NZU66" si="5077">(NZU60-NZU62)*$C$65*0.7042</f>
        <v>0</v>
      </c>
      <c r="NZW66" s="962">
        <f t="shared" ref="NZW66" si="5078">(NZW60-NZW62)*$C$65*0.7042</f>
        <v>0</v>
      </c>
      <c r="NZY66" s="962">
        <f t="shared" ref="NZY66" si="5079">(NZY60-NZY62)*$C$65*0.7042</f>
        <v>0</v>
      </c>
      <c r="OAA66" s="962">
        <f t="shared" ref="OAA66" si="5080">(OAA60-OAA62)*$C$65*0.7042</f>
        <v>0</v>
      </c>
      <c r="OAC66" s="962">
        <f t="shared" ref="OAC66" si="5081">(OAC60-OAC62)*$C$65*0.7042</f>
        <v>0</v>
      </c>
      <c r="OAE66" s="962">
        <f t="shared" ref="OAE66" si="5082">(OAE60-OAE62)*$C$65*0.7042</f>
        <v>0</v>
      </c>
      <c r="OAG66" s="962">
        <f t="shared" ref="OAG66" si="5083">(OAG60-OAG62)*$C$65*0.7042</f>
        <v>0</v>
      </c>
      <c r="OAI66" s="962">
        <f t="shared" ref="OAI66" si="5084">(OAI60-OAI62)*$C$65*0.7042</f>
        <v>0</v>
      </c>
      <c r="OAK66" s="962">
        <f t="shared" ref="OAK66" si="5085">(OAK60-OAK62)*$C$65*0.7042</f>
        <v>0</v>
      </c>
      <c r="OAM66" s="962">
        <f t="shared" ref="OAM66" si="5086">(OAM60-OAM62)*$C$65*0.7042</f>
        <v>0</v>
      </c>
      <c r="OAO66" s="962">
        <f t="shared" ref="OAO66" si="5087">(OAO60-OAO62)*$C$65*0.7042</f>
        <v>0</v>
      </c>
      <c r="OAQ66" s="962">
        <f t="shared" ref="OAQ66" si="5088">(OAQ60-OAQ62)*$C$65*0.7042</f>
        <v>0</v>
      </c>
      <c r="OAS66" s="962">
        <f t="shared" ref="OAS66" si="5089">(OAS60-OAS62)*$C$65*0.7042</f>
        <v>0</v>
      </c>
      <c r="OAU66" s="962">
        <f t="shared" ref="OAU66" si="5090">(OAU60-OAU62)*$C$65*0.7042</f>
        <v>0</v>
      </c>
      <c r="OAW66" s="962">
        <f t="shared" ref="OAW66" si="5091">(OAW60-OAW62)*$C$65*0.7042</f>
        <v>0</v>
      </c>
      <c r="OAY66" s="962">
        <f t="shared" ref="OAY66" si="5092">(OAY60-OAY62)*$C$65*0.7042</f>
        <v>0</v>
      </c>
      <c r="OBA66" s="962">
        <f t="shared" ref="OBA66" si="5093">(OBA60-OBA62)*$C$65*0.7042</f>
        <v>0</v>
      </c>
      <c r="OBC66" s="962">
        <f t="shared" ref="OBC66" si="5094">(OBC60-OBC62)*$C$65*0.7042</f>
        <v>0</v>
      </c>
      <c r="OBE66" s="962">
        <f t="shared" ref="OBE66" si="5095">(OBE60-OBE62)*$C$65*0.7042</f>
        <v>0</v>
      </c>
      <c r="OBG66" s="962">
        <f t="shared" ref="OBG66" si="5096">(OBG60-OBG62)*$C$65*0.7042</f>
        <v>0</v>
      </c>
      <c r="OBI66" s="962">
        <f t="shared" ref="OBI66" si="5097">(OBI60-OBI62)*$C$65*0.7042</f>
        <v>0</v>
      </c>
      <c r="OBK66" s="962">
        <f t="shared" ref="OBK66" si="5098">(OBK60-OBK62)*$C$65*0.7042</f>
        <v>0</v>
      </c>
      <c r="OBM66" s="962">
        <f t="shared" ref="OBM66" si="5099">(OBM60-OBM62)*$C$65*0.7042</f>
        <v>0</v>
      </c>
      <c r="OBO66" s="962">
        <f t="shared" ref="OBO66" si="5100">(OBO60-OBO62)*$C$65*0.7042</f>
        <v>0</v>
      </c>
      <c r="OBQ66" s="962">
        <f t="shared" ref="OBQ66" si="5101">(OBQ60-OBQ62)*$C$65*0.7042</f>
        <v>0</v>
      </c>
      <c r="OBS66" s="962">
        <f t="shared" ref="OBS66" si="5102">(OBS60-OBS62)*$C$65*0.7042</f>
        <v>0</v>
      </c>
      <c r="OBU66" s="962">
        <f t="shared" ref="OBU66" si="5103">(OBU60-OBU62)*$C$65*0.7042</f>
        <v>0</v>
      </c>
      <c r="OBW66" s="962">
        <f t="shared" ref="OBW66" si="5104">(OBW60-OBW62)*$C$65*0.7042</f>
        <v>0</v>
      </c>
      <c r="OBY66" s="962">
        <f t="shared" ref="OBY66" si="5105">(OBY60-OBY62)*$C$65*0.7042</f>
        <v>0</v>
      </c>
      <c r="OCA66" s="962">
        <f t="shared" ref="OCA66" si="5106">(OCA60-OCA62)*$C$65*0.7042</f>
        <v>0</v>
      </c>
      <c r="OCC66" s="962">
        <f t="shared" ref="OCC66" si="5107">(OCC60-OCC62)*$C$65*0.7042</f>
        <v>0</v>
      </c>
      <c r="OCE66" s="962">
        <f t="shared" ref="OCE66" si="5108">(OCE60-OCE62)*$C$65*0.7042</f>
        <v>0</v>
      </c>
      <c r="OCG66" s="962">
        <f t="shared" ref="OCG66" si="5109">(OCG60-OCG62)*$C$65*0.7042</f>
        <v>0</v>
      </c>
      <c r="OCI66" s="962">
        <f t="shared" ref="OCI66" si="5110">(OCI60-OCI62)*$C$65*0.7042</f>
        <v>0</v>
      </c>
      <c r="OCK66" s="962">
        <f t="shared" ref="OCK66" si="5111">(OCK60-OCK62)*$C$65*0.7042</f>
        <v>0</v>
      </c>
      <c r="OCM66" s="962">
        <f t="shared" ref="OCM66" si="5112">(OCM60-OCM62)*$C$65*0.7042</f>
        <v>0</v>
      </c>
      <c r="OCO66" s="962">
        <f t="shared" ref="OCO66" si="5113">(OCO60-OCO62)*$C$65*0.7042</f>
        <v>0</v>
      </c>
      <c r="OCQ66" s="962">
        <f t="shared" ref="OCQ66" si="5114">(OCQ60-OCQ62)*$C$65*0.7042</f>
        <v>0</v>
      </c>
      <c r="OCS66" s="962">
        <f t="shared" ref="OCS66" si="5115">(OCS60-OCS62)*$C$65*0.7042</f>
        <v>0</v>
      </c>
      <c r="OCU66" s="962">
        <f t="shared" ref="OCU66" si="5116">(OCU60-OCU62)*$C$65*0.7042</f>
        <v>0</v>
      </c>
      <c r="OCW66" s="962">
        <f t="shared" ref="OCW66" si="5117">(OCW60-OCW62)*$C$65*0.7042</f>
        <v>0</v>
      </c>
      <c r="OCY66" s="962">
        <f t="shared" ref="OCY66" si="5118">(OCY60-OCY62)*$C$65*0.7042</f>
        <v>0</v>
      </c>
      <c r="ODA66" s="962">
        <f t="shared" ref="ODA66" si="5119">(ODA60-ODA62)*$C$65*0.7042</f>
        <v>0</v>
      </c>
      <c r="ODC66" s="962">
        <f t="shared" ref="ODC66" si="5120">(ODC60-ODC62)*$C$65*0.7042</f>
        <v>0</v>
      </c>
      <c r="ODE66" s="962">
        <f t="shared" ref="ODE66" si="5121">(ODE60-ODE62)*$C$65*0.7042</f>
        <v>0</v>
      </c>
      <c r="ODG66" s="962">
        <f t="shared" ref="ODG66" si="5122">(ODG60-ODG62)*$C$65*0.7042</f>
        <v>0</v>
      </c>
      <c r="ODI66" s="962">
        <f t="shared" ref="ODI66" si="5123">(ODI60-ODI62)*$C$65*0.7042</f>
        <v>0</v>
      </c>
      <c r="ODK66" s="962">
        <f t="shared" ref="ODK66" si="5124">(ODK60-ODK62)*$C$65*0.7042</f>
        <v>0</v>
      </c>
      <c r="ODM66" s="962">
        <f t="shared" ref="ODM66" si="5125">(ODM60-ODM62)*$C$65*0.7042</f>
        <v>0</v>
      </c>
      <c r="ODO66" s="962">
        <f t="shared" ref="ODO66" si="5126">(ODO60-ODO62)*$C$65*0.7042</f>
        <v>0</v>
      </c>
      <c r="ODQ66" s="962">
        <f t="shared" ref="ODQ66" si="5127">(ODQ60-ODQ62)*$C$65*0.7042</f>
        <v>0</v>
      </c>
      <c r="ODS66" s="962">
        <f t="shared" ref="ODS66" si="5128">(ODS60-ODS62)*$C$65*0.7042</f>
        <v>0</v>
      </c>
      <c r="ODU66" s="962">
        <f t="shared" ref="ODU66" si="5129">(ODU60-ODU62)*$C$65*0.7042</f>
        <v>0</v>
      </c>
      <c r="ODW66" s="962">
        <f t="shared" ref="ODW66" si="5130">(ODW60-ODW62)*$C$65*0.7042</f>
        <v>0</v>
      </c>
      <c r="ODY66" s="962">
        <f t="shared" ref="ODY66" si="5131">(ODY60-ODY62)*$C$65*0.7042</f>
        <v>0</v>
      </c>
      <c r="OEA66" s="962">
        <f t="shared" ref="OEA66" si="5132">(OEA60-OEA62)*$C$65*0.7042</f>
        <v>0</v>
      </c>
      <c r="OEC66" s="962">
        <f t="shared" ref="OEC66" si="5133">(OEC60-OEC62)*$C$65*0.7042</f>
        <v>0</v>
      </c>
      <c r="OEE66" s="962">
        <f t="shared" ref="OEE66" si="5134">(OEE60-OEE62)*$C$65*0.7042</f>
        <v>0</v>
      </c>
      <c r="OEG66" s="962">
        <f t="shared" ref="OEG66" si="5135">(OEG60-OEG62)*$C$65*0.7042</f>
        <v>0</v>
      </c>
      <c r="OEI66" s="962">
        <f t="shared" ref="OEI66" si="5136">(OEI60-OEI62)*$C$65*0.7042</f>
        <v>0</v>
      </c>
      <c r="OEK66" s="962">
        <f t="shared" ref="OEK66" si="5137">(OEK60-OEK62)*$C$65*0.7042</f>
        <v>0</v>
      </c>
      <c r="OEM66" s="962">
        <f t="shared" ref="OEM66" si="5138">(OEM60-OEM62)*$C$65*0.7042</f>
        <v>0</v>
      </c>
      <c r="OEO66" s="962">
        <f t="shared" ref="OEO66" si="5139">(OEO60-OEO62)*$C$65*0.7042</f>
        <v>0</v>
      </c>
      <c r="OEQ66" s="962">
        <f t="shared" ref="OEQ66" si="5140">(OEQ60-OEQ62)*$C$65*0.7042</f>
        <v>0</v>
      </c>
      <c r="OES66" s="962">
        <f t="shared" ref="OES66" si="5141">(OES60-OES62)*$C$65*0.7042</f>
        <v>0</v>
      </c>
      <c r="OEU66" s="962">
        <f t="shared" ref="OEU66" si="5142">(OEU60-OEU62)*$C$65*0.7042</f>
        <v>0</v>
      </c>
      <c r="OEW66" s="962">
        <f t="shared" ref="OEW66" si="5143">(OEW60-OEW62)*$C$65*0.7042</f>
        <v>0</v>
      </c>
      <c r="OEY66" s="962">
        <f t="shared" ref="OEY66" si="5144">(OEY60-OEY62)*$C$65*0.7042</f>
        <v>0</v>
      </c>
      <c r="OFA66" s="962">
        <f t="shared" ref="OFA66" si="5145">(OFA60-OFA62)*$C$65*0.7042</f>
        <v>0</v>
      </c>
      <c r="OFC66" s="962">
        <f t="shared" ref="OFC66" si="5146">(OFC60-OFC62)*$C$65*0.7042</f>
        <v>0</v>
      </c>
      <c r="OFE66" s="962">
        <f t="shared" ref="OFE66" si="5147">(OFE60-OFE62)*$C$65*0.7042</f>
        <v>0</v>
      </c>
      <c r="OFG66" s="962">
        <f t="shared" ref="OFG66" si="5148">(OFG60-OFG62)*$C$65*0.7042</f>
        <v>0</v>
      </c>
      <c r="OFI66" s="962">
        <f t="shared" ref="OFI66" si="5149">(OFI60-OFI62)*$C$65*0.7042</f>
        <v>0</v>
      </c>
      <c r="OFK66" s="962">
        <f t="shared" ref="OFK66" si="5150">(OFK60-OFK62)*$C$65*0.7042</f>
        <v>0</v>
      </c>
      <c r="OFM66" s="962">
        <f t="shared" ref="OFM66" si="5151">(OFM60-OFM62)*$C$65*0.7042</f>
        <v>0</v>
      </c>
      <c r="OFO66" s="962">
        <f t="shared" ref="OFO66" si="5152">(OFO60-OFO62)*$C$65*0.7042</f>
        <v>0</v>
      </c>
      <c r="OFQ66" s="962">
        <f t="shared" ref="OFQ66" si="5153">(OFQ60-OFQ62)*$C$65*0.7042</f>
        <v>0</v>
      </c>
      <c r="OFS66" s="962">
        <f t="shared" ref="OFS66" si="5154">(OFS60-OFS62)*$C$65*0.7042</f>
        <v>0</v>
      </c>
      <c r="OFU66" s="962">
        <f t="shared" ref="OFU66" si="5155">(OFU60-OFU62)*$C$65*0.7042</f>
        <v>0</v>
      </c>
      <c r="OFW66" s="962">
        <f t="shared" ref="OFW66" si="5156">(OFW60-OFW62)*$C$65*0.7042</f>
        <v>0</v>
      </c>
      <c r="OFY66" s="962">
        <f t="shared" ref="OFY66" si="5157">(OFY60-OFY62)*$C$65*0.7042</f>
        <v>0</v>
      </c>
      <c r="OGA66" s="962">
        <f t="shared" ref="OGA66" si="5158">(OGA60-OGA62)*$C$65*0.7042</f>
        <v>0</v>
      </c>
      <c r="OGC66" s="962">
        <f t="shared" ref="OGC66" si="5159">(OGC60-OGC62)*$C$65*0.7042</f>
        <v>0</v>
      </c>
      <c r="OGE66" s="962">
        <f t="shared" ref="OGE66" si="5160">(OGE60-OGE62)*$C$65*0.7042</f>
        <v>0</v>
      </c>
      <c r="OGG66" s="962">
        <f t="shared" ref="OGG66" si="5161">(OGG60-OGG62)*$C$65*0.7042</f>
        <v>0</v>
      </c>
      <c r="OGI66" s="962">
        <f t="shared" ref="OGI66" si="5162">(OGI60-OGI62)*$C$65*0.7042</f>
        <v>0</v>
      </c>
      <c r="OGK66" s="962">
        <f t="shared" ref="OGK66" si="5163">(OGK60-OGK62)*$C$65*0.7042</f>
        <v>0</v>
      </c>
      <c r="OGM66" s="962">
        <f t="shared" ref="OGM66" si="5164">(OGM60-OGM62)*$C$65*0.7042</f>
        <v>0</v>
      </c>
      <c r="OGO66" s="962">
        <f t="shared" ref="OGO66" si="5165">(OGO60-OGO62)*$C$65*0.7042</f>
        <v>0</v>
      </c>
      <c r="OGQ66" s="962">
        <f t="shared" ref="OGQ66" si="5166">(OGQ60-OGQ62)*$C$65*0.7042</f>
        <v>0</v>
      </c>
      <c r="OGS66" s="962">
        <f t="shared" ref="OGS66" si="5167">(OGS60-OGS62)*$C$65*0.7042</f>
        <v>0</v>
      </c>
      <c r="OGU66" s="962">
        <f t="shared" ref="OGU66" si="5168">(OGU60-OGU62)*$C$65*0.7042</f>
        <v>0</v>
      </c>
      <c r="OGW66" s="962">
        <f t="shared" ref="OGW66" si="5169">(OGW60-OGW62)*$C$65*0.7042</f>
        <v>0</v>
      </c>
      <c r="OGY66" s="962">
        <f t="shared" ref="OGY66" si="5170">(OGY60-OGY62)*$C$65*0.7042</f>
        <v>0</v>
      </c>
      <c r="OHA66" s="962">
        <f t="shared" ref="OHA66" si="5171">(OHA60-OHA62)*$C$65*0.7042</f>
        <v>0</v>
      </c>
      <c r="OHC66" s="962">
        <f t="shared" ref="OHC66" si="5172">(OHC60-OHC62)*$C$65*0.7042</f>
        <v>0</v>
      </c>
      <c r="OHE66" s="962">
        <f t="shared" ref="OHE66" si="5173">(OHE60-OHE62)*$C$65*0.7042</f>
        <v>0</v>
      </c>
      <c r="OHG66" s="962">
        <f t="shared" ref="OHG66" si="5174">(OHG60-OHG62)*$C$65*0.7042</f>
        <v>0</v>
      </c>
      <c r="OHI66" s="962">
        <f t="shared" ref="OHI66" si="5175">(OHI60-OHI62)*$C$65*0.7042</f>
        <v>0</v>
      </c>
      <c r="OHK66" s="962">
        <f t="shared" ref="OHK66" si="5176">(OHK60-OHK62)*$C$65*0.7042</f>
        <v>0</v>
      </c>
      <c r="OHM66" s="962">
        <f t="shared" ref="OHM66" si="5177">(OHM60-OHM62)*$C$65*0.7042</f>
        <v>0</v>
      </c>
      <c r="OHO66" s="962">
        <f t="shared" ref="OHO66" si="5178">(OHO60-OHO62)*$C$65*0.7042</f>
        <v>0</v>
      </c>
      <c r="OHQ66" s="962">
        <f t="shared" ref="OHQ66" si="5179">(OHQ60-OHQ62)*$C$65*0.7042</f>
        <v>0</v>
      </c>
      <c r="OHS66" s="962">
        <f t="shared" ref="OHS66" si="5180">(OHS60-OHS62)*$C$65*0.7042</f>
        <v>0</v>
      </c>
      <c r="OHU66" s="962">
        <f t="shared" ref="OHU66" si="5181">(OHU60-OHU62)*$C$65*0.7042</f>
        <v>0</v>
      </c>
      <c r="OHW66" s="962">
        <f t="shared" ref="OHW66" si="5182">(OHW60-OHW62)*$C$65*0.7042</f>
        <v>0</v>
      </c>
      <c r="OHY66" s="962">
        <f t="shared" ref="OHY66" si="5183">(OHY60-OHY62)*$C$65*0.7042</f>
        <v>0</v>
      </c>
      <c r="OIA66" s="962">
        <f t="shared" ref="OIA66" si="5184">(OIA60-OIA62)*$C$65*0.7042</f>
        <v>0</v>
      </c>
      <c r="OIC66" s="962">
        <f t="shared" ref="OIC66" si="5185">(OIC60-OIC62)*$C$65*0.7042</f>
        <v>0</v>
      </c>
      <c r="OIE66" s="962">
        <f t="shared" ref="OIE66" si="5186">(OIE60-OIE62)*$C$65*0.7042</f>
        <v>0</v>
      </c>
      <c r="OIG66" s="962">
        <f t="shared" ref="OIG66" si="5187">(OIG60-OIG62)*$C$65*0.7042</f>
        <v>0</v>
      </c>
      <c r="OII66" s="962">
        <f t="shared" ref="OII66" si="5188">(OII60-OII62)*$C$65*0.7042</f>
        <v>0</v>
      </c>
      <c r="OIK66" s="962">
        <f t="shared" ref="OIK66" si="5189">(OIK60-OIK62)*$C$65*0.7042</f>
        <v>0</v>
      </c>
      <c r="OIM66" s="962">
        <f t="shared" ref="OIM66" si="5190">(OIM60-OIM62)*$C$65*0.7042</f>
        <v>0</v>
      </c>
      <c r="OIO66" s="962">
        <f t="shared" ref="OIO66" si="5191">(OIO60-OIO62)*$C$65*0.7042</f>
        <v>0</v>
      </c>
      <c r="OIQ66" s="962">
        <f t="shared" ref="OIQ66" si="5192">(OIQ60-OIQ62)*$C$65*0.7042</f>
        <v>0</v>
      </c>
      <c r="OIS66" s="962">
        <f t="shared" ref="OIS66" si="5193">(OIS60-OIS62)*$C$65*0.7042</f>
        <v>0</v>
      </c>
      <c r="OIU66" s="962">
        <f t="shared" ref="OIU66" si="5194">(OIU60-OIU62)*$C$65*0.7042</f>
        <v>0</v>
      </c>
      <c r="OIW66" s="962">
        <f t="shared" ref="OIW66" si="5195">(OIW60-OIW62)*$C$65*0.7042</f>
        <v>0</v>
      </c>
      <c r="OIY66" s="962">
        <f t="shared" ref="OIY66" si="5196">(OIY60-OIY62)*$C$65*0.7042</f>
        <v>0</v>
      </c>
      <c r="OJA66" s="962">
        <f t="shared" ref="OJA66" si="5197">(OJA60-OJA62)*$C$65*0.7042</f>
        <v>0</v>
      </c>
      <c r="OJC66" s="962">
        <f t="shared" ref="OJC66" si="5198">(OJC60-OJC62)*$C$65*0.7042</f>
        <v>0</v>
      </c>
      <c r="OJE66" s="962">
        <f t="shared" ref="OJE66" si="5199">(OJE60-OJE62)*$C$65*0.7042</f>
        <v>0</v>
      </c>
      <c r="OJG66" s="962">
        <f t="shared" ref="OJG66" si="5200">(OJG60-OJG62)*$C$65*0.7042</f>
        <v>0</v>
      </c>
      <c r="OJI66" s="962">
        <f t="shared" ref="OJI66" si="5201">(OJI60-OJI62)*$C$65*0.7042</f>
        <v>0</v>
      </c>
      <c r="OJK66" s="962">
        <f t="shared" ref="OJK66" si="5202">(OJK60-OJK62)*$C$65*0.7042</f>
        <v>0</v>
      </c>
      <c r="OJM66" s="962">
        <f t="shared" ref="OJM66" si="5203">(OJM60-OJM62)*$C$65*0.7042</f>
        <v>0</v>
      </c>
      <c r="OJO66" s="962">
        <f t="shared" ref="OJO66" si="5204">(OJO60-OJO62)*$C$65*0.7042</f>
        <v>0</v>
      </c>
      <c r="OJQ66" s="962">
        <f t="shared" ref="OJQ66" si="5205">(OJQ60-OJQ62)*$C$65*0.7042</f>
        <v>0</v>
      </c>
      <c r="OJS66" s="962">
        <f t="shared" ref="OJS66" si="5206">(OJS60-OJS62)*$C$65*0.7042</f>
        <v>0</v>
      </c>
      <c r="OJU66" s="962">
        <f t="shared" ref="OJU66" si="5207">(OJU60-OJU62)*$C$65*0.7042</f>
        <v>0</v>
      </c>
      <c r="OJW66" s="962">
        <f t="shared" ref="OJW66" si="5208">(OJW60-OJW62)*$C$65*0.7042</f>
        <v>0</v>
      </c>
      <c r="OJY66" s="962">
        <f t="shared" ref="OJY66" si="5209">(OJY60-OJY62)*$C$65*0.7042</f>
        <v>0</v>
      </c>
      <c r="OKA66" s="962">
        <f t="shared" ref="OKA66" si="5210">(OKA60-OKA62)*$C$65*0.7042</f>
        <v>0</v>
      </c>
      <c r="OKC66" s="962">
        <f t="shared" ref="OKC66" si="5211">(OKC60-OKC62)*$C$65*0.7042</f>
        <v>0</v>
      </c>
      <c r="OKE66" s="962">
        <f t="shared" ref="OKE66" si="5212">(OKE60-OKE62)*$C$65*0.7042</f>
        <v>0</v>
      </c>
      <c r="OKG66" s="962">
        <f t="shared" ref="OKG66" si="5213">(OKG60-OKG62)*$C$65*0.7042</f>
        <v>0</v>
      </c>
      <c r="OKI66" s="962">
        <f t="shared" ref="OKI66" si="5214">(OKI60-OKI62)*$C$65*0.7042</f>
        <v>0</v>
      </c>
      <c r="OKK66" s="962">
        <f t="shared" ref="OKK66" si="5215">(OKK60-OKK62)*$C$65*0.7042</f>
        <v>0</v>
      </c>
      <c r="OKM66" s="962">
        <f t="shared" ref="OKM66" si="5216">(OKM60-OKM62)*$C$65*0.7042</f>
        <v>0</v>
      </c>
      <c r="OKO66" s="962">
        <f t="shared" ref="OKO66" si="5217">(OKO60-OKO62)*$C$65*0.7042</f>
        <v>0</v>
      </c>
      <c r="OKQ66" s="962">
        <f t="shared" ref="OKQ66" si="5218">(OKQ60-OKQ62)*$C$65*0.7042</f>
        <v>0</v>
      </c>
      <c r="OKS66" s="962">
        <f t="shared" ref="OKS66" si="5219">(OKS60-OKS62)*$C$65*0.7042</f>
        <v>0</v>
      </c>
      <c r="OKU66" s="962">
        <f t="shared" ref="OKU66" si="5220">(OKU60-OKU62)*$C$65*0.7042</f>
        <v>0</v>
      </c>
      <c r="OKW66" s="962">
        <f t="shared" ref="OKW66" si="5221">(OKW60-OKW62)*$C$65*0.7042</f>
        <v>0</v>
      </c>
      <c r="OKY66" s="962">
        <f t="shared" ref="OKY66" si="5222">(OKY60-OKY62)*$C$65*0.7042</f>
        <v>0</v>
      </c>
      <c r="OLA66" s="962">
        <f t="shared" ref="OLA66" si="5223">(OLA60-OLA62)*$C$65*0.7042</f>
        <v>0</v>
      </c>
      <c r="OLC66" s="962">
        <f t="shared" ref="OLC66" si="5224">(OLC60-OLC62)*$C$65*0.7042</f>
        <v>0</v>
      </c>
      <c r="OLE66" s="962">
        <f t="shared" ref="OLE66" si="5225">(OLE60-OLE62)*$C$65*0.7042</f>
        <v>0</v>
      </c>
      <c r="OLG66" s="962">
        <f t="shared" ref="OLG66" si="5226">(OLG60-OLG62)*$C$65*0.7042</f>
        <v>0</v>
      </c>
      <c r="OLI66" s="962">
        <f t="shared" ref="OLI66" si="5227">(OLI60-OLI62)*$C$65*0.7042</f>
        <v>0</v>
      </c>
      <c r="OLK66" s="962">
        <f t="shared" ref="OLK66" si="5228">(OLK60-OLK62)*$C$65*0.7042</f>
        <v>0</v>
      </c>
      <c r="OLM66" s="962">
        <f t="shared" ref="OLM66" si="5229">(OLM60-OLM62)*$C$65*0.7042</f>
        <v>0</v>
      </c>
      <c r="OLO66" s="962">
        <f t="shared" ref="OLO66" si="5230">(OLO60-OLO62)*$C$65*0.7042</f>
        <v>0</v>
      </c>
      <c r="OLQ66" s="962">
        <f t="shared" ref="OLQ66" si="5231">(OLQ60-OLQ62)*$C$65*0.7042</f>
        <v>0</v>
      </c>
      <c r="OLS66" s="962">
        <f t="shared" ref="OLS66" si="5232">(OLS60-OLS62)*$C$65*0.7042</f>
        <v>0</v>
      </c>
      <c r="OLU66" s="962">
        <f t="shared" ref="OLU66" si="5233">(OLU60-OLU62)*$C$65*0.7042</f>
        <v>0</v>
      </c>
      <c r="OLW66" s="962">
        <f t="shared" ref="OLW66" si="5234">(OLW60-OLW62)*$C$65*0.7042</f>
        <v>0</v>
      </c>
      <c r="OLY66" s="962">
        <f t="shared" ref="OLY66" si="5235">(OLY60-OLY62)*$C$65*0.7042</f>
        <v>0</v>
      </c>
      <c r="OMA66" s="962">
        <f t="shared" ref="OMA66" si="5236">(OMA60-OMA62)*$C$65*0.7042</f>
        <v>0</v>
      </c>
      <c r="OMC66" s="962">
        <f t="shared" ref="OMC66" si="5237">(OMC60-OMC62)*$C$65*0.7042</f>
        <v>0</v>
      </c>
      <c r="OME66" s="962">
        <f t="shared" ref="OME66" si="5238">(OME60-OME62)*$C$65*0.7042</f>
        <v>0</v>
      </c>
      <c r="OMG66" s="962">
        <f t="shared" ref="OMG66" si="5239">(OMG60-OMG62)*$C$65*0.7042</f>
        <v>0</v>
      </c>
      <c r="OMI66" s="962">
        <f t="shared" ref="OMI66" si="5240">(OMI60-OMI62)*$C$65*0.7042</f>
        <v>0</v>
      </c>
      <c r="OMK66" s="962">
        <f t="shared" ref="OMK66" si="5241">(OMK60-OMK62)*$C$65*0.7042</f>
        <v>0</v>
      </c>
      <c r="OMM66" s="962">
        <f t="shared" ref="OMM66" si="5242">(OMM60-OMM62)*$C$65*0.7042</f>
        <v>0</v>
      </c>
      <c r="OMO66" s="962">
        <f t="shared" ref="OMO66" si="5243">(OMO60-OMO62)*$C$65*0.7042</f>
        <v>0</v>
      </c>
      <c r="OMQ66" s="962">
        <f t="shared" ref="OMQ66" si="5244">(OMQ60-OMQ62)*$C$65*0.7042</f>
        <v>0</v>
      </c>
      <c r="OMS66" s="962">
        <f t="shared" ref="OMS66" si="5245">(OMS60-OMS62)*$C$65*0.7042</f>
        <v>0</v>
      </c>
      <c r="OMU66" s="962">
        <f t="shared" ref="OMU66" si="5246">(OMU60-OMU62)*$C$65*0.7042</f>
        <v>0</v>
      </c>
      <c r="OMW66" s="962">
        <f t="shared" ref="OMW66" si="5247">(OMW60-OMW62)*$C$65*0.7042</f>
        <v>0</v>
      </c>
      <c r="OMY66" s="962">
        <f t="shared" ref="OMY66" si="5248">(OMY60-OMY62)*$C$65*0.7042</f>
        <v>0</v>
      </c>
      <c r="ONA66" s="962">
        <f t="shared" ref="ONA66" si="5249">(ONA60-ONA62)*$C$65*0.7042</f>
        <v>0</v>
      </c>
      <c r="ONC66" s="962">
        <f t="shared" ref="ONC66" si="5250">(ONC60-ONC62)*$C$65*0.7042</f>
        <v>0</v>
      </c>
      <c r="ONE66" s="962">
        <f t="shared" ref="ONE66" si="5251">(ONE60-ONE62)*$C$65*0.7042</f>
        <v>0</v>
      </c>
      <c r="ONG66" s="962">
        <f t="shared" ref="ONG66" si="5252">(ONG60-ONG62)*$C$65*0.7042</f>
        <v>0</v>
      </c>
      <c r="ONI66" s="962">
        <f t="shared" ref="ONI66" si="5253">(ONI60-ONI62)*$C$65*0.7042</f>
        <v>0</v>
      </c>
      <c r="ONK66" s="962">
        <f t="shared" ref="ONK66" si="5254">(ONK60-ONK62)*$C$65*0.7042</f>
        <v>0</v>
      </c>
      <c r="ONM66" s="962">
        <f t="shared" ref="ONM66" si="5255">(ONM60-ONM62)*$C$65*0.7042</f>
        <v>0</v>
      </c>
      <c r="ONO66" s="962">
        <f t="shared" ref="ONO66" si="5256">(ONO60-ONO62)*$C$65*0.7042</f>
        <v>0</v>
      </c>
      <c r="ONQ66" s="962">
        <f t="shared" ref="ONQ66" si="5257">(ONQ60-ONQ62)*$C$65*0.7042</f>
        <v>0</v>
      </c>
      <c r="ONS66" s="962">
        <f t="shared" ref="ONS66" si="5258">(ONS60-ONS62)*$C$65*0.7042</f>
        <v>0</v>
      </c>
      <c r="ONU66" s="962">
        <f t="shared" ref="ONU66" si="5259">(ONU60-ONU62)*$C$65*0.7042</f>
        <v>0</v>
      </c>
      <c r="ONW66" s="962">
        <f t="shared" ref="ONW66" si="5260">(ONW60-ONW62)*$C$65*0.7042</f>
        <v>0</v>
      </c>
      <c r="ONY66" s="962">
        <f t="shared" ref="ONY66" si="5261">(ONY60-ONY62)*$C$65*0.7042</f>
        <v>0</v>
      </c>
      <c r="OOA66" s="962">
        <f t="shared" ref="OOA66" si="5262">(OOA60-OOA62)*$C$65*0.7042</f>
        <v>0</v>
      </c>
      <c r="OOC66" s="962">
        <f t="shared" ref="OOC66" si="5263">(OOC60-OOC62)*$C$65*0.7042</f>
        <v>0</v>
      </c>
      <c r="OOE66" s="962">
        <f t="shared" ref="OOE66" si="5264">(OOE60-OOE62)*$C$65*0.7042</f>
        <v>0</v>
      </c>
      <c r="OOG66" s="962">
        <f t="shared" ref="OOG66" si="5265">(OOG60-OOG62)*$C$65*0.7042</f>
        <v>0</v>
      </c>
      <c r="OOI66" s="962">
        <f t="shared" ref="OOI66" si="5266">(OOI60-OOI62)*$C$65*0.7042</f>
        <v>0</v>
      </c>
      <c r="OOK66" s="962">
        <f t="shared" ref="OOK66" si="5267">(OOK60-OOK62)*$C$65*0.7042</f>
        <v>0</v>
      </c>
      <c r="OOM66" s="962">
        <f t="shared" ref="OOM66" si="5268">(OOM60-OOM62)*$C$65*0.7042</f>
        <v>0</v>
      </c>
      <c r="OOO66" s="962">
        <f t="shared" ref="OOO66" si="5269">(OOO60-OOO62)*$C$65*0.7042</f>
        <v>0</v>
      </c>
      <c r="OOQ66" s="962">
        <f t="shared" ref="OOQ66" si="5270">(OOQ60-OOQ62)*$C$65*0.7042</f>
        <v>0</v>
      </c>
      <c r="OOS66" s="962">
        <f t="shared" ref="OOS66" si="5271">(OOS60-OOS62)*$C$65*0.7042</f>
        <v>0</v>
      </c>
      <c r="OOU66" s="962">
        <f t="shared" ref="OOU66" si="5272">(OOU60-OOU62)*$C$65*0.7042</f>
        <v>0</v>
      </c>
      <c r="OOW66" s="962">
        <f t="shared" ref="OOW66" si="5273">(OOW60-OOW62)*$C$65*0.7042</f>
        <v>0</v>
      </c>
      <c r="OOY66" s="962">
        <f t="shared" ref="OOY66" si="5274">(OOY60-OOY62)*$C$65*0.7042</f>
        <v>0</v>
      </c>
      <c r="OPA66" s="962">
        <f t="shared" ref="OPA66" si="5275">(OPA60-OPA62)*$C$65*0.7042</f>
        <v>0</v>
      </c>
      <c r="OPC66" s="962">
        <f t="shared" ref="OPC66" si="5276">(OPC60-OPC62)*$C$65*0.7042</f>
        <v>0</v>
      </c>
      <c r="OPE66" s="962">
        <f t="shared" ref="OPE66" si="5277">(OPE60-OPE62)*$C$65*0.7042</f>
        <v>0</v>
      </c>
      <c r="OPG66" s="962">
        <f t="shared" ref="OPG66" si="5278">(OPG60-OPG62)*$C$65*0.7042</f>
        <v>0</v>
      </c>
      <c r="OPI66" s="962">
        <f t="shared" ref="OPI66" si="5279">(OPI60-OPI62)*$C$65*0.7042</f>
        <v>0</v>
      </c>
      <c r="OPK66" s="962">
        <f t="shared" ref="OPK66" si="5280">(OPK60-OPK62)*$C$65*0.7042</f>
        <v>0</v>
      </c>
      <c r="OPM66" s="962">
        <f t="shared" ref="OPM66" si="5281">(OPM60-OPM62)*$C$65*0.7042</f>
        <v>0</v>
      </c>
      <c r="OPO66" s="962">
        <f t="shared" ref="OPO66" si="5282">(OPO60-OPO62)*$C$65*0.7042</f>
        <v>0</v>
      </c>
      <c r="OPQ66" s="962">
        <f t="shared" ref="OPQ66" si="5283">(OPQ60-OPQ62)*$C$65*0.7042</f>
        <v>0</v>
      </c>
      <c r="OPS66" s="962">
        <f t="shared" ref="OPS66" si="5284">(OPS60-OPS62)*$C$65*0.7042</f>
        <v>0</v>
      </c>
      <c r="OPU66" s="962">
        <f t="shared" ref="OPU66" si="5285">(OPU60-OPU62)*$C$65*0.7042</f>
        <v>0</v>
      </c>
      <c r="OPW66" s="962">
        <f t="shared" ref="OPW66" si="5286">(OPW60-OPW62)*$C$65*0.7042</f>
        <v>0</v>
      </c>
      <c r="OPY66" s="962">
        <f t="shared" ref="OPY66" si="5287">(OPY60-OPY62)*$C$65*0.7042</f>
        <v>0</v>
      </c>
      <c r="OQA66" s="962">
        <f t="shared" ref="OQA66" si="5288">(OQA60-OQA62)*$C$65*0.7042</f>
        <v>0</v>
      </c>
      <c r="OQC66" s="962">
        <f t="shared" ref="OQC66" si="5289">(OQC60-OQC62)*$C$65*0.7042</f>
        <v>0</v>
      </c>
      <c r="OQE66" s="962">
        <f t="shared" ref="OQE66" si="5290">(OQE60-OQE62)*$C$65*0.7042</f>
        <v>0</v>
      </c>
      <c r="OQG66" s="962">
        <f t="shared" ref="OQG66" si="5291">(OQG60-OQG62)*$C$65*0.7042</f>
        <v>0</v>
      </c>
      <c r="OQI66" s="962">
        <f t="shared" ref="OQI66" si="5292">(OQI60-OQI62)*$C$65*0.7042</f>
        <v>0</v>
      </c>
      <c r="OQK66" s="962">
        <f t="shared" ref="OQK66" si="5293">(OQK60-OQK62)*$C$65*0.7042</f>
        <v>0</v>
      </c>
      <c r="OQM66" s="962">
        <f t="shared" ref="OQM66" si="5294">(OQM60-OQM62)*$C$65*0.7042</f>
        <v>0</v>
      </c>
      <c r="OQO66" s="962">
        <f t="shared" ref="OQO66" si="5295">(OQO60-OQO62)*$C$65*0.7042</f>
        <v>0</v>
      </c>
      <c r="OQQ66" s="962">
        <f t="shared" ref="OQQ66" si="5296">(OQQ60-OQQ62)*$C$65*0.7042</f>
        <v>0</v>
      </c>
      <c r="OQS66" s="962">
        <f t="shared" ref="OQS66" si="5297">(OQS60-OQS62)*$C$65*0.7042</f>
        <v>0</v>
      </c>
      <c r="OQU66" s="962">
        <f t="shared" ref="OQU66" si="5298">(OQU60-OQU62)*$C$65*0.7042</f>
        <v>0</v>
      </c>
      <c r="OQW66" s="962">
        <f t="shared" ref="OQW66" si="5299">(OQW60-OQW62)*$C$65*0.7042</f>
        <v>0</v>
      </c>
      <c r="OQY66" s="962">
        <f t="shared" ref="OQY66" si="5300">(OQY60-OQY62)*$C$65*0.7042</f>
        <v>0</v>
      </c>
      <c r="ORA66" s="962">
        <f t="shared" ref="ORA66" si="5301">(ORA60-ORA62)*$C$65*0.7042</f>
        <v>0</v>
      </c>
      <c r="ORC66" s="962">
        <f t="shared" ref="ORC66" si="5302">(ORC60-ORC62)*$C$65*0.7042</f>
        <v>0</v>
      </c>
      <c r="ORE66" s="962">
        <f t="shared" ref="ORE66" si="5303">(ORE60-ORE62)*$C$65*0.7042</f>
        <v>0</v>
      </c>
      <c r="ORG66" s="962">
        <f t="shared" ref="ORG66" si="5304">(ORG60-ORG62)*$C$65*0.7042</f>
        <v>0</v>
      </c>
      <c r="ORI66" s="962">
        <f t="shared" ref="ORI66" si="5305">(ORI60-ORI62)*$C$65*0.7042</f>
        <v>0</v>
      </c>
      <c r="ORK66" s="962">
        <f t="shared" ref="ORK66" si="5306">(ORK60-ORK62)*$C$65*0.7042</f>
        <v>0</v>
      </c>
      <c r="ORM66" s="962">
        <f t="shared" ref="ORM66" si="5307">(ORM60-ORM62)*$C$65*0.7042</f>
        <v>0</v>
      </c>
      <c r="ORO66" s="962">
        <f t="shared" ref="ORO66" si="5308">(ORO60-ORO62)*$C$65*0.7042</f>
        <v>0</v>
      </c>
      <c r="ORQ66" s="962">
        <f t="shared" ref="ORQ66" si="5309">(ORQ60-ORQ62)*$C$65*0.7042</f>
        <v>0</v>
      </c>
      <c r="ORS66" s="962">
        <f t="shared" ref="ORS66" si="5310">(ORS60-ORS62)*$C$65*0.7042</f>
        <v>0</v>
      </c>
      <c r="ORU66" s="962">
        <f t="shared" ref="ORU66" si="5311">(ORU60-ORU62)*$C$65*0.7042</f>
        <v>0</v>
      </c>
      <c r="ORW66" s="962">
        <f t="shared" ref="ORW66" si="5312">(ORW60-ORW62)*$C$65*0.7042</f>
        <v>0</v>
      </c>
      <c r="ORY66" s="962">
        <f t="shared" ref="ORY66" si="5313">(ORY60-ORY62)*$C$65*0.7042</f>
        <v>0</v>
      </c>
      <c r="OSA66" s="962">
        <f t="shared" ref="OSA66" si="5314">(OSA60-OSA62)*$C$65*0.7042</f>
        <v>0</v>
      </c>
      <c r="OSC66" s="962">
        <f t="shared" ref="OSC66" si="5315">(OSC60-OSC62)*$C$65*0.7042</f>
        <v>0</v>
      </c>
      <c r="OSE66" s="962">
        <f t="shared" ref="OSE66" si="5316">(OSE60-OSE62)*$C$65*0.7042</f>
        <v>0</v>
      </c>
      <c r="OSG66" s="962">
        <f t="shared" ref="OSG66" si="5317">(OSG60-OSG62)*$C$65*0.7042</f>
        <v>0</v>
      </c>
      <c r="OSI66" s="962">
        <f t="shared" ref="OSI66" si="5318">(OSI60-OSI62)*$C$65*0.7042</f>
        <v>0</v>
      </c>
      <c r="OSK66" s="962">
        <f t="shared" ref="OSK66" si="5319">(OSK60-OSK62)*$C$65*0.7042</f>
        <v>0</v>
      </c>
      <c r="OSM66" s="962">
        <f t="shared" ref="OSM66" si="5320">(OSM60-OSM62)*$C$65*0.7042</f>
        <v>0</v>
      </c>
      <c r="OSO66" s="962">
        <f t="shared" ref="OSO66" si="5321">(OSO60-OSO62)*$C$65*0.7042</f>
        <v>0</v>
      </c>
      <c r="OSQ66" s="962">
        <f t="shared" ref="OSQ66" si="5322">(OSQ60-OSQ62)*$C$65*0.7042</f>
        <v>0</v>
      </c>
      <c r="OSS66" s="962">
        <f t="shared" ref="OSS66" si="5323">(OSS60-OSS62)*$C$65*0.7042</f>
        <v>0</v>
      </c>
      <c r="OSU66" s="962">
        <f t="shared" ref="OSU66" si="5324">(OSU60-OSU62)*$C$65*0.7042</f>
        <v>0</v>
      </c>
      <c r="OSW66" s="962">
        <f t="shared" ref="OSW66" si="5325">(OSW60-OSW62)*$C$65*0.7042</f>
        <v>0</v>
      </c>
      <c r="OSY66" s="962">
        <f t="shared" ref="OSY66" si="5326">(OSY60-OSY62)*$C$65*0.7042</f>
        <v>0</v>
      </c>
      <c r="OTA66" s="962">
        <f t="shared" ref="OTA66" si="5327">(OTA60-OTA62)*$C$65*0.7042</f>
        <v>0</v>
      </c>
      <c r="OTC66" s="962">
        <f t="shared" ref="OTC66" si="5328">(OTC60-OTC62)*$C$65*0.7042</f>
        <v>0</v>
      </c>
      <c r="OTE66" s="962">
        <f t="shared" ref="OTE66" si="5329">(OTE60-OTE62)*$C$65*0.7042</f>
        <v>0</v>
      </c>
      <c r="OTG66" s="962">
        <f t="shared" ref="OTG66" si="5330">(OTG60-OTG62)*$C$65*0.7042</f>
        <v>0</v>
      </c>
      <c r="OTI66" s="962">
        <f t="shared" ref="OTI66" si="5331">(OTI60-OTI62)*$C$65*0.7042</f>
        <v>0</v>
      </c>
      <c r="OTK66" s="962">
        <f t="shared" ref="OTK66" si="5332">(OTK60-OTK62)*$C$65*0.7042</f>
        <v>0</v>
      </c>
      <c r="OTM66" s="962">
        <f t="shared" ref="OTM66" si="5333">(OTM60-OTM62)*$C$65*0.7042</f>
        <v>0</v>
      </c>
      <c r="OTO66" s="962">
        <f t="shared" ref="OTO66" si="5334">(OTO60-OTO62)*$C$65*0.7042</f>
        <v>0</v>
      </c>
      <c r="OTQ66" s="962">
        <f t="shared" ref="OTQ66" si="5335">(OTQ60-OTQ62)*$C$65*0.7042</f>
        <v>0</v>
      </c>
      <c r="OTS66" s="962">
        <f t="shared" ref="OTS66" si="5336">(OTS60-OTS62)*$C$65*0.7042</f>
        <v>0</v>
      </c>
      <c r="OTU66" s="962">
        <f t="shared" ref="OTU66" si="5337">(OTU60-OTU62)*$C$65*0.7042</f>
        <v>0</v>
      </c>
      <c r="OTW66" s="962">
        <f t="shared" ref="OTW66" si="5338">(OTW60-OTW62)*$C$65*0.7042</f>
        <v>0</v>
      </c>
      <c r="OTY66" s="962">
        <f t="shared" ref="OTY66" si="5339">(OTY60-OTY62)*$C$65*0.7042</f>
        <v>0</v>
      </c>
      <c r="OUA66" s="962">
        <f t="shared" ref="OUA66" si="5340">(OUA60-OUA62)*$C$65*0.7042</f>
        <v>0</v>
      </c>
      <c r="OUC66" s="962">
        <f t="shared" ref="OUC66" si="5341">(OUC60-OUC62)*$C$65*0.7042</f>
        <v>0</v>
      </c>
      <c r="OUE66" s="962">
        <f t="shared" ref="OUE66" si="5342">(OUE60-OUE62)*$C$65*0.7042</f>
        <v>0</v>
      </c>
      <c r="OUG66" s="962">
        <f t="shared" ref="OUG66" si="5343">(OUG60-OUG62)*$C$65*0.7042</f>
        <v>0</v>
      </c>
      <c r="OUI66" s="962">
        <f t="shared" ref="OUI66" si="5344">(OUI60-OUI62)*$C$65*0.7042</f>
        <v>0</v>
      </c>
      <c r="OUK66" s="962">
        <f t="shared" ref="OUK66" si="5345">(OUK60-OUK62)*$C$65*0.7042</f>
        <v>0</v>
      </c>
      <c r="OUM66" s="962">
        <f t="shared" ref="OUM66" si="5346">(OUM60-OUM62)*$C$65*0.7042</f>
        <v>0</v>
      </c>
      <c r="OUO66" s="962">
        <f t="shared" ref="OUO66" si="5347">(OUO60-OUO62)*$C$65*0.7042</f>
        <v>0</v>
      </c>
      <c r="OUQ66" s="962">
        <f t="shared" ref="OUQ66" si="5348">(OUQ60-OUQ62)*$C$65*0.7042</f>
        <v>0</v>
      </c>
      <c r="OUS66" s="962">
        <f t="shared" ref="OUS66" si="5349">(OUS60-OUS62)*$C$65*0.7042</f>
        <v>0</v>
      </c>
      <c r="OUU66" s="962">
        <f t="shared" ref="OUU66" si="5350">(OUU60-OUU62)*$C$65*0.7042</f>
        <v>0</v>
      </c>
      <c r="OUW66" s="962">
        <f t="shared" ref="OUW66" si="5351">(OUW60-OUW62)*$C$65*0.7042</f>
        <v>0</v>
      </c>
      <c r="OUY66" s="962">
        <f t="shared" ref="OUY66" si="5352">(OUY60-OUY62)*$C$65*0.7042</f>
        <v>0</v>
      </c>
      <c r="OVA66" s="962">
        <f t="shared" ref="OVA66" si="5353">(OVA60-OVA62)*$C$65*0.7042</f>
        <v>0</v>
      </c>
      <c r="OVC66" s="962">
        <f t="shared" ref="OVC66" si="5354">(OVC60-OVC62)*$C$65*0.7042</f>
        <v>0</v>
      </c>
      <c r="OVE66" s="962">
        <f t="shared" ref="OVE66" si="5355">(OVE60-OVE62)*$C$65*0.7042</f>
        <v>0</v>
      </c>
      <c r="OVG66" s="962">
        <f t="shared" ref="OVG66" si="5356">(OVG60-OVG62)*$C$65*0.7042</f>
        <v>0</v>
      </c>
      <c r="OVI66" s="962">
        <f t="shared" ref="OVI66" si="5357">(OVI60-OVI62)*$C$65*0.7042</f>
        <v>0</v>
      </c>
      <c r="OVK66" s="962">
        <f t="shared" ref="OVK66" si="5358">(OVK60-OVK62)*$C$65*0.7042</f>
        <v>0</v>
      </c>
      <c r="OVM66" s="962">
        <f t="shared" ref="OVM66" si="5359">(OVM60-OVM62)*$C$65*0.7042</f>
        <v>0</v>
      </c>
      <c r="OVO66" s="962">
        <f t="shared" ref="OVO66" si="5360">(OVO60-OVO62)*$C$65*0.7042</f>
        <v>0</v>
      </c>
      <c r="OVQ66" s="962">
        <f t="shared" ref="OVQ66" si="5361">(OVQ60-OVQ62)*$C$65*0.7042</f>
        <v>0</v>
      </c>
      <c r="OVS66" s="962">
        <f t="shared" ref="OVS66" si="5362">(OVS60-OVS62)*$C$65*0.7042</f>
        <v>0</v>
      </c>
      <c r="OVU66" s="962">
        <f t="shared" ref="OVU66" si="5363">(OVU60-OVU62)*$C$65*0.7042</f>
        <v>0</v>
      </c>
      <c r="OVW66" s="962">
        <f t="shared" ref="OVW66" si="5364">(OVW60-OVW62)*$C$65*0.7042</f>
        <v>0</v>
      </c>
      <c r="OVY66" s="962">
        <f t="shared" ref="OVY66" si="5365">(OVY60-OVY62)*$C$65*0.7042</f>
        <v>0</v>
      </c>
      <c r="OWA66" s="962">
        <f t="shared" ref="OWA66" si="5366">(OWA60-OWA62)*$C$65*0.7042</f>
        <v>0</v>
      </c>
      <c r="OWC66" s="962">
        <f t="shared" ref="OWC66" si="5367">(OWC60-OWC62)*$C$65*0.7042</f>
        <v>0</v>
      </c>
      <c r="OWE66" s="962">
        <f t="shared" ref="OWE66" si="5368">(OWE60-OWE62)*$C$65*0.7042</f>
        <v>0</v>
      </c>
      <c r="OWG66" s="962">
        <f t="shared" ref="OWG66" si="5369">(OWG60-OWG62)*$C$65*0.7042</f>
        <v>0</v>
      </c>
      <c r="OWI66" s="962">
        <f t="shared" ref="OWI66" si="5370">(OWI60-OWI62)*$C$65*0.7042</f>
        <v>0</v>
      </c>
      <c r="OWK66" s="962">
        <f t="shared" ref="OWK66" si="5371">(OWK60-OWK62)*$C$65*0.7042</f>
        <v>0</v>
      </c>
      <c r="OWM66" s="962">
        <f t="shared" ref="OWM66" si="5372">(OWM60-OWM62)*$C$65*0.7042</f>
        <v>0</v>
      </c>
      <c r="OWO66" s="962">
        <f t="shared" ref="OWO66" si="5373">(OWO60-OWO62)*$C$65*0.7042</f>
        <v>0</v>
      </c>
      <c r="OWQ66" s="962">
        <f t="shared" ref="OWQ66" si="5374">(OWQ60-OWQ62)*$C$65*0.7042</f>
        <v>0</v>
      </c>
      <c r="OWS66" s="962">
        <f t="shared" ref="OWS66" si="5375">(OWS60-OWS62)*$C$65*0.7042</f>
        <v>0</v>
      </c>
      <c r="OWU66" s="962">
        <f t="shared" ref="OWU66" si="5376">(OWU60-OWU62)*$C$65*0.7042</f>
        <v>0</v>
      </c>
      <c r="OWW66" s="962">
        <f t="shared" ref="OWW66" si="5377">(OWW60-OWW62)*$C$65*0.7042</f>
        <v>0</v>
      </c>
      <c r="OWY66" s="962">
        <f t="shared" ref="OWY66" si="5378">(OWY60-OWY62)*$C$65*0.7042</f>
        <v>0</v>
      </c>
      <c r="OXA66" s="962">
        <f t="shared" ref="OXA66" si="5379">(OXA60-OXA62)*$C$65*0.7042</f>
        <v>0</v>
      </c>
      <c r="OXC66" s="962">
        <f t="shared" ref="OXC66" si="5380">(OXC60-OXC62)*$C$65*0.7042</f>
        <v>0</v>
      </c>
      <c r="OXE66" s="962">
        <f t="shared" ref="OXE66" si="5381">(OXE60-OXE62)*$C$65*0.7042</f>
        <v>0</v>
      </c>
      <c r="OXG66" s="962">
        <f t="shared" ref="OXG66" si="5382">(OXG60-OXG62)*$C$65*0.7042</f>
        <v>0</v>
      </c>
      <c r="OXI66" s="962">
        <f t="shared" ref="OXI66" si="5383">(OXI60-OXI62)*$C$65*0.7042</f>
        <v>0</v>
      </c>
      <c r="OXK66" s="962">
        <f t="shared" ref="OXK66" si="5384">(OXK60-OXK62)*$C$65*0.7042</f>
        <v>0</v>
      </c>
      <c r="OXM66" s="962">
        <f t="shared" ref="OXM66" si="5385">(OXM60-OXM62)*$C$65*0.7042</f>
        <v>0</v>
      </c>
      <c r="OXO66" s="962">
        <f t="shared" ref="OXO66" si="5386">(OXO60-OXO62)*$C$65*0.7042</f>
        <v>0</v>
      </c>
      <c r="OXQ66" s="962">
        <f t="shared" ref="OXQ66" si="5387">(OXQ60-OXQ62)*$C$65*0.7042</f>
        <v>0</v>
      </c>
      <c r="OXS66" s="962">
        <f t="shared" ref="OXS66" si="5388">(OXS60-OXS62)*$C$65*0.7042</f>
        <v>0</v>
      </c>
      <c r="OXU66" s="962">
        <f t="shared" ref="OXU66" si="5389">(OXU60-OXU62)*$C$65*0.7042</f>
        <v>0</v>
      </c>
      <c r="OXW66" s="962">
        <f t="shared" ref="OXW66" si="5390">(OXW60-OXW62)*$C$65*0.7042</f>
        <v>0</v>
      </c>
      <c r="OXY66" s="962">
        <f t="shared" ref="OXY66" si="5391">(OXY60-OXY62)*$C$65*0.7042</f>
        <v>0</v>
      </c>
      <c r="OYA66" s="962">
        <f t="shared" ref="OYA66" si="5392">(OYA60-OYA62)*$C$65*0.7042</f>
        <v>0</v>
      </c>
      <c r="OYC66" s="962">
        <f t="shared" ref="OYC66" si="5393">(OYC60-OYC62)*$C$65*0.7042</f>
        <v>0</v>
      </c>
      <c r="OYE66" s="962">
        <f t="shared" ref="OYE66" si="5394">(OYE60-OYE62)*$C$65*0.7042</f>
        <v>0</v>
      </c>
      <c r="OYG66" s="962">
        <f t="shared" ref="OYG66" si="5395">(OYG60-OYG62)*$C$65*0.7042</f>
        <v>0</v>
      </c>
      <c r="OYI66" s="962">
        <f t="shared" ref="OYI66" si="5396">(OYI60-OYI62)*$C$65*0.7042</f>
        <v>0</v>
      </c>
      <c r="OYK66" s="962">
        <f t="shared" ref="OYK66" si="5397">(OYK60-OYK62)*$C$65*0.7042</f>
        <v>0</v>
      </c>
      <c r="OYM66" s="962">
        <f t="shared" ref="OYM66" si="5398">(OYM60-OYM62)*$C$65*0.7042</f>
        <v>0</v>
      </c>
      <c r="OYO66" s="962">
        <f t="shared" ref="OYO66" si="5399">(OYO60-OYO62)*$C$65*0.7042</f>
        <v>0</v>
      </c>
      <c r="OYQ66" s="962">
        <f t="shared" ref="OYQ66" si="5400">(OYQ60-OYQ62)*$C$65*0.7042</f>
        <v>0</v>
      </c>
      <c r="OYS66" s="962">
        <f t="shared" ref="OYS66" si="5401">(OYS60-OYS62)*$C$65*0.7042</f>
        <v>0</v>
      </c>
      <c r="OYU66" s="962">
        <f t="shared" ref="OYU66" si="5402">(OYU60-OYU62)*$C$65*0.7042</f>
        <v>0</v>
      </c>
      <c r="OYW66" s="962">
        <f t="shared" ref="OYW66" si="5403">(OYW60-OYW62)*$C$65*0.7042</f>
        <v>0</v>
      </c>
      <c r="OYY66" s="962">
        <f t="shared" ref="OYY66" si="5404">(OYY60-OYY62)*$C$65*0.7042</f>
        <v>0</v>
      </c>
      <c r="OZA66" s="962">
        <f t="shared" ref="OZA66" si="5405">(OZA60-OZA62)*$C$65*0.7042</f>
        <v>0</v>
      </c>
      <c r="OZC66" s="962">
        <f t="shared" ref="OZC66" si="5406">(OZC60-OZC62)*$C$65*0.7042</f>
        <v>0</v>
      </c>
      <c r="OZE66" s="962">
        <f t="shared" ref="OZE66" si="5407">(OZE60-OZE62)*$C$65*0.7042</f>
        <v>0</v>
      </c>
      <c r="OZG66" s="962">
        <f t="shared" ref="OZG66" si="5408">(OZG60-OZG62)*$C$65*0.7042</f>
        <v>0</v>
      </c>
      <c r="OZI66" s="962">
        <f t="shared" ref="OZI66" si="5409">(OZI60-OZI62)*$C$65*0.7042</f>
        <v>0</v>
      </c>
      <c r="OZK66" s="962">
        <f t="shared" ref="OZK66" si="5410">(OZK60-OZK62)*$C$65*0.7042</f>
        <v>0</v>
      </c>
      <c r="OZM66" s="962">
        <f t="shared" ref="OZM66" si="5411">(OZM60-OZM62)*$C$65*0.7042</f>
        <v>0</v>
      </c>
      <c r="OZO66" s="962">
        <f t="shared" ref="OZO66" si="5412">(OZO60-OZO62)*$C$65*0.7042</f>
        <v>0</v>
      </c>
      <c r="OZQ66" s="962">
        <f t="shared" ref="OZQ66" si="5413">(OZQ60-OZQ62)*$C$65*0.7042</f>
        <v>0</v>
      </c>
      <c r="OZS66" s="962">
        <f t="shared" ref="OZS66" si="5414">(OZS60-OZS62)*$C$65*0.7042</f>
        <v>0</v>
      </c>
      <c r="OZU66" s="962">
        <f t="shared" ref="OZU66" si="5415">(OZU60-OZU62)*$C$65*0.7042</f>
        <v>0</v>
      </c>
      <c r="OZW66" s="962">
        <f t="shared" ref="OZW66" si="5416">(OZW60-OZW62)*$C$65*0.7042</f>
        <v>0</v>
      </c>
      <c r="OZY66" s="962">
        <f t="shared" ref="OZY66" si="5417">(OZY60-OZY62)*$C$65*0.7042</f>
        <v>0</v>
      </c>
      <c r="PAA66" s="962">
        <f t="shared" ref="PAA66" si="5418">(PAA60-PAA62)*$C$65*0.7042</f>
        <v>0</v>
      </c>
      <c r="PAC66" s="962">
        <f t="shared" ref="PAC66" si="5419">(PAC60-PAC62)*$C$65*0.7042</f>
        <v>0</v>
      </c>
      <c r="PAE66" s="962">
        <f t="shared" ref="PAE66" si="5420">(PAE60-PAE62)*$C$65*0.7042</f>
        <v>0</v>
      </c>
      <c r="PAG66" s="962">
        <f t="shared" ref="PAG66" si="5421">(PAG60-PAG62)*$C$65*0.7042</f>
        <v>0</v>
      </c>
      <c r="PAI66" s="962">
        <f t="shared" ref="PAI66" si="5422">(PAI60-PAI62)*$C$65*0.7042</f>
        <v>0</v>
      </c>
      <c r="PAK66" s="962">
        <f t="shared" ref="PAK66" si="5423">(PAK60-PAK62)*$C$65*0.7042</f>
        <v>0</v>
      </c>
      <c r="PAM66" s="962">
        <f t="shared" ref="PAM66" si="5424">(PAM60-PAM62)*$C$65*0.7042</f>
        <v>0</v>
      </c>
      <c r="PAO66" s="962">
        <f t="shared" ref="PAO66" si="5425">(PAO60-PAO62)*$C$65*0.7042</f>
        <v>0</v>
      </c>
      <c r="PAQ66" s="962">
        <f t="shared" ref="PAQ66" si="5426">(PAQ60-PAQ62)*$C$65*0.7042</f>
        <v>0</v>
      </c>
      <c r="PAS66" s="962">
        <f t="shared" ref="PAS66" si="5427">(PAS60-PAS62)*$C$65*0.7042</f>
        <v>0</v>
      </c>
      <c r="PAU66" s="962">
        <f t="shared" ref="PAU66" si="5428">(PAU60-PAU62)*$C$65*0.7042</f>
        <v>0</v>
      </c>
      <c r="PAW66" s="962">
        <f t="shared" ref="PAW66" si="5429">(PAW60-PAW62)*$C$65*0.7042</f>
        <v>0</v>
      </c>
      <c r="PAY66" s="962">
        <f t="shared" ref="PAY66" si="5430">(PAY60-PAY62)*$C$65*0.7042</f>
        <v>0</v>
      </c>
      <c r="PBA66" s="962">
        <f t="shared" ref="PBA66" si="5431">(PBA60-PBA62)*$C$65*0.7042</f>
        <v>0</v>
      </c>
      <c r="PBC66" s="962">
        <f t="shared" ref="PBC66" si="5432">(PBC60-PBC62)*$C$65*0.7042</f>
        <v>0</v>
      </c>
      <c r="PBE66" s="962">
        <f t="shared" ref="PBE66" si="5433">(PBE60-PBE62)*$C$65*0.7042</f>
        <v>0</v>
      </c>
      <c r="PBG66" s="962">
        <f t="shared" ref="PBG66" si="5434">(PBG60-PBG62)*$C$65*0.7042</f>
        <v>0</v>
      </c>
      <c r="PBI66" s="962">
        <f t="shared" ref="PBI66" si="5435">(PBI60-PBI62)*$C$65*0.7042</f>
        <v>0</v>
      </c>
      <c r="PBK66" s="962">
        <f t="shared" ref="PBK66" si="5436">(PBK60-PBK62)*$C$65*0.7042</f>
        <v>0</v>
      </c>
      <c r="PBM66" s="962">
        <f t="shared" ref="PBM66" si="5437">(PBM60-PBM62)*$C$65*0.7042</f>
        <v>0</v>
      </c>
      <c r="PBO66" s="962">
        <f t="shared" ref="PBO66" si="5438">(PBO60-PBO62)*$C$65*0.7042</f>
        <v>0</v>
      </c>
      <c r="PBQ66" s="962">
        <f t="shared" ref="PBQ66" si="5439">(PBQ60-PBQ62)*$C$65*0.7042</f>
        <v>0</v>
      </c>
      <c r="PBS66" s="962">
        <f t="shared" ref="PBS66" si="5440">(PBS60-PBS62)*$C$65*0.7042</f>
        <v>0</v>
      </c>
      <c r="PBU66" s="962">
        <f t="shared" ref="PBU66" si="5441">(PBU60-PBU62)*$C$65*0.7042</f>
        <v>0</v>
      </c>
      <c r="PBW66" s="962">
        <f t="shared" ref="PBW66" si="5442">(PBW60-PBW62)*$C$65*0.7042</f>
        <v>0</v>
      </c>
      <c r="PBY66" s="962">
        <f t="shared" ref="PBY66" si="5443">(PBY60-PBY62)*$C$65*0.7042</f>
        <v>0</v>
      </c>
      <c r="PCA66" s="962">
        <f t="shared" ref="PCA66" si="5444">(PCA60-PCA62)*$C$65*0.7042</f>
        <v>0</v>
      </c>
      <c r="PCC66" s="962">
        <f t="shared" ref="PCC66" si="5445">(PCC60-PCC62)*$C$65*0.7042</f>
        <v>0</v>
      </c>
      <c r="PCE66" s="962">
        <f t="shared" ref="PCE66" si="5446">(PCE60-PCE62)*$C$65*0.7042</f>
        <v>0</v>
      </c>
      <c r="PCG66" s="962">
        <f t="shared" ref="PCG66" si="5447">(PCG60-PCG62)*$C$65*0.7042</f>
        <v>0</v>
      </c>
      <c r="PCI66" s="962">
        <f t="shared" ref="PCI66" si="5448">(PCI60-PCI62)*$C$65*0.7042</f>
        <v>0</v>
      </c>
      <c r="PCK66" s="962">
        <f t="shared" ref="PCK66" si="5449">(PCK60-PCK62)*$C$65*0.7042</f>
        <v>0</v>
      </c>
      <c r="PCM66" s="962">
        <f t="shared" ref="PCM66" si="5450">(PCM60-PCM62)*$C$65*0.7042</f>
        <v>0</v>
      </c>
      <c r="PCO66" s="962">
        <f t="shared" ref="PCO66" si="5451">(PCO60-PCO62)*$C$65*0.7042</f>
        <v>0</v>
      </c>
      <c r="PCQ66" s="962">
        <f t="shared" ref="PCQ66" si="5452">(PCQ60-PCQ62)*$C$65*0.7042</f>
        <v>0</v>
      </c>
      <c r="PCS66" s="962">
        <f t="shared" ref="PCS66" si="5453">(PCS60-PCS62)*$C$65*0.7042</f>
        <v>0</v>
      </c>
      <c r="PCU66" s="962">
        <f t="shared" ref="PCU66" si="5454">(PCU60-PCU62)*$C$65*0.7042</f>
        <v>0</v>
      </c>
      <c r="PCW66" s="962">
        <f t="shared" ref="PCW66" si="5455">(PCW60-PCW62)*$C$65*0.7042</f>
        <v>0</v>
      </c>
      <c r="PCY66" s="962">
        <f t="shared" ref="PCY66" si="5456">(PCY60-PCY62)*$C$65*0.7042</f>
        <v>0</v>
      </c>
      <c r="PDA66" s="962">
        <f t="shared" ref="PDA66" si="5457">(PDA60-PDA62)*$C$65*0.7042</f>
        <v>0</v>
      </c>
      <c r="PDC66" s="962">
        <f t="shared" ref="PDC66" si="5458">(PDC60-PDC62)*$C$65*0.7042</f>
        <v>0</v>
      </c>
      <c r="PDE66" s="962">
        <f t="shared" ref="PDE66" si="5459">(PDE60-PDE62)*$C$65*0.7042</f>
        <v>0</v>
      </c>
      <c r="PDG66" s="962">
        <f t="shared" ref="PDG66" si="5460">(PDG60-PDG62)*$C$65*0.7042</f>
        <v>0</v>
      </c>
      <c r="PDI66" s="962">
        <f t="shared" ref="PDI66" si="5461">(PDI60-PDI62)*$C$65*0.7042</f>
        <v>0</v>
      </c>
      <c r="PDK66" s="962">
        <f t="shared" ref="PDK66" si="5462">(PDK60-PDK62)*$C$65*0.7042</f>
        <v>0</v>
      </c>
      <c r="PDM66" s="962">
        <f t="shared" ref="PDM66" si="5463">(PDM60-PDM62)*$C$65*0.7042</f>
        <v>0</v>
      </c>
      <c r="PDO66" s="962">
        <f t="shared" ref="PDO66" si="5464">(PDO60-PDO62)*$C$65*0.7042</f>
        <v>0</v>
      </c>
      <c r="PDQ66" s="962">
        <f t="shared" ref="PDQ66" si="5465">(PDQ60-PDQ62)*$C$65*0.7042</f>
        <v>0</v>
      </c>
      <c r="PDS66" s="962">
        <f t="shared" ref="PDS66" si="5466">(PDS60-PDS62)*$C$65*0.7042</f>
        <v>0</v>
      </c>
      <c r="PDU66" s="962">
        <f t="shared" ref="PDU66" si="5467">(PDU60-PDU62)*$C$65*0.7042</f>
        <v>0</v>
      </c>
      <c r="PDW66" s="962">
        <f t="shared" ref="PDW66" si="5468">(PDW60-PDW62)*$C$65*0.7042</f>
        <v>0</v>
      </c>
      <c r="PDY66" s="962">
        <f t="shared" ref="PDY66" si="5469">(PDY60-PDY62)*$C$65*0.7042</f>
        <v>0</v>
      </c>
      <c r="PEA66" s="962">
        <f t="shared" ref="PEA66" si="5470">(PEA60-PEA62)*$C$65*0.7042</f>
        <v>0</v>
      </c>
      <c r="PEC66" s="962">
        <f t="shared" ref="PEC66" si="5471">(PEC60-PEC62)*$C$65*0.7042</f>
        <v>0</v>
      </c>
      <c r="PEE66" s="962">
        <f t="shared" ref="PEE66" si="5472">(PEE60-PEE62)*$C$65*0.7042</f>
        <v>0</v>
      </c>
      <c r="PEG66" s="962">
        <f t="shared" ref="PEG66" si="5473">(PEG60-PEG62)*$C$65*0.7042</f>
        <v>0</v>
      </c>
      <c r="PEI66" s="962">
        <f t="shared" ref="PEI66" si="5474">(PEI60-PEI62)*$C$65*0.7042</f>
        <v>0</v>
      </c>
      <c r="PEK66" s="962">
        <f t="shared" ref="PEK66" si="5475">(PEK60-PEK62)*$C$65*0.7042</f>
        <v>0</v>
      </c>
      <c r="PEM66" s="962">
        <f t="shared" ref="PEM66" si="5476">(PEM60-PEM62)*$C$65*0.7042</f>
        <v>0</v>
      </c>
      <c r="PEO66" s="962">
        <f t="shared" ref="PEO66" si="5477">(PEO60-PEO62)*$C$65*0.7042</f>
        <v>0</v>
      </c>
      <c r="PEQ66" s="962">
        <f t="shared" ref="PEQ66" si="5478">(PEQ60-PEQ62)*$C$65*0.7042</f>
        <v>0</v>
      </c>
      <c r="PES66" s="962">
        <f t="shared" ref="PES66" si="5479">(PES60-PES62)*$C$65*0.7042</f>
        <v>0</v>
      </c>
      <c r="PEU66" s="962">
        <f t="shared" ref="PEU66" si="5480">(PEU60-PEU62)*$C$65*0.7042</f>
        <v>0</v>
      </c>
      <c r="PEW66" s="962">
        <f t="shared" ref="PEW66" si="5481">(PEW60-PEW62)*$C$65*0.7042</f>
        <v>0</v>
      </c>
      <c r="PEY66" s="962">
        <f t="shared" ref="PEY66" si="5482">(PEY60-PEY62)*$C$65*0.7042</f>
        <v>0</v>
      </c>
      <c r="PFA66" s="962">
        <f t="shared" ref="PFA66" si="5483">(PFA60-PFA62)*$C$65*0.7042</f>
        <v>0</v>
      </c>
      <c r="PFC66" s="962">
        <f t="shared" ref="PFC66" si="5484">(PFC60-PFC62)*$C$65*0.7042</f>
        <v>0</v>
      </c>
      <c r="PFE66" s="962">
        <f t="shared" ref="PFE66" si="5485">(PFE60-PFE62)*$C$65*0.7042</f>
        <v>0</v>
      </c>
      <c r="PFG66" s="962">
        <f t="shared" ref="PFG66" si="5486">(PFG60-PFG62)*$C$65*0.7042</f>
        <v>0</v>
      </c>
      <c r="PFI66" s="962">
        <f t="shared" ref="PFI66" si="5487">(PFI60-PFI62)*$C$65*0.7042</f>
        <v>0</v>
      </c>
      <c r="PFK66" s="962">
        <f t="shared" ref="PFK66" si="5488">(PFK60-PFK62)*$C$65*0.7042</f>
        <v>0</v>
      </c>
      <c r="PFM66" s="962">
        <f t="shared" ref="PFM66" si="5489">(PFM60-PFM62)*$C$65*0.7042</f>
        <v>0</v>
      </c>
      <c r="PFO66" s="962">
        <f t="shared" ref="PFO66" si="5490">(PFO60-PFO62)*$C$65*0.7042</f>
        <v>0</v>
      </c>
      <c r="PFQ66" s="962">
        <f t="shared" ref="PFQ66" si="5491">(PFQ60-PFQ62)*$C$65*0.7042</f>
        <v>0</v>
      </c>
      <c r="PFS66" s="962">
        <f t="shared" ref="PFS66" si="5492">(PFS60-PFS62)*$C$65*0.7042</f>
        <v>0</v>
      </c>
      <c r="PFU66" s="962">
        <f t="shared" ref="PFU66" si="5493">(PFU60-PFU62)*$C$65*0.7042</f>
        <v>0</v>
      </c>
      <c r="PFW66" s="962">
        <f t="shared" ref="PFW66" si="5494">(PFW60-PFW62)*$C$65*0.7042</f>
        <v>0</v>
      </c>
      <c r="PFY66" s="962">
        <f t="shared" ref="PFY66" si="5495">(PFY60-PFY62)*$C$65*0.7042</f>
        <v>0</v>
      </c>
      <c r="PGA66" s="962">
        <f t="shared" ref="PGA66" si="5496">(PGA60-PGA62)*$C$65*0.7042</f>
        <v>0</v>
      </c>
      <c r="PGC66" s="962">
        <f t="shared" ref="PGC66" si="5497">(PGC60-PGC62)*$C$65*0.7042</f>
        <v>0</v>
      </c>
      <c r="PGE66" s="962">
        <f t="shared" ref="PGE66" si="5498">(PGE60-PGE62)*$C$65*0.7042</f>
        <v>0</v>
      </c>
      <c r="PGG66" s="962">
        <f t="shared" ref="PGG66" si="5499">(PGG60-PGG62)*$C$65*0.7042</f>
        <v>0</v>
      </c>
      <c r="PGI66" s="962">
        <f t="shared" ref="PGI66" si="5500">(PGI60-PGI62)*$C$65*0.7042</f>
        <v>0</v>
      </c>
      <c r="PGK66" s="962">
        <f t="shared" ref="PGK66" si="5501">(PGK60-PGK62)*$C$65*0.7042</f>
        <v>0</v>
      </c>
      <c r="PGM66" s="962">
        <f t="shared" ref="PGM66" si="5502">(PGM60-PGM62)*$C$65*0.7042</f>
        <v>0</v>
      </c>
      <c r="PGO66" s="962">
        <f t="shared" ref="PGO66" si="5503">(PGO60-PGO62)*$C$65*0.7042</f>
        <v>0</v>
      </c>
      <c r="PGQ66" s="962">
        <f t="shared" ref="PGQ66" si="5504">(PGQ60-PGQ62)*$C$65*0.7042</f>
        <v>0</v>
      </c>
      <c r="PGS66" s="962">
        <f t="shared" ref="PGS66" si="5505">(PGS60-PGS62)*$C$65*0.7042</f>
        <v>0</v>
      </c>
      <c r="PGU66" s="962">
        <f t="shared" ref="PGU66" si="5506">(PGU60-PGU62)*$C$65*0.7042</f>
        <v>0</v>
      </c>
      <c r="PGW66" s="962">
        <f t="shared" ref="PGW66" si="5507">(PGW60-PGW62)*$C$65*0.7042</f>
        <v>0</v>
      </c>
      <c r="PGY66" s="962">
        <f t="shared" ref="PGY66" si="5508">(PGY60-PGY62)*$C$65*0.7042</f>
        <v>0</v>
      </c>
      <c r="PHA66" s="962">
        <f t="shared" ref="PHA66" si="5509">(PHA60-PHA62)*$C$65*0.7042</f>
        <v>0</v>
      </c>
      <c r="PHC66" s="962">
        <f t="shared" ref="PHC66" si="5510">(PHC60-PHC62)*$C$65*0.7042</f>
        <v>0</v>
      </c>
      <c r="PHE66" s="962">
        <f t="shared" ref="PHE66" si="5511">(PHE60-PHE62)*$C$65*0.7042</f>
        <v>0</v>
      </c>
      <c r="PHG66" s="962">
        <f t="shared" ref="PHG66" si="5512">(PHG60-PHG62)*$C$65*0.7042</f>
        <v>0</v>
      </c>
      <c r="PHI66" s="962">
        <f t="shared" ref="PHI66" si="5513">(PHI60-PHI62)*$C$65*0.7042</f>
        <v>0</v>
      </c>
      <c r="PHK66" s="962">
        <f t="shared" ref="PHK66" si="5514">(PHK60-PHK62)*$C$65*0.7042</f>
        <v>0</v>
      </c>
      <c r="PHM66" s="962">
        <f t="shared" ref="PHM66" si="5515">(PHM60-PHM62)*$C$65*0.7042</f>
        <v>0</v>
      </c>
      <c r="PHO66" s="962">
        <f t="shared" ref="PHO66" si="5516">(PHO60-PHO62)*$C$65*0.7042</f>
        <v>0</v>
      </c>
      <c r="PHQ66" s="962">
        <f t="shared" ref="PHQ66" si="5517">(PHQ60-PHQ62)*$C$65*0.7042</f>
        <v>0</v>
      </c>
      <c r="PHS66" s="962">
        <f t="shared" ref="PHS66" si="5518">(PHS60-PHS62)*$C$65*0.7042</f>
        <v>0</v>
      </c>
      <c r="PHU66" s="962">
        <f t="shared" ref="PHU66" si="5519">(PHU60-PHU62)*$C$65*0.7042</f>
        <v>0</v>
      </c>
      <c r="PHW66" s="962">
        <f t="shared" ref="PHW66" si="5520">(PHW60-PHW62)*$C$65*0.7042</f>
        <v>0</v>
      </c>
      <c r="PHY66" s="962">
        <f t="shared" ref="PHY66" si="5521">(PHY60-PHY62)*$C$65*0.7042</f>
        <v>0</v>
      </c>
      <c r="PIA66" s="962">
        <f t="shared" ref="PIA66" si="5522">(PIA60-PIA62)*$C$65*0.7042</f>
        <v>0</v>
      </c>
      <c r="PIC66" s="962">
        <f t="shared" ref="PIC66" si="5523">(PIC60-PIC62)*$C$65*0.7042</f>
        <v>0</v>
      </c>
      <c r="PIE66" s="962">
        <f t="shared" ref="PIE66" si="5524">(PIE60-PIE62)*$C$65*0.7042</f>
        <v>0</v>
      </c>
      <c r="PIG66" s="962">
        <f t="shared" ref="PIG66" si="5525">(PIG60-PIG62)*$C$65*0.7042</f>
        <v>0</v>
      </c>
      <c r="PII66" s="962">
        <f t="shared" ref="PII66" si="5526">(PII60-PII62)*$C$65*0.7042</f>
        <v>0</v>
      </c>
      <c r="PIK66" s="962">
        <f t="shared" ref="PIK66" si="5527">(PIK60-PIK62)*$C$65*0.7042</f>
        <v>0</v>
      </c>
      <c r="PIM66" s="962">
        <f t="shared" ref="PIM66" si="5528">(PIM60-PIM62)*$C$65*0.7042</f>
        <v>0</v>
      </c>
      <c r="PIO66" s="962">
        <f t="shared" ref="PIO66" si="5529">(PIO60-PIO62)*$C$65*0.7042</f>
        <v>0</v>
      </c>
      <c r="PIQ66" s="962">
        <f t="shared" ref="PIQ66" si="5530">(PIQ60-PIQ62)*$C$65*0.7042</f>
        <v>0</v>
      </c>
      <c r="PIS66" s="962">
        <f t="shared" ref="PIS66" si="5531">(PIS60-PIS62)*$C$65*0.7042</f>
        <v>0</v>
      </c>
      <c r="PIU66" s="962">
        <f t="shared" ref="PIU66" si="5532">(PIU60-PIU62)*$C$65*0.7042</f>
        <v>0</v>
      </c>
      <c r="PIW66" s="962">
        <f t="shared" ref="PIW66" si="5533">(PIW60-PIW62)*$C$65*0.7042</f>
        <v>0</v>
      </c>
      <c r="PIY66" s="962">
        <f t="shared" ref="PIY66" si="5534">(PIY60-PIY62)*$C$65*0.7042</f>
        <v>0</v>
      </c>
      <c r="PJA66" s="962">
        <f t="shared" ref="PJA66" si="5535">(PJA60-PJA62)*$C$65*0.7042</f>
        <v>0</v>
      </c>
      <c r="PJC66" s="962">
        <f t="shared" ref="PJC66" si="5536">(PJC60-PJC62)*$C$65*0.7042</f>
        <v>0</v>
      </c>
      <c r="PJE66" s="962">
        <f t="shared" ref="PJE66" si="5537">(PJE60-PJE62)*$C$65*0.7042</f>
        <v>0</v>
      </c>
      <c r="PJG66" s="962">
        <f t="shared" ref="PJG66" si="5538">(PJG60-PJG62)*$C$65*0.7042</f>
        <v>0</v>
      </c>
      <c r="PJI66" s="962">
        <f t="shared" ref="PJI66" si="5539">(PJI60-PJI62)*$C$65*0.7042</f>
        <v>0</v>
      </c>
      <c r="PJK66" s="962">
        <f t="shared" ref="PJK66" si="5540">(PJK60-PJK62)*$C$65*0.7042</f>
        <v>0</v>
      </c>
      <c r="PJM66" s="962">
        <f t="shared" ref="PJM66" si="5541">(PJM60-PJM62)*$C$65*0.7042</f>
        <v>0</v>
      </c>
      <c r="PJO66" s="962">
        <f t="shared" ref="PJO66" si="5542">(PJO60-PJO62)*$C$65*0.7042</f>
        <v>0</v>
      </c>
      <c r="PJQ66" s="962">
        <f t="shared" ref="PJQ66" si="5543">(PJQ60-PJQ62)*$C$65*0.7042</f>
        <v>0</v>
      </c>
      <c r="PJS66" s="962">
        <f t="shared" ref="PJS66" si="5544">(PJS60-PJS62)*$C$65*0.7042</f>
        <v>0</v>
      </c>
      <c r="PJU66" s="962">
        <f t="shared" ref="PJU66" si="5545">(PJU60-PJU62)*$C$65*0.7042</f>
        <v>0</v>
      </c>
      <c r="PJW66" s="962">
        <f t="shared" ref="PJW66" si="5546">(PJW60-PJW62)*$C$65*0.7042</f>
        <v>0</v>
      </c>
      <c r="PJY66" s="962">
        <f t="shared" ref="PJY66" si="5547">(PJY60-PJY62)*$C$65*0.7042</f>
        <v>0</v>
      </c>
      <c r="PKA66" s="962">
        <f t="shared" ref="PKA66" si="5548">(PKA60-PKA62)*$C$65*0.7042</f>
        <v>0</v>
      </c>
      <c r="PKC66" s="962">
        <f t="shared" ref="PKC66" si="5549">(PKC60-PKC62)*$C$65*0.7042</f>
        <v>0</v>
      </c>
      <c r="PKE66" s="962">
        <f t="shared" ref="PKE66" si="5550">(PKE60-PKE62)*$C$65*0.7042</f>
        <v>0</v>
      </c>
      <c r="PKG66" s="962">
        <f t="shared" ref="PKG66" si="5551">(PKG60-PKG62)*$C$65*0.7042</f>
        <v>0</v>
      </c>
      <c r="PKI66" s="962">
        <f t="shared" ref="PKI66" si="5552">(PKI60-PKI62)*$C$65*0.7042</f>
        <v>0</v>
      </c>
      <c r="PKK66" s="962">
        <f t="shared" ref="PKK66" si="5553">(PKK60-PKK62)*$C$65*0.7042</f>
        <v>0</v>
      </c>
      <c r="PKM66" s="962">
        <f t="shared" ref="PKM66" si="5554">(PKM60-PKM62)*$C$65*0.7042</f>
        <v>0</v>
      </c>
      <c r="PKO66" s="962">
        <f t="shared" ref="PKO66" si="5555">(PKO60-PKO62)*$C$65*0.7042</f>
        <v>0</v>
      </c>
      <c r="PKQ66" s="962">
        <f t="shared" ref="PKQ66" si="5556">(PKQ60-PKQ62)*$C$65*0.7042</f>
        <v>0</v>
      </c>
      <c r="PKS66" s="962">
        <f t="shared" ref="PKS66" si="5557">(PKS60-PKS62)*$C$65*0.7042</f>
        <v>0</v>
      </c>
      <c r="PKU66" s="962">
        <f t="shared" ref="PKU66" si="5558">(PKU60-PKU62)*$C$65*0.7042</f>
        <v>0</v>
      </c>
      <c r="PKW66" s="962">
        <f t="shared" ref="PKW66" si="5559">(PKW60-PKW62)*$C$65*0.7042</f>
        <v>0</v>
      </c>
      <c r="PKY66" s="962">
        <f t="shared" ref="PKY66" si="5560">(PKY60-PKY62)*$C$65*0.7042</f>
        <v>0</v>
      </c>
      <c r="PLA66" s="962">
        <f t="shared" ref="PLA66" si="5561">(PLA60-PLA62)*$C$65*0.7042</f>
        <v>0</v>
      </c>
      <c r="PLC66" s="962">
        <f t="shared" ref="PLC66" si="5562">(PLC60-PLC62)*$C$65*0.7042</f>
        <v>0</v>
      </c>
      <c r="PLE66" s="962">
        <f t="shared" ref="PLE66" si="5563">(PLE60-PLE62)*$C$65*0.7042</f>
        <v>0</v>
      </c>
      <c r="PLG66" s="962">
        <f t="shared" ref="PLG66" si="5564">(PLG60-PLG62)*$C$65*0.7042</f>
        <v>0</v>
      </c>
      <c r="PLI66" s="962">
        <f t="shared" ref="PLI66" si="5565">(PLI60-PLI62)*$C$65*0.7042</f>
        <v>0</v>
      </c>
      <c r="PLK66" s="962">
        <f t="shared" ref="PLK66" si="5566">(PLK60-PLK62)*$C$65*0.7042</f>
        <v>0</v>
      </c>
      <c r="PLM66" s="962">
        <f t="shared" ref="PLM66" si="5567">(PLM60-PLM62)*$C$65*0.7042</f>
        <v>0</v>
      </c>
      <c r="PLO66" s="962">
        <f t="shared" ref="PLO66" si="5568">(PLO60-PLO62)*$C$65*0.7042</f>
        <v>0</v>
      </c>
      <c r="PLQ66" s="962">
        <f t="shared" ref="PLQ66" si="5569">(PLQ60-PLQ62)*$C$65*0.7042</f>
        <v>0</v>
      </c>
      <c r="PLS66" s="962">
        <f t="shared" ref="PLS66" si="5570">(PLS60-PLS62)*$C$65*0.7042</f>
        <v>0</v>
      </c>
      <c r="PLU66" s="962">
        <f t="shared" ref="PLU66" si="5571">(PLU60-PLU62)*$C$65*0.7042</f>
        <v>0</v>
      </c>
      <c r="PLW66" s="962">
        <f t="shared" ref="PLW66" si="5572">(PLW60-PLW62)*$C$65*0.7042</f>
        <v>0</v>
      </c>
      <c r="PLY66" s="962">
        <f t="shared" ref="PLY66" si="5573">(PLY60-PLY62)*$C$65*0.7042</f>
        <v>0</v>
      </c>
      <c r="PMA66" s="962">
        <f t="shared" ref="PMA66" si="5574">(PMA60-PMA62)*$C$65*0.7042</f>
        <v>0</v>
      </c>
      <c r="PMC66" s="962">
        <f t="shared" ref="PMC66" si="5575">(PMC60-PMC62)*$C$65*0.7042</f>
        <v>0</v>
      </c>
      <c r="PME66" s="962">
        <f t="shared" ref="PME66" si="5576">(PME60-PME62)*$C$65*0.7042</f>
        <v>0</v>
      </c>
      <c r="PMG66" s="962">
        <f t="shared" ref="PMG66" si="5577">(PMG60-PMG62)*$C$65*0.7042</f>
        <v>0</v>
      </c>
      <c r="PMI66" s="962">
        <f t="shared" ref="PMI66" si="5578">(PMI60-PMI62)*$C$65*0.7042</f>
        <v>0</v>
      </c>
      <c r="PMK66" s="962">
        <f t="shared" ref="PMK66" si="5579">(PMK60-PMK62)*$C$65*0.7042</f>
        <v>0</v>
      </c>
      <c r="PMM66" s="962">
        <f t="shared" ref="PMM66" si="5580">(PMM60-PMM62)*$C$65*0.7042</f>
        <v>0</v>
      </c>
      <c r="PMO66" s="962">
        <f t="shared" ref="PMO66" si="5581">(PMO60-PMO62)*$C$65*0.7042</f>
        <v>0</v>
      </c>
      <c r="PMQ66" s="962">
        <f t="shared" ref="PMQ66" si="5582">(PMQ60-PMQ62)*$C$65*0.7042</f>
        <v>0</v>
      </c>
      <c r="PMS66" s="962">
        <f t="shared" ref="PMS66" si="5583">(PMS60-PMS62)*$C$65*0.7042</f>
        <v>0</v>
      </c>
      <c r="PMU66" s="962">
        <f t="shared" ref="PMU66" si="5584">(PMU60-PMU62)*$C$65*0.7042</f>
        <v>0</v>
      </c>
      <c r="PMW66" s="962">
        <f t="shared" ref="PMW66" si="5585">(PMW60-PMW62)*$C$65*0.7042</f>
        <v>0</v>
      </c>
      <c r="PMY66" s="962">
        <f t="shared" ref="PMY66" si="5586">(PMY60-PMY62)*$C$65*0.7042</f>
        <v>0</v>
      </c>
      <c r="PNA66" s="962">
        <f t="shared" ref="PNA66" si="5587">(PNA60-PNA62)*$C$65*0.7042</f>
        <v>0</v>
      </c>
      <c r="PNC66" s="962">
        <f t="shared" ref="PNC66" si="5588">(PNC60-PNC62)*$C$65*0.7042</f>
        <v>0</v>
      </c>
      <c r="PNE66" s="962">
        <f t="shared" ref="PNE66" si="5589">(PNE60-PNE62)*$C$65*0.7042</f>
        <v>0</v>
      </c>
      <c r="PNG66" s="962">
        <f t="shared" ref="PNG66" si="5590">(PNG60-PNG62)*$C$65*0.7042</f>
        <v>0</v>
      </c>
      <c r="PNI66" s="962">
        <f t="shared" ref="PNI66" si="5591">(PNI60-PNI62)*$C$65*0.7042</f>
        <v>0</v>
      </c>
      <c r="PNK66" s="962">
        <f t="shared" ref="PNK66" si="5592">(PNK60-PNK62)*$C$65*0.7042</f>
        <v>0</v>
      </c>
      <c r="PNM66" s="962">
        <f t="shared" ref="PNM66" si="5593">(PNM60-PNM62)*$C$65*0.7042</f>
        <v>0</v>
      </c>
      <c r="PNO66" s="962">
        <f t="shared" ref="PNO66" si="5594">(PNO60-PNO62)*$C$65*0.7042</f>
        <v>0</v>
      </c>
      <c r="PNQ66" s="962">
        <f t="shared" ref="PNQ66" si="5595">(PNQ60-PNQ62)*$C$65*0.7042</f>
        <v>0</v>
      </c>
      <c r="PNS66" s="962">
        <f t="shared" ref="PNS66" si="5596">(PNS60-PNS62)*$C$65*0.7042</f>
        <v>0</v>
      </c>
      <c r="PNU66" s="962">
        <f t="shared" ref="PNU66" si="5597">(PNU60-PNU62)*$C$65*0.7042</f>
        <v>0</v>
      </c>
      <c r="PNW66" s="962">
        <f t="shared" ref="PNW66" si="5598">(PNW60-PNW62)*$C$65*0.7042</f>
        <v>0</v>
      </c>
      <c r="PNY66" s="962">
        <f t="shared" ref="PNY66" si="5599">(PNY60-PNY62)*$C$65*0.7042</f>
        <v>0</v>
      </c>
      <c r="POA66" s="962">
        <f t="shared" ref="POA66" si="5600">(POA60-POA62)*$C$65*0.7042</f>
        <v>0</v>
      </c>
      <c r="POC66" s="962">
        <f t="shared" ref="POC66" si="5601">(POC60-POC62)*$C$65*0.7042</f>
        <v>0</v>
      </c>
      <c r="POE66" s="962">
        <f t="shared" ref="POE66" si="5602">(POE60-POE62)*$C$65*0.7042</f>
        <v>0</v>
      </c>
      <c r="POG66" s="962">
        <f t="shared" ref="POG66" si="5603">(POG60-POG62)*$C$65*0.7042</f>
        <v>0</v>
      </c>
      <c r="POI66" s="962">
        <f t="shared" ref="POI66" si="5604">(POI60-POI62)*$C$65*0.7042</f>
        <v>0</v>
      </c>
      <c r="POK66" s="962">
        <f t="shared" ref="POK66" si="5605">(POK60-POK62)*$C$65*0.7042</f>
        <v>0</v>
      </c>
      <c r="POM66" s="962">
        <f t="shared" ref="POM66" si="5606">(POM60-POM62)*$C$65*0.7042</f>
        <v>0</v>
      </c>
      <c r="POO66" s="962">
        <f t="shared" ref="POO66" si="5607">(POO60-POO62)*$C$65*0.7042</f>
        <v>0</v>
      </c>
      <c r="POQ66" s="962">
        <f t="shared" ref="POQ66" si="5608">(POQ60-POQ62)*$C$65*0.7042</f>
        <v>0</v>
      </c>
      <c r="POS66" s="962">
        <f t="shared" ref="POS66" si="5609">(POS60-POS62)*$C$65*0.7042</f>
        <v>0</v>
      </c>
      <c r="POU66" s="962">
        <f t="shared" ref="POU66" si="5610">(POU60-POU62)*$C$65*0.7042</f>
        <v>0</v>
      </c>
      <c r="POW66" s="962">
        <f t="shared" ref="POW66" si="5611">(POW60-POW62)*$C$65*0.7042</f>
        <v>0</v>
      </c>
      <c r="POY66" s="962">
        <f t="shared" ref="POY66" si="5612">(POY60-POY62)*$C$65*0.7042</f>
        <v>0</v>
      </c>
      <c r="PPA66" s="962">
        <f t="shared" ref="PPA66" si="5613">(PPA60-PPA62)*$C$65*0.7042</f>
        <v>0</v>
      </c>
      <c r="PPC66" s="962">
        <f t="shared" ref="PPC66" si="5614">(PPC60-PPC62)*$C$65*0.7042</f>
        <v>0</v>
      </c>
      <c r="PPE66" s="962">
        <f t="shared" ref="PPE66" si="5615">(PPE60-PPE62)*$C$65*0.7042</f>
        <v>0</v>
      </c>
      <c r="PPG66" s="962">
        <f t="shared" ref="PPG66" si="5616">(PPG60-PPG62)*$C$65*0.7042</f>
        <v>0</v>
      </c>
      <c r="PPI66" s="962">
        <f t="shared" ref="PPI66" si="5617">(PPI60-PPI62)*$C$65*0.7042</f>
        <v>0</v>
      </c>
      <c r="PPK66" s="962">
        <f t="shared" ref="PPK66" si="5618">(PPK60-PPK62)*$C$65*0.7042</f>
        <v>0</v>
      </c>
      <c r="PPM66" s="962">
        <f t="shared" ref="PPM66" si="5619">(PPM60-PPM62)*$C$65*0.7042</f>
        <v>0</v>
      </c>
      <c r="PPO66" s="962">
        <f t="shared" ref="PPO66" si="5620">(PPO60-PPO62)*$C$65*0.7042</f>
        <v>0</v>
      </c>
      <c r="PPQ66" s="962">
        <f t="shared" ref="PPQ66" si="5621">(PPQ60-PPQ62)*$C$65*0.7042</f>
        <v>0</v>
      </c>
      <c r="PPS66" s="962">
        <f t="shared" ref="PPS66" si="5622">(PPS60-PPS62)*$C$65*0.7042</f>
        <v>0</v>
      </c>
      <c r="PPU66" s="962">
        <f t="shared" ref="PPU66" si="5623">(PPU60-PPU62)*$C$65*0.7042</f>
        <v>0</v>
      </c>
      <c r="PPW66" s="962">
        <f t="shared" ref="PPW66" si="5624">(PPW60-PPW62)*$C$65*0.7042</f>
        <v>0</v>
      </c>
      <c r="PPY66" s="962">
        <f t="shared" ref="PPY66" si="5625">(PPY60-PPY62)*$C$65*0.7042</f>
        <v>0</v>
      </c>
      <c r="PQA66" s="962">
        <f t="shared" ref="PQA66" si="5626">(PQA60-PQA62)*$C$65*0.7042</f>
        <v>0</v>
      </c>
      <c r="PQC66" s="962">
        <f t="shared" ref="PQC66" si="5627">(PQC60-PQC62)*$C$65*0.7042</f>
        <v>0</v>
      </c>
      <c r="PQE66" s="962">
        <f t="shared" ref="PQE66" si="5628">(PQE60-PQE62)*$C$65*0.7042</f>
        <v>0</v>
      </c>
      <c r="PQG66" s="962">
        <f t="shared" ref="PQG66" si="5629">(PQG60-PQG62)*$C$65*0.7042</f>
        <v>0</v>
      </c>
      <c r="PQI66" s="962">
        <f t="shared" ref="PQI66" si="5630">(PQI60-PQI62)*$C$65*0.7042</f>
        <v>0</v>
      </c>
      <c r="PQK66" s="962">
        <f t="shared" ref="PQK66" si="5631">(PQK60-PQK62)*$C$65*0.7042</f>
        <v>0</v>
      </c>
      <c r="PQM66" s="962">
        <f t="shared" ref="PQM66" si="5632">(PQM60-PQM62)*$C$65*0.7042</f>
        <v>0</v>
      </c>
      <c r="PQO66" s="962">
        <f t="shared" ref="PQO66" si="5633">(PQO60-PQO62)*$C$65*0.7042</f>
        <v>0</v>
      </c>
      <c r="PQQ66" s="962">
        <f t="shared" ref="PQQ66" si="5634">(PQQ60-PQQ62)*$C$65*0.7042</f>
        <v>0</v>
      </c>
      <c r="PQS66" s="962">
        <f t="shared" ref="PQS66" si="5635">(PQS60-PQS62)*$C$65*0.7042</f>
        <v>0</v>
      </c>
      <c r="PQU66" s="962">
        <f t="shared" ref="PQU66" si="5636">(PQU60-PQU62)*$C$65*0.7042</f>
        <v>0</v>
      </c>
      <c r="PQW66" s="962">
        <f t="shared" ref="PQW66" si="5637">(PQW60-PQW62)*$C$65*0.7042</f>
        <v>0</v>
      </c>
      <c r="PQY66" s="962">
        <f t="shared" ref="PQY66" si="5638">(PQY60-PQY62)*$C$65*0.7042</f>
        <v>0</v>
      </c>
      <c r="PRA66" s="962">
        <f t="shared" ref="PRA66" si="5639">(PRA60-PRA62)*$C$65*0.7042</f>
        <v>0</v>
      </c>
      <c r="PRC66" s="962">
        <f t="shared" ref="PRC66" si="5640">(PRC60-PRC62)*$C$65*0.7042</f>
        <v>0</v>
      </c>
      <c r="PRE66" s="962">
        <f t="shared" ref="PRE66" si="5641">(PRE60-PRE62)*$C$65*0.7042</f>
        <v>0</v>
      </c>
      <c r="PRG66" s="962">
        <f t="shared" ref="PRG66" si="5642">(PRG60-PRG62)*$C$65*0.7042</f>
        <v>0</v>
      </c>
      <c r="PRI66" s="962">
        <f t="shared" ref="PRI66" si="5643">(PRI60-PRI62)*$C$65*0.7042</f>
        <v>0</v>
      </c>
      <c r="PRK66" s="962">
        <f t="shared" ref="PRK66" si="5644">(PRK60-PRK62)*$C$65*0.7042</f>
        <v>0</v>
      </c>
      <c r="PRM66" s="962">
        <f t="shared" ref="PRM66" si="5645">(PRM60-PRM62)*$C$65*0.7042</f>
        <v>0</v>
      </c>
      <c r="PRO66" s="962">
        <f t="shared" ref="PRO66" si="5646">(PRO60-PRO62)*$C$65*0.7042</f>
        <v>0</v>
      </c>
      <c r="PRQ66" s="962">
        <f t="shared" ref="PRQ66" si="5647">(PRQ60-PRQ62)*$C$65*0.7042</f>
        <v>0</v>
      </c>
      <c r="PRS66" s="962">
        <f t="shared" ref="PRS66" si="5648">(PRS60-PRS62)*$C$65*0.7042</f>
        <v>0</v>
      </c>
      <c r="PRU66" s="962">
        <f t="shared" ref="PRU66" si="5649">(PRU60-PRU62)*$C$65*0.7042</f>
        <v>0</v>
      </c>
      <c r="PRW66" s="962">
        <f t="shared" ref="PRW66" si="5650">(PRW60-PRW62)*$C$65*0.7042</f>
        <v>0</v>
      </c>
      <c r="PRY66" s="962">
        <f t="shared" ref="PRY66" si="5651">(PRY60-PRY62)*$C$65*0.7042</f>
        <v>0</v>
      </c>
      <c r="PSA66" s="962">
        <f t="shared" ref="PSA66" si="5652">(PSA60-PSA62)*$C$65*0.7042</f>
        <v>0</v>
      </c>
      <c r="PSC66" s="962">
        <f t="shared" ref="PSC66" si="5653">(PSC60-PSC62)*$C$65*0.7042</f>
        <v>0</v>
      </c>
      <c r="PSE66" s="962">
        <f t="shared" ref="PSE66" si="5654">(PSE60-PSE62)*$C$65*0.7042</f>
        <v>0</v>
      </c>
      <c r="PSG66" s="962">
        <f t="shared" ref="PSG66" si="5655">(PSG60-PSG62)*$C$65*0.7042</f>
        <v>0</v>
      </c>
      <c r="PSI66" s="962">
        <f t="shared" ref="PSI66" si="5656">(PSI60-PSI62)*$C$65*0.7042</f>
        <v>0</v>
      </c>
      <c r="PSK66" s="962">
        <f t="shared" ref="PSK66" si="5657">(PSK60-PSK62)*$C$65*0.7042</f>
        <v>0</v>
      </c>
      <c r="PSM66" s="962">
        <f t="shared" ref="PSM66" si="5658">(PSM60-PSM62)*$C$65*0.7042</f>
        <v>0</v>
      </c>
      <c r="PSO66" s="962">
        <f t="shared" ref="PSO66" si="5659">(PSO60-PSO62)*$C$65*0.7042</f>
        <v>0</v>
      </c>
      <c r="PSQ66" s="962">
        <f t="shared" ref="PSQ66" si="5660">(PSQ60-PSQ62)*$C$65*0.7042</f>
        <v>0</v>
      </c>
      <c r="PSS66" s="962">
        <f t="shared" ref="PSS66" si="5661">(PSS60-PSS62)*$C$65*0.7042</f>
        <v>0</v>
      </c>
      <c r="PSU66" s="962">
        <f t="shared" ref="PSU66" si="5662">(PSU60-PSU62)*$C$65*0.7042</f>
        <v>0</v>
      </c>
      <c r="PSW66" s="962">
        <f t="shared" ref="PSW66" si="5663">(PSW60-PSW62)*$C$65*0.7042</f>
        <v>0</v>
      </c>
      <c r="PSY66" s="962">
        <f t="shared" ref="PSY66" si="5664">(PSY60-PSY62)*$C$65*0.7042</f>
        <v>0</v>
      </c>
      <c r="PTA66" s="962">
        <f t="shared" ref="PTA66" si="5665">(PTA60-PTA62)*$C$65*0.7042</f>
        <v>0</v>
      </c>
      <c r="PTC66" s="962">
        <f t="shared" ref="PTC66" si="5666">(PTC60-PTC62)*$C$65*0.7042</f>
        <v>0</v>
      </c>
      <c r="PTE66" s="962">
        <f t="shared" ref="PTE66" si="5667">(PTE60-PTE62)*$C$65*0.7042</f>
        <v>0</v>
      </c>
      <c r="PTG66" s="962">
        <f t="shared" ref="PTG66" si="5668">(PTG60-PTG62)*$C$65*0.7042</f>
        <v>0</v>
      </c>
      <c r="PTI66" s="962">
        <f t="shared" ref="PTI66" si="5669">(PTI60-PTI62)*$C$65*0.7042</f>
        <v>0</v>
      </c>
      <c r="PTK66" s="962">
        <f t="shared" ref="PTK66" si="5670">(PTK60-PTK62)*$C$65*0.7042</f>
        <v>0</v>
      </c>
      <c r="PTM66" s="962">
        <f t="shared" ref="PTM66" si="5671">(PTM60-PTM62)*$C$65*0.7042</f>
        <v>0</v>
      </c>
      <c r="PTO66" s="962">
        <f t="shared" ref="PTO66" si="5672">(PTO60-PTO62)*$C$65*0.7042</f>
        <v>0</v>
      </c>
      <c r="PTQ66" s="962">
        <f t="shared" ref="PTQ66" si="5673">(PTQ60-PTQ62)*$C$65*0.7042</f>
        <v>0</v>
      </c>
      <c r="PTS66" s="962">
        <f t="shared" ref="PTS66" si="5674">(PTS60-PTS62)*$C$65*0.7042</f>
        <v>0</v>
      </c>
      <c r="PTU66" s="962">
        <f t="shared" ref="PTU66" si="5675">(PTU60-PTU62)*$C$65*0.7042</f>
        <v>0</v>
      </c>
      <c r="PTW66" s="962">
        <f t="shared" ref="PTW66" si="5676">(PTW60-PTW62)*$C$65*0.7042</f>
        <v>0</v>
      </c>
      <c r="PTY66" s="962">
        <f t="shared" ref="PTY66" si="5677">(PTY60-PTY62)*$C$65*0.7042</f>
        <v>0</v>
      </c>
      <c r="PUA66" s="962">
        <f t="shared" ref="PUA66" si="5678">(PUA60-PUA62)*$C$65*0.7042</f>
        <v>0</v>
      </c>
      <c r="PUC66" s="962">
        <f t="shared" ref="PUC66" si="5679">(PUC60-PUC62)*$C$65*0.7042</f>
        <v>0</v>
      </c>
      <c r="PUE66" s="962">
        <f t="shared" ref="PUE66" si="5680">(PUE60-PUE62)*$C$65*0.7042</f>
        <v>0</v>
      </c>
      <c r="PUG66" s="962">
        <f t="shared" ref="PUG66" si="5681">(PUG60-PUG62)*$C$65*0.7042</f>
        <v>0</v>
      </c>
      <c r="PUI66" s="962">
        <f t="shared" ref="PUI66" si="5682">(PUI60-PUI62)*$C$65*0.7042</f>
        <v>0</v>
      </c>
      <c r="PUK66" s="962">
        <f t="shared" ref="PUK66" si="5683">(PUK60-PUK62)*$C$65*0.7042</f>
        <v>0</v>
      </c>
      <c r="PUM66" s="962">
        <f t="shared" ref="PUM66" si="5684">(PUM60-PUM62)*$C$65*0.7042</f>
        <v>0</v>
      </c>
      <c r="PUO66" s="962">
        <f t="shared" ref="PUO66" si="5685">(PUO60-PUO62)*$C$65*0.7042</f>
        <v>0</v>
      </c>
      <c r="PUQ66" s="962">
        <f t="shared" ref="PUQ66" si="5686">(PUQ60-PUQ62)*$C$65*0.7042</f>
        <v>0</v>
      </c>
      <c r="PUS66" s="962">
        <f t="shared" ref="PUS66" si="5687">(PUS60-PUS62)*$C$65*0.7042</f>
        <v>0</v>
      </c>
      <c r="PUU66" s="962">
        <f t="shared" ref="PUU66" si="5688">(PUU60-PUU62)*$C$65*0.7042</f>
        <v>0</v>
      </c>
      <c r="PUW66" s="962">
        <f t="shared" ref="PUW66" si="5689">(PUW60-PUW62)*$C$65*0.7042</f>
        <v>0</v>
      </c>
      <c r="PUY66" s="962">
        <f t="shared" ref="PUY66" si="5690">(PUY60-PUY62)*$C$65*0.7042</f>
        <v>0</v>
      </c>
      <c r="PVA66" s="962">
        <f t="shared" ref="PVA66" si="5691">(PVA60-PVA62)*$C$65*0.7042</f>
        <v>0</v>
      </c>
      <c r="PVC66" s="962">
        <f t="shared" ref="PVC66" si="5692">(PVC60-PVC62)*$C$65*0.7042</f>
        <v>0</v>
      </c>
      <c r="PVE66" s="962">
        <f t="shared" ref="PVE66" si="5693">(PVE60-PVE62)*$C$65*0.7042</f>
        <v>0</v>
      </c>
      <c r="PVG66" s="962">
        <f t="shared" ref="PVG66" si="5694">(PVG60-PVG62)*$C$65*0.7042</f>
        <v>0</v>
      </c>
      <c r="PVI66" s="962">
        <f t="shared" ref="PVI66" si="5695">(PVI60-PVI62)*$C$65*0.7042</f>
        <v>0</v>
      </c>
      <c r="PVK66" s="962">
        <f t="shared" ref="PVK66" si="5696">(PVK60-PVK62)*$C$65*0.7042</f>
        <v>0</v>
      </c>
      <c r="PVM66" s="962">
        <f t="shared" ref="PVM66" si="5697">(PVM60-PVM62)*$C$65*0.7042</f>
        <v>0</v>
      </c>
      <c r="PVO66" s="962">
        <f t="shared" ref="PVO66" si="5698">(PVO60-PVO62)*$C$65*0.7042</f>
        <v>0</v>
      </c>
      <c r="PVQ66" s="962">
        <f t="shared" ref="PVQ66" si="5699">(PVQ60-PVQ62)*$C$65*0.7042</f>
        <v>0</v>
      </c>
      <c r="PVS66" s="962">
        <f t="shared" ref="PVS66" si="5700">(PVS60-PVS62)*$C$65*0.7042</f>
        <v>0</v>
      </c>
      <c r="PVU66" s="962">
        <f t="shared" ref="PVU66" si="5701">(PVU60-PVU62)*$C$65*0.7042</f>
        <v>0</v>
      </c>
      <c r="PVW66" s="962">
        <f t="shared" ref="PVW66" si="5702">(PVW60-PVW62)*$C$65*0.7042</f>
        <v>0</v>
      </c>
      <c r="PVY66" s="962">
        <f t="shared" ref="PVY66" si="5703">(PVY60-PVY62)*$C$65*0.7042</f>
        <v>0</v>
      </c>
      <c r="PWA66" s="962">
        <f t="shared" ref="PWA66" si="5704">(PWA60-PWA62)*$C$65*0.7042</f>
        <v>0</v>
      </c>
      <c r="PWC66" s="962">
        <f t="shared" ref="PWC66" si="5705">(PWC60-PWC62)*$C$65*0.7042</f>
        <v>0</v>
      </c>
      <c r="PWE66" s="962">
        <f t="shared" ref="PWE66" si="5706">(PWE60-PWE62)*$C$65*0.7042</f>
        <v>0</v>
      </c>
      <c r="PWG66" s="962">
        <f t="shared" ref="PWG66" si="5707">(PWG60-PWG62)*$C$65*0.7042</f>
        <v>0</v>
      </c>
      <c r="PWI66" s="962">
        <f t="shared" ref="PWI66" si="5708">(PWI60-PWI62)*$C$65*0.7042</f>
        <v>0</v>
      </c>
      <c r="PWK66" s="962">
        <f t="shared" ref="PWK66" si="5709">(PWK60-PWK62)*$C$65*0.7042</f>
        <v>0</v>
      </c>
      <c r="PWM66" s="962">
        <f t="shared" ref="PWM66" si="5710">(PWM60-PWM62)*$C$65*0.7042</f>
        <v>0</v>
      </c>
      <c r="PWO66" s="962">
        <f t="shared" ref="PWO66" si="5711">(PWO60-PWO62)*$C$65*0.7042</f>
        <v>0</v>
      </c>
      <c r="PWQ66" s="962">
        <f t="shared" ref="PWQ66" si="5712">(PWQ60-PWQ62)*$C$65*0.7042</f>
        <v>0</v>
      </c>
      <c r="PWS66" s="962">
        <f t="shared" ref="PWS66" si="5713">(PWS60-PWS62)*$C$65*0.7042</f>
        <v>0</v>
      </c>
      <c r="PWU66" s="962">
        <f t="shared" ref="PWU66" si="5714">(PWU60-PWU62)*$C$65*0.7042</f>
        <v>0</v>
      </c>
      <c r="PWW66" s="962">
        <f t="shared" ref="PWW66" si="5715">(PWW60-PWW62)*$C$65*0.7042</f>
        <v>0</v>
      </c>
      <c r="PWY66" s="962">
        <f t="shared" ref="PWY66" si="5716">(PWY60-PWY62)*$C$65*0.7042</f>
        <v>0</v>
      </c>
      <c r="PXA66" s="962">
        <f t="shared" ref="PXA66" si="5717">(PXA60-PXA62)*$C$65*0.7042</f>
        <v>0</v>
      </c>
      <c r="PXC66" s="962">
        <f t="shared" ref="PXC66" si="5718">(PXC60-PXC62)*$C$65*0.7042</f>
        <v>0</v>
      </c>
      <c r="PXE66" s="962">
        <f t="shared" ref="PXE66" si="5719">(PXE60-PXE62)*$C$65*0.7042</f>
        <v>0</v>
      </c>
      <c r="PXG66" s="962">
        <f t="shared" ref="PXG66" si="5720">(PXG60-PXG62)*$C$65*0.7042</f>
        <v>0</v>
      </c>
      <c r="PXI66" s="962">
        <f t="shared" ref="PXI66" si="5721">(PXI60-PXI62)*$C$65*0.7042</f>
        <v>0</v>
      </c>
      <c r="PXK66" s="962">
        <f t="shared" ref="PXK66" si="5722">(PXK60-PXK62)*$C$65*0.7042</f>
        <v>0</v>
      </c>
      <c r="PXM66" s="962">
        <f t="shared" ref="PXM66" si="5723">(PXM60-PXM62)*$C$65*0.7042</f>
        <v>0</v>
      </c>
      <c r="PXO66" s="962">
        <f t="shared" ref="PXO66" si="5724">(PXO60-PXO62)*$C$65*0.7042</f>
        <v>0</v>
      </c>
      <c r="PXQ66" s="962">
        <f t="shared" ref="PXQ66" si="5725">(PXQ60-PXQ62)*$C$65*0.7042</f>
        <v>0</v>
      </c>
      <c r="PXS66" s="962">
        <f t="shared" ref="PXS66" si="5726">(PXS60-PXS62)*$C$65*0.7042</f>
        <v>0</v>
      </c>
      <c r="PXU66" s="962">
        <f t="shared" ref="PXU66" si="5727">(PXU60-PXU62)*$C$65*0.7042</f>
        <v>0</v>
      </c>
      <c r="PXW66" s="962">
        <f t="shared" ref="PXW66" si="5728">(PXW60-PXW62)*$C$65*0.7042</f>
        <v>0</v>
      </c>
      <c r="PXY66" s="962">
        <f t="shared" ref="PXY66" si="5729">(PXY60-PXY62)*$C$65*0.7042</f>
        <v>0</v>
      </c>
      <c r="PYA66" s="962">
        <f t="shared" ref="PYA66" si="5730">(PYA60-PYA62)*$C$65*0.7042</f>
        <v>0</v>
      </c>
      <c r="PYC66" s="962">
        <f t="shared" ref="PYC66" si="5731">(PYC60-PYC62)*$C$65*0.7042</f>
        <v>0</v>
      </c>
      <c r="PYE66" s="962">
        <f t="shared" ref="PYE66" si="5732">(PYE60-PYE62)*$C$65*0.7042</f>
        <v>0</v>
      </c>
      <c r="PYG66" s="962">
        <f t="shared" ref="PYG66" si="5733">(PYG60-PYG62)*$C$65*0.7042</f>
        <v>0</v>
      </c>
      <c r="PYI66" s="962">
        <f t="shared" ref="PYI66" si="5734">(PYI60-PYI62)*$C$65*0.7042</f>
        <v>0</v>
      </c>
      <c r="PYK66" s="962">
        <f t="shared" ref="PYK66" si="5735">(PYK60-PYK62)*$C$65*0.7042</f>
        <v>0</v>
      </c>
      <c r="PYM66" s="962">
        <f t="shared" ref="PYM66" si="5736">(PYM60-PYM62)*$C$65*0.7042</f>
        <v>0</v>
      </c>
      <c r="PYO66" s="962">
        <f t="shared" ref="PYO66" si="5737">(PYO60-PYO62)*$C$65*0.7042</f>
        <v>0</v>
      </c>
      <c r="PYQ66" s="962">
        <f t="shared" ref="PYQ66" si="5738">(PYQ60-PYQ62)*$C$65*0.7042</f>
        <v>0</v>
      </c>
      <c r="PYS66" s="962">
        <f t="shared" ref="PYS66" si="5739">(PYS60-PYS62)*$C$65*0.7042</f>
        <v>0</v>
      </c>
      <c r="PYU66" s="962">
        <f t="shared" ref="PYU66" si="5740">(PYU60-PYU62)*$C$65*0.7042</f>
        <v>0</v>
      </c>
      <c r="PYW66" s="962">
        <f t="shared" ref="PYW66" si="5741">(PYW60-PYW62)*$C$65*0.7042</f>
        <v>0</v>
      </c>
      <c r="PYY66" s="962">
        <f t="shared" ref="PYY66" si="5742">(PYY60-PYY62)*$C$65*0.7042</f>
        <v>0</v>
      </c>
      <c r="PZA66" s="962">
        <f t="shared" ref="PZA66" si="5743">(PZA60-PZA62)*$C$65*0.7042</f>
        <v>0</v>
      </c>
      <c r="PZC66" s="962">
        <f t="shared" ref="PZC66" si="5744">(PZC60-PZC62)*$C$65*0.7042</f>
        <v>0</v>
      </c>
      <c r="PZE66" s="962">
        <f t="shared" ref="PZE66" si="5745">(PZE60-PZE62)*$C$65*0.7042</f>
        <v>0</v>
      </c>
      <c r="PZG66" s="962">
        <f t="shared" ref="PZG66" si="5746">(PZG60-PZG62)*$C$65*0.7042</f>
        <v>0</v>
      </c>
      <c r="PZI66" s="962">
        <f t="shared" ref="PZI66" si="5747">(PZI60-PZI62)*$C$65*0.7042</f>
        <v>0</v>
      </c>
      <c r="PZK66" s="962">
        <f t="shared" ref="PZK66" si="5748">(PZK60-PZK62)*$C$65*0.7042</f>
        <v>0</v>
      </c>
      <c r="PZM66" s="962">
        <f t="shared" ref="PZM66" si="5749">(PZM60-PZM62)*$C$65*0.7042</f>
        <v>0</v>
      </c>
      <c r="PZO66" s="962">
        <f t="shared" ref="PZO66" si="5750">(PZO60-PZO62)*$C$65*0.7042</f>
        <v>0</v>
      </c>
      <c r="PZQ66" s="962">
        <f t="shared" ref="PZQ66" si="5751">(PZQ60-PZQ62)*$C$65*0.7042</f>
        <v>0</v>
      </c>
      <c r="PZS66" s="962">
        <f t="shared" ref="PZS66" si="5752">(PZS60-PZS62)*$C$65*0.7042</f>
        <v>0</v>
      </c>
      <c r="PZU66" s="962">
        <f t="shared" ref="PZU66" si="5753">(PZU60-PZU62)*$C$65*0.7042</f>
        <v>0</v>
      </c>
      <c r="PZW66" s="962">
        <f t="shared" ref="PZW66" si="5754">(PZW60-PZW62)*$C$65*0.7042</f>
        <v>0</v>
      </c>
      <c r="PZY66" s="962">
        <f t="shared" ref="PZY66" si="5755">(PZY60-PZY62)*$C$65*0.7042</f>
        <v>0</v>
      </c>
      <c r="QAA66" s="962">
        <f t="shared" ref="QAA66" si="5756">(QAA60-QAA62)*$C$65*0.7042</f>
        <v>0</v>
      </c>
      <c r="QAC66" s="962">
        <f t="shared" ref="QAC66" si="5757">(QAC60-QAC62)*$C$65*0.7042</f>
        <v>0</v>
      </c>
      <c r="QAE66" s="962">
        <f t="shared" ref="QAE66" si="5758">(QAE60-QAE62)*$C$65*0.7042</f>
        <v>0</v>
      </c>
      <c r="QAG66" s="962">
        <f t="shared" ref="QAG66" si="5759">(QAG60-QAG62)*$C$65*0.7042</f>
        <v>0</v>
      </c>
      <c r="QAI66" s="962">
        <f t="shared" ref="QAI66" si="5760">(QAI60-QAI62)*$C$65*0.7042</f>
        <v>0</v>
      </c>
      <c r="QAK66" s="962">
        <f t="shared" ref="QAK66" si="5761">(QAK60-QAK62)*$C$65*0.7042</f>
        <v>0</v>
      </c>
      <c r="QAM66" s="962">
        <f t="shared" ref="QAM66" si="5762">(QAM60-QAM62)*$C$65*0.7042</f>
        <v>0</v>
      </c>
      <c r="QAO66" s="962">
        <f t="shared" ref="QAO66" si="5763">(QAO60-QAO62)*$C$65*0.7042</f>
        <v>0</v>
      </c>
      <c r="QAQ66" s="962">
        <f t="shared" ref="QAQ66" si="5764">(QAQ60-QAQ62)*$C$65*0.7042</f>
        <v>0</v>
      </c>
      <c r="QAS66" s="962">
        <f t="shared" ref="QAS66" si="5765">(QAS60-QAS62)*$C$65*0.7042</f>
        <v>0</v>
      </c>
      <c r="QAU66" s="962">
        <f t="shared" ref="QAU66" si="5766">(QAU60-QAU62)*$C$65*0.7042</f>
        <v>0</v>
      </c>
      <c r="QAW66" s="962">
        <f t="shared" ref="QAW66" si="5767">(QAW60-QAW62)*$C$65*0.7042</f>
        <v>0</v>
      </c>
      <c r="QAY66" s="962">
        <f t="shared" ref="QAY66" si="5768">(QAY60-QAY62)*$C$65*0.7042</f>
        <v>0</v>
      </c>
      <c r="QBA66" s="962">
        <f t="shared" ref="QBA66" si="5769">(QBA60-QBA62)*$C$65*0.7042</f>
        <v>0</v>
      </c>
      <c r="QBC66" s="962">
        <f t="shared" ref="QBC66" si="5770">(QBC60-QBC62)*$C$65*0.7042</f>
        <v>0</v>
      </c>
      <c r="QBE66" s="962">
        <f t="shared" ref="QBE66" si="5771">(QBE60-QBE62)*$C$65*0.7042</f>
        <v>0</v>
      </c>
      <c r="QBG66" s="962">
        <f t="shared" ref="QBG66" si="5772">(QBG60-QBG62)*$C$65*0.7042</f>
        <v>0</v>
      </c>
      <c r="QBI66" s="962">
        <f t="shared" ref="QBI66" si="5773">(QBI60-QBI62)*$C$65*0.7042</f>
        <v>0</v>
      </c>
      <c r="QBK66" s="962">
        <f t="shared" ref="QBK66" si="5774">(QBK60-QBK62)*$C$65*0.7042</f>
        <v>0</v>
      </c>
      <c r="QBM66" s="962">
        <f t="shared" ref="QBM66" si="5775">(QBM60-QBM62)*$C$65*0.7042</f>
        <v>0</v>
      </c>
      <c r="QBO66" s="962">
        <f t="shared" ref="QBO66" si="5776">(QBO60-QBO62)*$C$65*0.7042</f>
        <v>0</v>
      </c>
      <c r="QBQ66" s="962">
        <f t="shared" ref="QBQ66" si="5777">(QBQ60-QBQ62)*$C$65*0.7042</f>
        <v>0</v>
      </c>
      <c r="QBS66" s="962">
        <f t="shared" ref="QBS66" si="5778">(QBS60-QBS62)*$C$65*0.7042</f>
        <v>0</v>
      </c>
      <c r="QBU66" s="962">
        <f t="shared" ref="QBU66" si="5779">(QBU60-QBU62)*$C$65*0.7042</f>
        <v>0</v>
      </c>
      <c r="QBW66" s="962">
        <f t="shared" ref="QBW66" si="5780">(QBW60-QBW62)*$C$65*0.7042</f>
        <v>0</v>
      </c>
      <c r="QBY66" s="962">
        <f t="shared" ref="QBY66" si="5781">(QBY60-QBY62)*$C$65*0.7042</f>
        <v>0</v>
      </c>
      <c r="QCA66" s="962">
        <f t="shared" ref="QCA66" si="5782">(QCA60-QCA62)*$C$65*0.7042</f>
        <v>0</v>
      </c>
      <c r="QCC66" s="962">
        <f t="shared" ref="QCC66" si="5783">(QCC60-QCC62)*$C$65*0.7042</f>
        <v>0</v>
      </c>
      <c r="QCE66" s="962">
        <f t="shared" ref="QCE66" si="5784">(QCE60-QCE62)*$C$65*0.7042</f>
        <v>0</v>
      </c>
      <c r="QCG66" s="962">
        <f t="shared" ref="QCG66" si="5785">(QCG60-QCG62)*$C$65*0.7042</f>
        <v>0</v>
      </c>
      <c r="QCI66" s="962">
        <f t="shared" ref="QCI66" si="5786">(QCI60-QCI62)*$C$65*0.7042</f>
        <v>0</v>
      </c>
      <c r="QCK66" s="962">
        <f t="shared" ref="QCK66" si="5787">(QCK60-QCK62)*$C$65*0.7042</f>
        <v>0</v>
      </c>
      <c r="QCM66" s="962">
        <f t="shared" ref="QCM66" si="5788">(QCM60-QCM62)*$C$65*0.7042</f>
        <v>0</v>
      </c>
      <c r="QCO66" s="962">
        <f t="shared" ref="QCO66" si="5789">(QCO60-QCO62)*$C$65*0.7042</f>
        <v>0</v>
      </c>
      <c r="QCQ66" s="962">
        <f t="shared" ref="QCQ66" si="5790">(QCQ60-QCQ62)*$C$65*0.7042</f>
        <v>0</v>
      </c>
      <c r="QCS66" s="962">
        <f t="shared" ref="QCS66" si="5791">(QCS60-QCS62)*$C$65*0.7042</f>
        <v>0</v>
      </c>
      <c r="QCU66" s="962">
        <f t="shared" ref="QCU66" si="5792">(QCU60-QCU62)*$C$65*0.7042</f>
        <v>0</v>
      </c>
      <c r="QCW66" s="962">
        <f t="shared" ref="QCW66" si="5793">(QCW60-QCW62)*$C$65*0.7042</f>
        <v>0</v>
      </c>
      <c r="QCY66" s="962">
        <f t="shared" ref="QCY66" si="5794">(QCY60-QCY62)*$C$65*0.7042</f>
        <v>0</v>
      </c>
      <c r="QDA66" s="962">
        <f t="shared" ref="QDA66" si="5795">(QDA60-QDA62)*$C$65*0.7042</f>
        <v>0</v>
      </c>
      <c r="QDC66" s="962">
        <f t="shared" ref="QDC66" si="5796">(QDC60-QDC62)*$C$65*0.7042</f>
        <v>0</v>
      </c>
      <c r="QDE66" s="962">
        <f t="shared" ref="QDE66" si="5797">(QDE60-QDE62)*$C$65*0.7042</f>
        <v>0</v>
      </c>
      <c r="QDG66" s="962">
        <f t="shared" ref="QDG66" si="5798">(QDG60-QDG62)*$C$65*0.7042</f>
        <v>0</v>
      </c>
      <c r="QDI66" s="962">
        <f t="shared" ref="QDI66" si="5799">(QDI60-QDI62)*$C$65*0.7042</f>
        <v>0</v>
      </c>
      <c r="QDK66" s="962">
        <f t="shared" ref="QDK66" si="5800">(QDK60-QDK62)*$C$65*0.7042</f>
        <v>0</v>
      </c>
      <c r="QDM66" s="962">
        <f t="shared" ref="QDM66" si="5801">(QDM60-QDM62)*$C$65*0.7042</f>
        <v>0</v>
      </c>
      <c r="QDO66" s="962">
        <f t="shared" ref="QDO66" si="5802">(QDO60-QDO62)*$C$65*0.7042</f>
        <v>0</v>
      </c>
      <c r="QDQ66" s="962">
        <f t="shared" ref="QDQ66" si="5803">(QDQ60-QDQ62)*$C$65*0.7042</f>
        <v>0</v>
      </c>
      <c r="QDS66" s="962">
        <f t="shared" ref="QDS66" si="5804">(QDS60-QDS62)*$C$65*0.7042</f>
        <v>0</v>
      </c>
      <c r="QDU66" s="962">
        <f t="shared" ref="QDU66" si="5805">(QDU60-QDU62)*$C$65*0.7042</f>
        <v>0</v>
      </c>
      <c r="QDW66" s="962">
        <f t="shared" ref="QDW66" si="5806">(QDW60-QDW62)*$C$65*0.7042</f>
        <v>0</v>
      </c>
      <c r="QDY66" s="962">
        <f t="shared" ref="QDY66" si="5807">(QDY60-QDY62)*$C$65*0.7042</f>
        <v>0</v>
      </c>
      <c r="QEA66" s="962">
        <f t="shared" ref="QEA66" si="5808">(QEA60-QEA62)*$C$65*0.7042</f>
        <v>0</v>
      </c>
      <c r="QEC66" s="962">
        <f t="shared" ref="QEC66" si="5809">(QEC60-QEC62)*$C$65*0.7042</f>
        <v>0</v>
      </c>
      <c r="QEE66" s="962">
        <f t="shared" ref="QEE66" si="5810">(QEE60-QEE62)*$C$65*0.7042</f>
        <v>0</v>
      </c>
      <c r="QEG66" s="962">
        <f t="shared" ref="QEG66" si="5811">(QEG60-QEG62)*$C$65*0.7042</f>
        <v>0</v>
      </c>
      <c r="QEI66" s="962">
        <f t="shared" ref="QEI66" si="5812">(QEI60-QEI62)*$C$65*0.7042</f>
        <v>0</v>
      </c>
      <c r="QEK66" s="962">
        <f t="shared" ref="QEK66" si="5813">(QEK60-QEK62)*$C$65*0.7042</f>
        <v>0</v>
      </c>
      <c r="QEM66" s="962">
        <f t="shared" ref="QEM66" si="5814">(QEM60-QEM62)*$C$65*0.7042</f>
        <v>0</v>
      </c>
      <c r="QEO66" s="962">
        <f t="shared" ref="QEO66" si="5815">(QEO60-QEO62)*$C$65*0.7042</f>
        <v>0</v>
      </c>
      <c r="QEQ66" s="962">
        <f t="shared" ref="QEQ66" si="5816">(QEQ60-QEQ62)*$C$65*0.7042</f>
        <v>0</v>
      </c>
      <c r="QES66" s="962">
        <f t="shared" ref="QES66" si="5817">(QES60-QES62)*$C$65*0.7042</f>
        <v>0</v>
      </c>
      <c r="QEU66" s="962">
        <f t="shared" ref="QEU66" si="5818">(QEU60-QEU62)*$C$65*0.7042</f>
        <v>0</v>
      </c>
      <c r="QEW66" s="962">
        <f t="shared" ref="QEW66" si="5819">(QEW60-QEW62)*$C$65*0.7042</f>
        <v>0</v>
      </c>
      <c r="QEY66" s="962">
        <f t="shared" ref="QEY66" si="5820">(QEY60-QEY62)*$C$65*0.7042</f>
        <v>0</v>
      </c>
      <c r="QFA66" s="962">
        <f t="shared" ref="QFA66" si="5821">(QFA60-QFA62)*$C$65*0.7042</f>
        <v>0</v>
      </c>
      <c r="QFC66" s="962">
        <f t="shared" ref="QFC66" si="5822">(QFC60-QFC62)*$C$65*0.7042</f>
        <v>0</v>
      </c>
      <c r="QFE66" s="962">
        <f t="shared" ref="QFE66" si="5823">(QFE60-QFE62)*$C$65*0.7042</f>
        <v>0</v>
      </c>
      <c r="QFG66" s="962">
        <f t="shared" ref="QFG66" si="5824">(QFG60-QFG62)*$C$65*0.7042</f>
        <v>0</v>
      </c>
      <c r="QFI66" s="962">
        <f t="shared" ref="QFI66" si="5825">(QFI60-QFI62)*$C$65*0.7042</f>
        <v>0</v>
      </c>
      <c r="QFK66" s="962">
        <f t="shared" ref="QFK66" si="5826">(QFK60-QFK62)*$C$65*0.7042</f>
        <v>0</v>
      </c>
      <c r="QFM66" s="962">
        <f t="shared" ref="QFM66" si="5827">(QFM60-QFM62)*$C$65*0.7042</f>
        <v>0</v>
      </c>
      <c r="QFO66" s="962">
        <f t="shared" ref="QFO66" si="5828">(QFO60-QFO62)*$C$65*0.7042</f>
        <v>0</v>
      </c>
      <c r="QFQ66" s="962">
        <f t="shared" ref="QFQ66" si="5829">(QFQ60-QFQ62)*$C$65*0.7042</f>
        <v>0</v>
      </c>
      <c r="QFS66" s="962">
        <f t="shared" ref="QFS66" si="5830">(QFS60-QFS62)*$C$65*0.7042</f>
        <v>0</v>
      </c>
      <c r="QFU66" s="962">
        <f t="shared" ref="QFU66" si="5831">(QFU60-QFU62)*$C$65*0.7042</f>
        <v>0</v>
      </c>
      <c r="QFW66" s="962">
        <f t="shared" ref="QFW66" si="5832">(QFW60-QFW62)*$C$65*0.7042</f>
        <v>0</v>
      </c>
      <c r="QFY66" s="962">
        <f t="shared" ref="QFY66" si="5833">(QFY60-QFY62)*$C$65*0.7042</f>
        <v>0</v>
      </c>
      <c r="QGA66" s="962">
        <f t="shared" ref="QGA66" si="5834">(QGA60-QGA62)*$C$65*0.7042</f>
        <v>0</v>
      </c>
      <c r="QGC66" s="962">
        <f t="shared" ref="QGC66" si="5835">(QGC60-QGC62)*$C$65*0.7042</f>
        <v>0</v>
      </c>
      <c r="QGE66" s="962">
        <f t="shared" ref="QGE66" si="5836">(QGE60-QGE62)*$C$65*0.7042</f>
        <v>0</v>
      </c>
      <c r="QGG66" s="962">
        <f t="shared" ref="QGG66" si="5837">(QGG60-QGG62)*$C$65*0.7042</f>
        <v>0</v>
      </c>
      <c r="QGI66" s="962">
        <f t="shared" ref="QGI66" si="5838">(QGI60-QGI62)*$C$65*0.7042</f>
        <v>0</v>
      </c>
      <c r="QGK66" s="962">
        <f t="shared" ref="QGK66" si="5839">(QGK60-QGK62)*$C$65*0.7042</f>
        <v>0</v>
      </c>
      <c r="QGM66" s="962">
        <f t="shared" ref="QGM66" si="5840">(QGM60-QGM62)*$C$65*0.7042</f>
        <v>0</v>
      </c>
      <c r="QGO66" s="962">
        <f t="shared" ref="QGO66" si="5841">(QGO60-QGO62)*$C$65*0.7042</f>
        <v>0</v>
      </c>
      <c r="QGQ66" s="962">
        <f t="shared" ref="QGQ66" si="5842">(QGQ60-QGQ62)*$C$65*0.7042</f>
        <v>0</v>
      </c>
      <c r="QGS66" s="962">
        <f t="shared" ref="QGS66" si="5843">(QGS60-QGS62)*$C$65*0.7042</f>
        <v>0</v>
      </c>
      <c r="QGU66" s="962">
        <f t="shared" ref="QGU66" si="5844">(QGU60-QGU62)*$C$65*0.7042</f>
        <v>0</v>
      </c>
      <c r="QGW66" s="962">
        <f t="shared" ref="QGW66" si="5845">(QGW60-QGW62)*$C$65*0.7042</f>
        <v>0</v>
      </c>
      <c r="QGY66" s="962">
        <f t="shared" ref="QGY66" si="5846">(QGY60-QGY62)*$C$65*0.7042</f>
        <v>0</v>
      </c>
      <c r="QHA66" s="962">
        <f t="shared" ref="QHA66" si="5847">(QHA60-QHA62)*$C$65*0.7042</f>
        <v>0</v>
      </c>
      <c r="QHC66" s="962">
        <f t="shared" ref="QHC66" si="5848">(QHC60-QHC62)*$C$65*0.7042</f>
        <v>0</v>
      </c>
      <c r="QHE66" s="962">
        <f t="shared" ref="QHE66" si="5849">(QHE60-QHE62)*$C$65*0.7042</f>
        <v>0</v>
      </c>
      <c r="QHG66" s="962">
        <f t="shared" ref="QHG66" si="5850">(QHG60-QHG62)*$C$65*0.7042</f>
        <v>0</v>
      </c>
      <c r="QHI66" s="962">
        <f t="shared" ref="QHI66" si="5851">(QHI60-QHI62)*$C$65*0.7042</f>
        <v>0</v>
      </c>
      <c r="QHK66" s="962">
        <f t="shared" ref="QHK66" si="5852">(QHK60-QHK62)*$C$65*0.7042</f>
        <v>0</v>
      </c>
      <c r="QHM66" s="962">
        <f t="shared" ref="QHM66" si="5853">(QHM60-QHM62)*$C$65*0.7042</f>
        <v>0</v>
      </c>
      <c r="QHO66" s="962">
        <f t="shared" ref="QHO66" si="5854">(QHO60-QHO62)*$C$65*0.7042</f>
        <v>0</v>
      </c>
      <c r="QHQ66" s="962">
        <f t="shared" ref="QHQ66" si="5855">(QHQ60-QHQ62)*$C$65*0.7042</f>
        <v>0</v>
      </c>
      <c r="QHS66" s="962">
        <f t="shared" ref="QHS66" si="5856">(QHS60-QHS62)*$C$65*0.7042</f>
        <v>0</v>
      </c>
      <c r="QHU66" s="962">
        <f t="shared" ref="QHU66" si="5857">(QHU60-QHU62)*$C$65*0.7042</f>
        <v>0</v>
      </c>
      <c r="QHW66" s="962">
        <f t="shared" ref="QHW66" si="5858">(QHW60-QHW62)*$C$65*0.7042</f>
        <v>0</v>
      </c>
      <c r="QHY66" s="962">
        <f t="shared" ref="QHY66" si="5859">(QHY60-QHY62)*$C$65*0.7042</f>
        <v>0</v>
      </c>
      <c r="QIA66" s="962">
        <f t="shared" ref="QIA66" si="5860">(QIA60-QIA62)*$C$65*0.7042</f>
        <v>0</v>
      </c>
      <c r="QIC66" s="962">
        <f t="shared" ref="QIC66" si="5861">(QIC60-QIC62)*$C$65*0.7042</f>
        <v>0</v>
      </c>
      <c r="QIE66" s="962">
        <f t="shared" ref="QIE66" si="5862">(QIE60-QIE62)*$C$65*0.7042</f>
        <v>0</v>
      </c>
      <c r="QIG66" s="962">
        <f t="shared" ref="QIG66" si="5863">(QIG60-QIG62)*$C$65*0.7042</f>
        <v>0</v>
      </c>
      <c r="QII66" s="962">
        <f t="shared" ref="QII66" si="5864">(QII60-QII62)*$C$65*0.7042</f>
        <v>0</v>
      </c>
      <c r="QIK66" s="962">
        <f t="shared" ref="QIK66" si="5865">(QIK60-QIK62)*$C$65*0.7042</f>
        <v>0</v>
      </c>
      <c r="QIM66" s="962">
        <f t="shared" ref="QIM66" si="5866">(QIM60-QIM62)*$C$65*0.7042</f>
        <v>0</v>
      </c>
      <c r="QIO66" s="962">
        <f t="shared" ref="QIO66" si="5867">(QIO60-QIO62)*$C$65*0.7042</f>
        <v>0</v>
      </c>
      <c r="QIQ66" s="962">
        <f t="shared" ref="QIQ66" si="5868">(QIQ60-QIQ62)*$C$65*0.7042</f>
        <v>0</v>
      </c>
      <c r="QIS66" s="962">
        <f t="shared" ref="QIS66" si="5869">(QIS60-QIS62)*$C$65*0.7042</f>
        <v>0</v>
      </c>
      <c r="QIU66" s="962">
        <f t="shared" ref="QIU66" si="5870">(QIU60-QIU62)*$C$65*0.7042</f>
        <v>0</v>
      </c>
      <c r="QIW66" s="962">
        <f t="shared" ref="QIW66" si="5871">(QIW60-QIW62)*$C$65*0.7042</f>
        <v>0</v>
      </c>
      <c r="QIY66" s="962">
        <f t="shared" ref="QIY66" si="5872">(QIY60-QIY62)*$C$65*0.7042</f>
        <v>0</v>
      </c>
      <c r="QJA66" s="962">
        <f t="shared" ref="QJA66" si="5873">(QJA60-QJA62)*$C$65*0.7042</f>
        <v>0</v>
      </c>
      <c r="QJC66" s="962">
        <f t="shared" ref="QJC66" si="5874">(QJC60-QJC62)*$C$65*0.7042</f>
        <v>0</v>
      </c>
      <c r="QJE66" s="962">
        <f t="shared" ref="QJE66" si="5875">(QJE60-QJE62)*$C$65*0.7042</f>
        <v>0</v>
      </c>
      <c r="QJG66" s="962">
        <f t="shared" ref="QJG66" si="5876">(QJG60-QJG62)*$C$65*0.7042</f>
        <v>0</v>
      </c>
      <c r="QJI66" s="962">
        <f t="shared" ref="QJI66" si="5877">(QJI60-QJI62)*$C$65*0.7042</f>
        <v>0</v>
      </c>
      <c r="QJK66" s="962">
        <f t="shared" ref="QJK66" si="5878">(QJK60-QJK62)*$C$65*0.7042</f>
        <v>0</v>
      </c>
      <c r="QJM66" s="962">
        <f t="shared" ref="QJM66" si="5879">(QJM60-QJM62)*$C$65*0.7042</f>
        <v>0</v>
      </c>
      <c r="QJO66" s="962">
        <f t="shared" ref="QJO66" si="5880">(QJO60-QJO62)*$C$65*0.7042</f>
        <v>0</v>
      </c>
      <c r="QJQ66" s="962">
        <f t="shared" ref="QJQ66" si="5881">(QJQ60-QJQ62)*$C$65*0.7042</f>
        <v>0</v>
      </c>
      <c r="QJS66" s="962">
        <f t="shared" ref="QJS66" si="5882">(QJS60-QJS62)*$C$65*0.7042</f>
        <v>0</v>
      </c>
      <c r="QJU66" s="962">
        <f t="shared" ref="QJU66" si="5883">(QJU60-QJU62)*$C$65*0.7042</f>
        <v>0</v>
      </c>
      <c r="QJW66" s="962">
        <f t="shared" ref="QJW66" si="5884">(QJW60-QJW62)*$C$65*0.7042</f>
        <v>0</v>
      </c>
      <c r="QJY66" s="962">
        <f t="shared" ref="QJY66" si="5885">(QJY60-QJY62)*$C$65*0.7042</f>
        <v>0</v>
      </c>
      <c r="QKA66" s="962">
        <f t="shared" ref="QKA66" si="5886">(QKA60-QKA62)*$C$65*0.7042</f>
        <v>0</v>
      </c>
      <c r="QKC66" s="962">
        <f t="shared" ref="QKC66" si="5887">(QKC60-QKC62)*$C$65*0.7042</f>
        <v>0</v>
      </c>
      <c r="QKE66" s="962">
        <f t="shared" ref="QKE66" si="5888">(QKE60-QKE62)*$C$65*0.7042</f>
        <v>0</v>
      </c>
      <c r="QKG66" s="962">
        <f t="shared" ref="QKG66" si="5889">(QKG60-QKG62)*$C$65*0.7042</f>
        <v>0</v>
      </c>
      <c r="QKI66" s="962">
        <f t="shared" ref="QKI66" si="5890">(QKI60-QKI62)*$C$65*0.7042</f>
        <v>0</v>
      </c>
      <c r="QKK66" s="962">
        <f t="shared" ref="QKK66" si="5891">(QKK60-QKK62)*$C$65*0.7042</f>
        <v>0</v>
      </c>
      <c r="QKM66" s="962">
        <f t="shared" ref="QKM66" si="5892">(QKM60-QKM62)*$C$65*0.7042</f>
        <v>0</v>
      </c>
      <c r="QKO66" s="962">
        <f t="shared" ref="QKO66" si="5893">(QKO60-QKO62)*$C$65*0.7042</f>
        <v>0</v>
      </c>
      <c r="QKQ66" s="962">
        <f t="shared" ref="QKQ66" si="5894">(QKQ60-QKQ62)*$C$65*0.7042</f>
        <v>0</v>
      </c>
      <c r="QKS66" s="962">
        <f t="shared" ref="QKS66" si="5895">(QKS60-QKS62)*$C$65*0.7042</f>
        <v>0</v>
      </c>
      <c r="QKU66" s="962">
        <f t="shared" ref="QKU66" si="5896">(QKU60-QKU62)*$C$65*0.7042</f>
        <v>0</v>
      </c>
      <c r="QKW66" s="962">
        <f t="shared" ref="QKW66" si="5897">(QKW60-QKW62)*$C$65*0.7042</f>
        <v>0</v>
      </c>
      <c r="QKY66" s="962">
        <f t="shared" ref="QKY66" si="5898">(QKY60-QKY62)*$C$65*0.7042</f>
        <v>0</v>
      </c>
      <c r="QLA66" s="962">
        <f t="shared" ref="QLA66" si="5899">(QLA60-QLA62)*$C$65*0.7042</f>
        <v>0</v>
      </c>
      <c r="QLC66" s="962">
        <f t="shared" ref="QLC66" si="5900">(QLC60-QLC62)*$C$65*0.7042</f>
        <v>0</v>
      </c>
      <c r="QLE66" s="962">
        <f t="shared" ref="QLE66" si="5901">(QLE60-QLE62)*$C$65*0.7042</f>
        <v>0</v>
      </c>
      <c r="QLG66" s="962">
        <f t="shared" ref="QLG66" si="5902">(QLG60-QLG62)*$C$65*0.7042</f>
        <v>0</v>
      </c>
      <c r="QLI66" s="962">
        <f t="shared" ref="QLI66" si="5903">(QLI60-QLI62)*$C$65*0.7042</f>
        <v>0</v>
      </c>
      <c r="QLK66" s="962">
        <f t="shared" ref="QLK66" si="5904">(QLK60-QLK62)*$C$65*0.7042</f>
        <v>0</v>
      </c>
      <c r="QLM66" s="962">
        <f t="shared" ref="QLM66" si="5905">(QLM60-QLM62)*$C$65*0.7042</f>
        <v>0</v>
      </c>
      <c r="QLO66" s="962">
        <f t="shared" ref="QLO66" si="5906">(QLO60-QLO62)*$C$65*0.7042</f>
        <v>0</v>
      </c>
      <c r="QLQ66" s="962">
        <f t="shared" ref="QLQ66" si="5907">(QLQ60-QLQ62)*$C$65*0.7042</f>
        <v>0</v>
      </c>
      <c r="QLS66" s="962">
        <f t="shared" ref="QLS66" si="5908">(QLS60-QLS62)*$C$65*0.7042</f>
        <v>0</v>
      </c>
      <c r="QLU66" s="962">
        <f t="shared" ref="QLU66" si="5909">(QLU60-QLU62)*$C$65*0.7042</f>
        <v>0</v>
      </c>
      <c r="QLW66" s="962">
        <f t="shared" ref="QLW66" si="5910">(QLW60-QLW62)*$C$65*0.7042</f>
        <v>0</v>
      </c>
      <c r="QLY66" s="962">
        <f t="shared" ref="QLY66" si="5911">(QLY60-QLY62)*$C$65*0.7042</f>
        <v>0</v>
      </c>
      <c r="QMA66" s="962">
        <f t="shared" ref="QMA66" si="5912">(QMA60-QMA62)*$C$65*0.7042</f>
        <v>0</v>
      </c>
      <c r="QMC66" s="962">
        <f t="shared" ref="QMC66" si="5913">(QMC60-QMC62)*$C$65*0.7042</f>
        <v>0</v>
      </c>
      <c r="QME66" s="962">
        <f t="shared" ref="QME66" si="5914">(QME60-QME62)*$C$65*0.7042</f>
        <v>0</v>
      </c>
      <c r="QMG66" s="962">
        <f t="shared" ref="QMG66" si="5915">(QMG60-QMG62)*$C$65*0.7042</f>
        <v>0</v>
      </c>
      <c r="QMI66" s="962">
        <f t="shared" ref="QMI66" si="5916">(QMI60-QMI62)*$C$65*0.7042</f>
        <v>0</v>
      </c>
      <c r="QMK66" s="962">
        <f t="shared" ref="QMK66" si="5917">(QMK60-QMK62)*$C$65*0.7042</f>
        <v>0</v>
      </c>
      <c r="QMM66" s="962">
        <f t="shared" ref="QMM66" si="5918">(QMM60-QMM62)*$C$65*0.7042</f>
        <v>0</v>
      </c>
      <c r="QMO66" s="962">
        <f t="shared" ref="QMO66" si="5919">(QMO60-QMO62)*$C$65*0.7042</f>
        <v>0</v>
      </c>
      <c r="QMQ66" s="962">
        <f t="shared" ref="QMQ66" si="5920">(QMQ60-QMQ62)*$C$65*0.7042</f>
        <v>0</v>
      </c>
      <c r="QMS66" s="962">
        <f t="shared" ref="QMS66" si="5921">(QMS60-QMS62)*$C$65*0.7042</f>
        <v>0</v>
      </c>
      <c r="QMU66" s="962">
        <f t="shared" ref="QMU66" si="5922">(QMU60-QMU62)*$C$65*0.7042</f>
        <v>0</v>
      </c>
      <c r="QMW66" s="962">
        <f t="shared" ref="QMW66" si="5923">(QMW60-QMW62)*$C$65*0.7042</f>
        <v>0</v>
      </c>
      <c r="QMY66" s="962">
        <f t="shared" ref="QMY66" si="5924">(QMY60-QMY62)*$C$65*0.7042</f>
        <v>0</v>
      </c>
      <c r="QNA66" s="962">
        <f t="shared" ref="QNA66" si="5925">(QNA60-QNA62)*$C$65*0.7042</f>
        <v>0</v>
      </c>
      <c r="QNC66" s="962">
        <f t="shared" ref="QNC66" si="5926">(QNC60-QNC62)*$C$65*0.7042</f>
        <v>0</v>
      </c>
      <c r="QNE66" s="962">
        <f t="shared" ref="QNE66" si="5927">(QNE60-QNE62)*$C$65*0.7042</f>
        <v>0</v>
      </c>
      <c r="QNG66" s="962">
        <f t="shared" ref="QNG66" si="5928">(QNG60-QNG62)*$C$65*0.7042</f>
        <v>0</v>
      </c>
      <c r="QNI66" s="962">
        <f t="shared" ref="QNI66" si="5929">(QNI60-QNI62)*$C$65*0.7042</f>
        <v>0</v>
      </c>
      <c r="QNK66" s="962">
        <f t="shared" ref="QNK66" si="5930">(QNK60-QNK62)*$C$65*0.7042</f>
        <v>0</v>
      </c>
      <c r="QNM66" s="962">
        <f t="shared" ref="QNM66" si="5931">(QNM60-QNM62)*$C$65*0.7042</f>
        <v>0</v>
      </c>
      <c r="QNO66" s="962">
        <f t="shared" ref="QNO66" si="5932">(QNO60-QNO62)*$C$65*0.7042</f>
        <v>0</v>
      </c>
      <c r="QNQ66" s="962">
        <f t="shared" ref="QNQ66" si="5933">(QNQ60-QNQ62)*$C$65*0.7042</f>
        <v>0</v>
      </c>
      <c r="QNS66" s="962">
        <f t="shared" ref="QNS66" si="5934">(QNS60-QNS62)*$C$65*0.7042</f>
        <v>0</v>
      </c>
      <c r="QNU66" s="962">
        <f t="shared" ref="QNU66" si="5935">(QNU60-QNU62)*$C$65*0.7042</f>
        <v>0</v>
      </c>
      <c r="QNW66" s="962">
        <f t="shared" ref="QNW66" si="5936">(QNW60-QNW62)*$C$65*0.7042</f>
        <v>0</v>
      </c>
      <c r="QNY66" s="962">
        <f t="shared" ref="QNY66" si="5937">(QNY60-QNY62)*$C$65*0.7042</f>
        <v>0</v>
      </c>
      <c r="QOA66" s="962">
        <f t="shared" ref="QOA66" si="5938">(QOA60-QOA62)*$C$65*0.7042</f>
        <v>0</v>
      </c>
      <c r="QOC66" s="962">
        <f t="shared" ref="QOC66" si="5939">(QOC60-QOC62)*$C$65*0.7042</f>
        <v>0</v>
      </c>
      <c r="QOE66" s="962">
        <f t="shared" ref="QOE66" si="5940">(QOE60-QOE62)*$C$65*0.7042</f>
        <v>0</v>
      </c>
      <c r="QOG66" s="962">
        <f t="shared" ref="QOG66" si="5941">(QOG60-QOG62)*$C$65*0.7042</f>
        <v>0</v>
      </c>
      <c r="QOI66" s="962">
        <f t="shared" ref="QOI66" si="5942">(QOI60-QOI62)*$C$65*0.7042</f>
        <v>0</v>
      </c>
      <c r="QOK66" s="962">
        <f t="shared" ref="QOK66" si="5943">(QOK60-QOK62)*$C$65*0.7042</f>
        <v>0</v>
      </c>
      <c r="QOM66" s="962">
        <f t="shared" ref="QOM66" si="5944">(QOM60-QOM62)*$C$65*0.7042</f>
        <v>0</v>
      </c>
      <c r="QOO66" s="962">
        <f t="shared" ref="QOO66" si="5945">(QOO60-QOO62)*$C$65*0.7042</f>
        <v>0</v>
      </c>
      <c r="QOQ66" s="962">
        <f t="shared" ref="QOQ66" si="5946">(QOQ60-QOQ62)*$C$65*0.7042</f>
        <v>0</v>
      </c>
      <c r="QOS66" s="962">
        <f t="shared" ref="QOS66" si="5947">(QOS60-QOS62)*$C$65*0.7042</f>
        <v>0</v>
      </c>
      <c r="QOU66" s="962">
        <f t="shared" ref="QOU66" si="5948">(QOU60-QOU62)*$C$65*0.7042</f>
        <v>0</v>
      </c>
      <c r="QOW66" s="962">
        <f t="shared" ref="QOW66" si="5949">(QOW60-QOW62)*$C$65*0.7042</f>
        <v>0</v>
      </c>
      <c r="QOY66" s="962">
        <f t="shared" ref="QOY66" si="5950">(QOY60-QOY62)*$C$65*0.7042</f>
        <v>0</v>
      </c>
      <c r="QPA66" s="962">
        <f t="shared" ref="QPA66" si="5951">(QPA60-QPA62)*$C$65*0.7042</f>
        <v>0</v>
      </c>
      <c r="QPC66" s="962">
        <f t="shared" ref="QPC66" si="5952">(QPC60-QPC62)*$C$65*0.7042</f>
        <v>0</v>
      </c>
      <c r="QPE66" s="962">
        <f t="shared" ref="QPE66" si="5953">(QPE60-QPE62)*$C$65*0.7042</f>
        <v>0</v>
      </c>
      <c r="QPG66" s="962">
        <f t="shared" ref="QPG66" si="5954">(QPG60-QPG62)*$C$65*0.7042</f>
        <v>0</v>
      </c>
      <c r="QPI66" s="962">
        <f t="shared" ref="QPI66" si="5955">(QPI60-QPI62)*$C$65*0.7042</f>
        <v>0</v>
      </c>
      <c r="QPK66" s="962">
        <f t="shared" ref="QPK66" si="5956">(QPK60-QPK62)*$C$65*0.7042</f>
        <v>0</v>
      </c>
      <c r="QPM66" s="962">
        <f t="shared" ref="QPM66" si="5957">(QPM60-QPM62)*$C$65*0.7042</f>
        <v>0</v>
      </c>
      <c r="QPO66" s="962">
        <f t="shared" ref="QPO66" si="5958">(QPO60-QPO62)*$C$65*0.7042</f>
        <v>0</v>
      </c>
      <c r="QPQ66" s="962">
        <f t="shared" ref="QPQ66" si="5959">(QPQ60-QPQ62)*$C$65*0.7042</f>
        <v>0</v>
      </c>
      <c r="QPS66" s="962">
        <f t="shared" ref="QPS66" si="5960">(QPS60-QPS62)*$C$65*0.7042</f>
        <v>0</v>
      </c>
      <c r="QPU66" s="962">
        <f t="shared" ref="QPU66" si="5961">(QPU60-QPU62)*$C$65*0.7042</f>
        <v>0</v>
      </c>
      <c r="QPW66" s="962">
        <f t="shared" ref="QPW66" si="5962">(QPW60-QPW62)*$C$65*0.7042</f>
        <v>0</v>
      </c>
      <c r="QPY66" s="962">
        <f t="shared" ref="QPY66" si="5963">(QPY60-QPY62)*$C$65*0.7042</f>
        <v>0</v>
      </c>
      <c r="QQA66" s="962">
        <f t="shared" ref="QQA66" si="5964">(QQA60-QQA62)*$C$65*0.7042</f>
        <v>0</v>
      </c>
      <c r="QQC66" s="962">
        <f t="shared" ref="QQC66" si="5965">(QQC60-QQC62)*$C$65*0.7042</f>
        <v>0</v>
      </c>
      <c r="QQE66" s="962">
        <f t="shared" ref="QQE66" si="5966">(QQE60-QQE62)*$C$65*0.7042</f>
        <v>0</v>
      </c>
      <c r="QQG66" s="962">
        <f t="shared" ref="QQG66" si="5967">(QQG60-QQG62)*$C$65*0.7042</f>
        <v>0</v>
      </c>
      <c r="QQI66" s="962">
        <f t="shared" ref="QQI66" si="5968">(QQI60-QQI62)*$C$65*0.7042</f>
        <v>0</v>
      </c>
      <c r="QQK66" s="962">
        <f t="shared" ref="QQK66" si="5969">(QQK60-QQK62)*$C$65*0.7042</f>
        <v>0</v>
      </c>
      <c r="QQM66" s="962">
        <f t="shared" ref="QQM66" si="5970">(QQM60-QQM62)*$C$65*0.7042</f>
        <v>0</v>
      </c>
      <c r="QQO66" s="962">
        <f t="shared" ref="QQO66" si="5971">(QQO60-QQO62)*$C$65*0.7042</f>
        <v>0</v>
      </c>
      <c r="QQQ66" s="962">
        <f t="shared" ref="QQQ66" si="5972">(QQQ60-QQQ62)*$C$65*0.7042</f>
        <v>0</v>
      </c>
      <c r="QQS66" s="962">
        <f t="shared" ref="QQS66" si="5973">(QQS60-QQS62)*$C$65*0.7042</f>
        <v>0</v>
      </c>
      <c r="QQU66" s="962">
        <f t="shared" ref="QQU66" si="5974">(QQU60-QQU62)*$C$65*0.7042</f>
        <v>0</v>
      </c>
      <c r="QQW66" s="962">
        <f t="shared" ref="QQW66" si="5975">(QQW60-QQW62)*$C$65*0.7042</f>
        <v>0</v>
      </c>
      <c r="QQY66" s="962">
        <f t="shared" ref="QQY66" si="5976">(QQY60-QQY62)*$C$65*0.7042</f>
        <v>0</v>
      </c>
      <c r="QRA66" s="962">
        <f t="shared" ref="QRA66" si="5977">(QRA60-QRA62)*$C$65*0.7042</f>
        <v>0</v>
      </c>
      <c r="QRC66" s="962">
        <f t="shared" ref="QRC66" si="5978">(QRC60-QRC62)*$C$65*0.7042</f>
        <v>0</v>
      </c>
      <c r="QRE66" s="962">
        <f t="shared" ref="QRE66" si="5979">(QRE60-QRE62)*$C$65*0.7042</f>
        <v>0</v>
      </c>
      <c r="QRG66" s="962">
        <f t="shared" ref="QRG66" si="5980">(QRG60-QRG62)*$C$65*0.7042</f>
        <v>0</v>
      </c>
      <c r="QRI66" s="962">
        <f t="shared" ref="QRI66" si="5981">(QRI60-QRI62)*$C$65*0.7042</f>
        <v>0</v>
      </c>
      <c r="QRK66" s="962">
        <f t="shared" ref="QRK66" si="5982">(QRK60-QRK62)*$C$65*0.7042</f>
        <v>0</v>
      </c>
      <c r="QRM66" s="962">
        <f t="shared" ref="QRM66" si="5983">(QRM60-QRM62)*$C$65*0.7042</f>
        <v>0</v>
      </c>
      <c r="QRO66" s="962">
        <f t="shared" ref="QRO66" si="5984">(QRO60-QRO62)*$C$65*0.7042</f>
        <v>0</v>
      </c>
      <c r="QRQ66" s="962">
        <f t="shared" ref="QRQ66" si="5985">(QRQ60-QRQ62)*$C$65*0.7042</f>
        <v>0</v>
      </c>
      <c r="QRS66" s="962">
        <f t="shared" ref="QRS66" si="5986">(QRS60-QRS62)*$C$65*0.7042</f>
        <v>0</v>
      </c>
      <c r="QRU66" s="962">
        <f t="shared" ref="QRU66" si="5987">(QRU60-QRU62)*$C$65*0.7042</f>
        <v>0</v>
      </c>
      <c r="QRW66" s="962">
        <f t="shared" ref="QRW66" si="5988">(QRW60-QRW62)*$C$65*0.7042</f>
        <v>0</v>
      </c>
      <c r="QRY66" s="962">
        <f t="shared" ref="QRY66" si="5989">(QRY60-QRY62)*$C$65*0.7042</f>
        <v>0</v>
      </c>
      <c r="QSA66" s="962">
        <f t="shared" ref="QSA66" si="5990">(QSA60-QSA62)*$C$65*0.7042</f>
        <v>0</v>
      </c>
      <c r="QSC66" s="962">
        <f t="shared" ref="QSC66" si="5991">(QSC60-QSC62)*$C$65*0.7042</f>
        <v>0</v>
      </c>
      <c r="QSE66" s="962">
        <f t="shared" ref="QSE66" si="5992">(QSE60-QSE62)*$C$65*0.7042</f>
        <v>0</v>
      </c>
      <c r="QSG66" s="962">
        <f t="shared" ref="QSG66" si="5993">(QSG60-QSG62)*$C$65*0.7042</f>
        <v>0</v>
      </c>
      <c r="QSI66" s="962">
        <f t="shared" ref="QSI66" si="5994">(QSI60-QSI62)*$C$65*0.7042</f>
        <v>0</v>
      </c>
      <c r="QSK66" s="962">
        <f t="shared" ref="QSK66" si="5995">(QSK60-QSK62)*$C$65*0.7042</f>
        <v>0</v>
      </c>
      <c r="QSM66" s="962">
        <f t="shared" ref="QSM66" si="5996">(QSM60-QSM62)*$C$65*0.7042</f>
        <v>0</v>
      </c>
      <c r="QSO66" s="962">
        <f t="shared" ref="QSO66" si="5997">(QSO60-QSO62)*$C$65*0.7042</f>
        <v>0</v>
      </c>
      <c r="QSQ66" s="962">
        <f t="shared" ref="QSQ66" si="5998">(QSQ60-QSQ62)*$C$65*0.7042</f>
        <v>0</v>
      </c>
      <c r="QSS66" s="962">
        <f t="shared" ref="QSS66" si="5999">(QSS60-QSS62)*$C$65*0.7042</f>
        <v>0</v>
      </c>
      <c r="QSU66" s="962">
        <f t="shared" ref="QSU66" si="6000">(QSU60-QSU62)*$C$65*0.7042</f>
        <v>0</v>
      </c>
      <c r="QSW66" s="962">
        <f t="shared" ref="QSW66" si="6001">(QSW60-QSW62)*$C$65*0.7042</f>
        <v>0</v>
      </c>
      <c r="QSY66" s="962">
        <f t="shared" ref="QSY66" si="6002">(QSY60-QSY62)*$C$65*0.7042</f>
        <v>0</v>
      </c>
      <c r="QTA66" s="962">
        <f t="shared" ref="QTA66" si="6003">(QTA60-QTA62)*$C$65*0.7042</f>
        <v>0</v>
      </c>
      <c r="QTC66" s="962">
        <f t="shared" ref="QTC66" si="6004">(QTC60-QTC62)*$C$65*0.7042</f>
        <v>0</v>
      </c>
      <c r="QTE66" s="962">
        <f t="shared" ref="QTE66" si="6005">(QTE60-QTE62)*$C$65*0.7042</f>
        <v>0</v>
      </c>
      <c r="QTG66" s="962">
        <f t="shared" ref="QTG66" si="6006">(QTG60-QTG62)*$C$65*0.7042</f>
        <v>0</v>
      </c>
      <c r="QTI66" s="962">
        <f t="shared" ref="QTI66" si="6007">(QTI60-QTI62)*$C$65*0.7042</f>
        <v>0</v>
      </c>
      <c r="QTK66" s="962">
        <f t="shared" ref="QTK66" si="6008">(QTK60-QTK62)*$C$65*0.7042</f>
        <v>0</v>
      </c>
      <c r="QTM66" s="962">
        <f t="shared" ref="QTM66" si="6009">(QTM60-QTM62)*$C$65*0.7042</f>
        <v>0</v>
      </c>
      <c r="QTO66" s="962">
        <f t="shared" ref="QTO66" si="6010">(QTO60-QTO62)*$C$65*0.7042</f>
        <v>0</v>
      </c>
      <c r="QTQ66" s="962">
        <f t="shared" ref="QTQ66" si="6011">(QTQ60-QTQ62)*$C$65*0.7042</f>
        <v>0</v>
      </c>
      <c r="QTS66" s="962">
        <f t="shared" ref="QTS66" si="6012">(QTS60-QTS62)*$C$65*0.7042</f>
        <v>0</v>
      </c>
      <c r="QTU66" s="962">
        <f t="shared" ref="QTU66" si="6013">(QTU60-QTU62)*$C$65*0.7042</f>
        <v>0</v>
      </c>
      <c r="QTW66" s="962">
        <f t="shared" ref="QTW66" si="6014">(QTW60-QTW62)*$C$65*0.7042</f>
        <v>0</v>
      </c>
      <c r="QTY66" s="962">
        <f t="shared" ref="QTY66" si="6015">(QTY60-QTY62)*$C$65*0.7042</f>
        <v>0</v>
      </c>
      <c r="QUA66" s="962">
        <f t="shared" ref="QUA66" si="6016">(QUA60-QUA62)*$C$65*0.7042</f>
        <v>0</v>
      </c>
      <c r="QUC66" s="962">
        <f t="shared" ref="QUC66" si="6017">(QUC60-QUC62)*$C$65*0.7042</f>
        <v>0</v>
      </c>
      <c r="QUE66" s="962">
        <f t="shared" ref="QUE66" si="6018">(QUE60-QUE62)*$C$65*0.7042</f>
        <v>0</v>
      </c>
      <c r="QUG66" s="962">
        <f t="shared" ref="QUG66" si="6019">(QUG60-QUG62)*$C$65*0.7042</f>
        <v>0</v>
      </c>
      <c r="QUI66" s="962">
        <f t="shared" ref="QUI66" si="6020">(QUI60-QUI62)*$C$65*0.7042</f>
        <v>0</v>
      </c>
      <c r="QUK66" s="962">
        <f t="shared" ref="QUK66" si="6021">(QUK60-QUK62)*$C$65*0.7042</f>
        <v>0</v>
      </c>
      <c r="QUM66" s="962">
        <f t="shared" ref="QUM66" si="6022">(QUM60-QUM62)*$C$65*0.7042</f>
        <v>0</v>
      </c>
      <c r="QUO66" s="962">
        <f t="shared" ref="QUO66" si="6023">(QUO60-QUO62)*$C$65*0.7042</f>
        <v>0</v>
      </c>
      <c r="QUQ66" s="962">
        <f t="shared" ref="QUQ66" si="6024">(QUQ60-QUQ62)*$C$65*0.7042</f>
        <v>0</v>
      </c>
      <c r="QUS66" s="962">
        <f t="shared" ref="QUS66" si="6025">(QUS60-QUS62)*$C$65*0.7042</f>
        <v>0</v>
      </c>
      <c r="QUU66" s="962">
        <f t="shared" ref="QUU66" si="6026">(QUU60-QUU62)*$C$65*0.7042</f>
        <v>0</v>
      </c>
      <c r="QUW66" s="962">
        <f t="shared" ref="QUW66" si="6027">(QUW60-QUW62)*$C$65*0.7042</f>
        <v>0</v>
      </c>
      <c r="QUY66" s="962">
        <f t="shared" ref="QUY66" si="6028">(QUY60-QUY62)*$C$65*0.7042</f>
        <v>0</v>
      </c>
      <c r="QVA66" s="962">
        <f t="shared" ref="QVA66" si="6029">(QVA60-QVA62)*$C$65*0.7042</f>
        <v>0</v>
      </c>
      <c r="QVC66" s="962">
        <f t="shared" ref="QVC66" si="6030">(QVC60-QVC62)*$C$65*0.7042</f>
        <v>0</v>
      </c>
      <c r="QVE66" s="962">
        <f t="shared" ref="QVE66" si="6031">(QVE60-QVE62)*$C$65*0.7042</f>
        <v>0</v>
      </c>
      <c r="QVG66" s="962">
        <f t="shared" ref="QVG66" si="6032">(QVG60-QVG62)*$C$65*0.7042</f>
        <v>0</v>
      </c>
      <c r="QVI66" s="962">
        <f t="shared" ref="QVI66" si="6033">(QVI60-QVI62)*$C$65*0.7042</f>
        <v>0</v>
      </c>
      <c r="QVK66" s="962">
        <f t="shared" ref="QVK66" si="6034">(QVK60-QVK62)*$C$65*0.7042</f>
        <v>0</v>
      </c>
      <c r="QVM66" s="962">
        <f t="shared" ref="QVM66" si="6035">(QVM60-QVM62)*$C$65*0.7042</f>
        <v>0</v>
      </c>
      <c r="QVO66" s="962">
        <f t="shared" ref="QVO66" si="6036">(QVO60-QVO62)*$C$65*0.7042</f>
        <v>0</v>
      </c>
      <c r="QVQ66" s="962">
        <f t="shared" ref="QVQ66" si="6037">(QVQ60-QVQ62)*$C$65*0.7042</f>
        <v>0</v>
      </c>
      <c r="QVS66" s="962">
        <f t="shared" ref="QVS66" si="6038">(QVS60-QVS62)*$C$65*0.7042</f>
        <v>0</v>
      </c>
      <c r="QVU66" s="962">
        <f t="shared" ref="QVU66" si="6039">(QVU60-QVU62)*$C$65*0.7042</f>
        <v>0</v>
      </c>
      <c r="QVW66" s="962">
        <f t="shared" ref="QVW66" si="6040">(QVW60-QVW62)*$C$65*0.7042</f>
        <v>0</v>
      </c>
      <c r="QVY66" s="962">
        <f t="shared" ref="QVY66" si="6041">(QVY60-QVY62)*$C$65*0.7042</f>
        <v>0</v>
      </c>
      <c r="QWA66" s="962">
        <f t="shared" ref="QWA66" si="6042">(QWA60-QWA62)*$C$65*0.7042</f>
        <v>0</v>
      </c>
      <c r="QWC66" s="962">
        <f t="shared" ref="QWC66" si="6043">(QWC60-QWC62)*$C$65*0.7042</f>
        <v>0</v>
      </c>
      <c r="QWE66" s="962">
        <f t="shared" ref="QWE66" si="6044">(QWE60-QWE62)*$C$65*0.7042</f>
        <v>0</v>
      </c>
      <c r="QWG66" s="962">
        <f t="shared" ref="QWG66" si="6045">(QWG60-QWG62)*$C$65*0.7042</f>
        <v>0</v>
      </c>
      <c r="QWI66" s="962">
        <f t="shared" ref="QWI66" si="6046">(QWI60-QWI62)*$C$65*0.7042</f>
        <v>0</v>
      </c>
      <c r="QWK66" s="962">
        <f t="shared" ref="QWK66" si="6047">(QWK60-QWK62)*$C$65*0.7042</f>
        <v>0</v>
      </c>
      <c r="QWM66" s="962">
        <f t="shared" ref="QWM66" si="6048">(QWM60-QWM62)*$C$65*0.7042</f>
        <v>0</v>
      </c>
      <c r="QWO66" s="962">
        <f t="shared" ref="QWO66" si="6049">(QWO60-QWO62)*$C$65*0.7042</f>
        <v>0</v>
      </c>
      <c r="QWQ66" s="962">
        <f t="shared" ref="QWQ66" si="6050">(QWQ60-QWQ62)*$C$65*0.7042</f>
        <v>0</v>
      </c>
      <c r="QWS66" s="962">
        <f t="shared" ref="QWS66" si="6051">(QWS60-QWS62)*$C$65*0.7042</f>
        <v>0</v>
      </c>
      <c r="QWU66" s="962">
        <f t="shared" ref="QWU66" si="6052">(QWU60-QWU62)*$C$65*0.7042</f>
        <v>0</v>
      </c>
      <c r="QWW66" s="962">
        <f t="shared" ref="QWW66" si="6053">(QWW60-QWW62)*$C$65*0.7042</f>
        <v>0</v>
      </c>
      <c r="QWY66" s="962">
        <f t="shared" ref="QWY66" si="6054">(QWY60-QWY62)*$C$65*0.7042</f>
        <v>0</v>
      </c>
      <c r="QXA66" s="962">
        <f t="shared" ref="QXA66" si="6055">(QXA60-QXA62)*$C$65*0.7042</f>
        <v>0</v>
      </c>
      <c r="QXC66" s="962">
        <f t="shared" ref="QXC66" si="6056">(QXC60-QXC62)*$C$65*0.7042</f>
        <v>0</v>
      </c>
      <c r="QXE66" s="962">
        <f t="shared" ref="QXE66" si="6057">(QXE60-QXE62)*$C$65*0.7042</f>
        <v>0</v>
      </c>
      <c r="QXG66" s="962">
        <f t="shared" ref="QXG66" si="6058">(QXG60-QXG62)*$C$65*0.7042</f>
        <v>0</v>
      </c>
      <c r="QXI66" s="962">
        <f t="shared" ref="QXI66" si="6059">(QXI60-QXI62)*$C$65*0.7042</f>
        <v>0</v>
      </c>
      <c r="QXK66" s="962">
        <f t="shared" ref="QXK66" si="6060">(QXK60-QXK62)*$C$65*0.7042</f>
        <v>0</v>
      </c>
      <c r="QXM66" s="962">
        <f t="shared" ref="QXM66" si="6061">(QXM60-QXM62)*$C$65*0.7042</f>
        <v>0</v>
      </c>
      <c r="QXO66" s="962">
        <f t="shared" ref="QXO66" si="6062">(QXO60-QXO62)*$C$65*0.7042</f>
        <v>0</v>
      </c>
      <c r="QXQ66" s="962">
        <f t="shared" ref="QXQ66" si="6063">(QXQ60-QXQ62)*$C$65*0.7042</f>
        <v>0</v>
      </c>
      <c r="QXS66" s="962">
        <f t="shared" ref="QXS66" si="6064">(QXS60-QXS62)*$C$65*0.7042</f>
        <v>0</v>
      </c>
      <c r="QXU66" s="962">
        <f t="shared" ref="QXU66" si="6065">(QXU60-QXU62)*$C$65*0.7042</f>
        <v>0</v>
      </c>
      <c r="QXW66" s="962">
        <f t="shared" ref="QXW66" si="6066">(QXW60-QXW62)*$C$65*0.7042</f>
        <v>0</v>
      </c>
      <c r="QXY66" s="962">
        <f t="shared" ref="QXY66" si="6067">(QXY60-QXY62)*$C$65*0.7042</f>
        <v>0</v>
      </c>
      <c r="QYA66" s="962">
        <f t="shared" ref="QYA66" si="6068">(QYA60-QYA62)*$C$65*0.7042</f>
        <v>0</v>
      </c>
      <c r="QYC66" s="962">
        <f t="shared" ref="QYC66" si="6069">(QYC60-QYC62)*$C$65*0.7042</f>
        <v>0</v>
      </c>
      <c r="QYE66" s="962">
        <f t="shared" ref="QYE66" si="6070">(QYE60-QYE62)*$C$65*0.7042</f>
        <v>0</v>
      </c>
      <c r="QYG66" s="962">
        <f t="shared" ref="QYG66" si="6071">(QYG60-QYG62)*$C$65*0.7042</f>
        <v>0</v>
      </c>
      <c r="QYI66" s="962">
        <f t="shared" ref="QYI66" si="6072">(QYI60-QYI62)*$C$65*0.7042</f>
        <v>0</v>
      </c>
      <c r="QYK66" s="962">
        <f t="shared" ref="QYK66" si="6073">(QYK60-QYK62)*$C$65*0.7042</f>
        <v>0</v>
      </c>
      <c r="QYM66" s="962">
        <f t="shared" ref="QYM66" si="6074">(QYM60-QYM62)*$C$65*0.7042</f>
        <v>0</v>
      </c>
      <c r="QYO66" s="962">
        <f t="shared" ref="QYO66" si="6075">(QYO60-QYO62)*$C$65*0.7042</f>
        <v>0</v>
      </c>
      <c r="QYQ66" s="962">
        <f t="shared" ref="QYQ66" si="6076">(QYQ60-QYQ62)*$C$65*0.7042</f>
        <v>0</v>
      </c>
      <c r="QYS66" s="962">
        <f t="shared" ref="QYS66" si="6077">(QYS60-QYS62)*$C$65*0.7042</f>
        <v>0</v>
      </c>
      <c r="QYU66" s="962">
        <f t="shared" ref="QYU66" si="6078">(QYU60-QYU62)*$C$65*0.7042</f>
        <v>0</v>
      </c>
      <c r="QYW66" s="962">
        <f t="shared" ref="QYW66" si="6079">(QYW60-QYW62)*$C$65*0.7042</f>
        <v>0</v>
      </c>
      <c r="QYY66" s="962">
        <f t="shared" ref="QYY66" si="6080">(QYY60-QYY62)*$C$65*0.7042</f>
        <v>0</v>
      </c>
      <c r="QZA66" s="962">
        <f t="shared" ref="QZA66" si="6081">(QZA60-QZA62)*$C$65*0.7042</f>
        <v>0</v>
      </c>
      <c r="QZC66" s="962">
        <f t="shared" ref="QZC66" si="6082">(QZC60-QZC62)*$C$65*0.7042</f>
        <v>0</v>
      </c>
      <c r="QZE66" s="962">
        <f t="shared" ref="QZE66" si="6083">(QZE60-QZE62)*$C$65*0.7042</f>
        <v>0</v>
      </c>
      <c r="QZG66" s="962">
        <f t="shared" ref="QZG66" si="6084">(QZG60-QZG62)*$C$65*0.7042</f>
        <v>0</v>
      </c>
      <c r="QZI66" s="962">
        <f t="shared" ref="QZI66" si="6085">(QZI60-QZI62)*$C$65*0.7042</f>
        <v>0</v>
      </c>
      <c r="QZK66" s="962">
        <f t="shared" ref="QZK66" si="6086">(QZK60-QZK62)*$C$65*0.7042</f>
        <v>0</v>
      </c>
      <c r="QZM66" s="962">
        <f t="shared" ref="QZM66" si="6087">(QZM60-QZM62)*$C$65*0.7042</f>
        <v>0</v>
      </c>
      <c r="QZO66" s="962">
        <f t="shared" ref="QZO66" si="6088">(QZO60-QZO62)*$C$65*0.7042</f>
        <v>0</v>
      </c>
      <c r="QZQ66" s="962">
        <f t="shared" ref="QZQ66" si="6089">(QZQ60-QZQ62)*$C$65*0.7042</f>
        <v>0</v>
      </c>
      <c r="QZS66" s="962">
        <f t="shared" ref="QZS66" si="6090">(QZS60-QZS62)*$C$65*0.7042</f>
        <v>0</v>
      </c>
      <c r="QZU66" s="962">
        <f t="shared" ref="QZU66" si="6091">(QZU60-QZU62)*$C$65*0.7042</f>
        <v>0</v>
      </c>
      <c r="QZW66" s="962">
        <f t="shared" ref="QZW66" si="6092">(QZW60-QZW62)*$C$65*0.7042</f>
        <v>0</v>
      </c>
      <c r="QZY66" s="962">
        <f t="shared" ref="QZY66" si="6093">(QZY60-QZY62)*$C$65*0.7042</f>
        <v>0</v>
      </c>
      <c r="RAA66" s="962">
        <f t="shared" ref="RAA66" si="6094">(RAA60-RAA62)*$C$65*0.7042</f>
        <v>0</v>
      </c>
      <c r="RAC66" s="962">
        <f t="shared" ref="RAC66" si="6095">(RAC60-RAC62)*$C$65*0.7042</f>
        <v>0</v>
      </c>
      <c r="RAE66" s="962">
        <f t="shared" ref="RAE66" si="6096">(RAE60-RAE62)*$C$65*0.7042</f>
        <v>0</v>
      </c>
      <c r="RAG66" s="962">
        <f t="shared" ref="RAG66" si="6097">(RAG60-RAG62)*$C$65*0.7042</f>
        <v>0</v>
      </c>
      <c r="RAI66" s="962">
        <f t="shared" ref="RAI66" si="6098">(RAI60-RAI62)*$C$65*0.7042</f>
        <v>0</v>
      </c>
      <c r="RAK66" s="962">
        <f t="shared" ref="RAK66" si="6099">(RAK60-RAK62)*$C$65*0.7042</f>
        <v>0</v>
      </c>
      <c r="RAM66" s="962">
        <f t="shared" ref="RAM66" si="6100">(RAM60-RAM62)*$C$65*0.7042</f>
        <v>0</v>
      </c>
      <c r="RAO66" s="962">
        <f t="shared" ref="RAO66" si="6101">(RAO60-RAO62)*$C$65*0.7042</f>
        <v>0</v>
      </c>
      <c r="RAQ66" s="962">
        <f t="shared" ref="RAQ66" si="6102">(RAQ60-RAQ62)*$C$65*0.7042</f>
        <v>0</v>
      </c>
      <c r="RAS66" s="962">
        <f t="shared" ref="RAS66" si="6103">(RAS60-RAS62)*$C$65*0.7042</f>
        <v>0</v>
      </c>
      <c r="RAU66" s="962">
        <f t="shared" ref="RAU66" si="6104">(RAU60-RAU62)*$C$65*0.7042</f>
        <v>0</v>
      </c>
      <c r="RAW66" s="962">
        <f t="shared" ref="RAW66" si="6105">(RAW60-RAW62)*$C$65*0.7042</f>
        <v>0</v>
      </c>
      <c r="RAY66" s="962">
        <f t="shared" ref="RAY66" si="6106">(RAY60-RAY62)*$C$65*0.7042</f>
        <v>0</v>
      </c>
      <c r="RBA66" s="962">
        <f t="shared" ref="RBA66" si="6107">(RBA60-RBA62)*$C$65*0.7042</f>
        <v>0</v>
      </c>
      <c r="RBC66" s="962">
        <f t="shared" ref="RBC66" si="6108">(RBC60-RBC62)*$C$65*0.7042</f>
        <v>0</v>
      </c>
      <c r="RBE66" s="962">
        <f t="shared" ref="RBE66" si="6109">(RBE60-RBE62)*$C$65*0.7042</f>
        <v>0</v>
      </c>
      <c r="RBG66" s="962">
        <f t="shared" ref="RBG66" si="6110">(RBG60-RBG62)*$C$65*0.7042</f>
        <v>0</v>
      </c>
      <c r="RBI66" s="962">
        <f t="shared" ref="RBI66" si="6111">(RBI60-RBI62)*$C$65*0.7042</f>
        <v>0</v>
      </c>
      <c r="RBK66" s="962">
        <f t="shared" ref="RBK66" si="6112">(RBK60-RBK62)*$C$65*0.7042</f>
        <v>0</v>
      </c>
      <c r="RBM66" s="962">
        <f t="shared" ref="RBM66" si="6113">(RBM60-RBM62)*$C$65*0.7042</f>
        <v>0</v>
      </c>
      <c r="RBO66" s="962">
        <f t="shared" ref="RBO66" si="6114">(RBO60-RBO62)*$C$65*0.7042</f>
        <v>0</v>
      </c>
      <c r="RBQ66" s="962">
        <f t="shared" ref="RBQ66" si="6115">(RBQ60-RBQ62)*$C$65*0.7042</f>
        <v>0</v>
      </c>
      <c r="RBS66" s="962">
        <f t="shared" ref="RBS66" si="6116">(RBS60-RBS62)*$C$65*0.7042</f>
        <v>0</v>
      </c>
      <c r="RBU66" s="962">
        <f t="shared" ref="RBU66" si="6117">(RBU60-RBU62)*$C$65*0.7042</f>
        <v>0</v>
      </c>
      <c r="RBW66" s="962">
        <f t="shared" ref="RBW66" si="6118">(RBW60-RBW62)*$C$65*0.7042</f>
        <v>0</v>
      </c>
      <c r="RBY66" s="962">
        <f t="shared" ref="RBY66" si="6119">(RBY60-RBY62)*$C$65*0.7042</f>
        <v>0</v>
      </c>
      <c r="RCA66" s="962">
        <f t="shared" ref="RCA66" si="6120">(RCA60-RCA62)*$C$65*0.7042</f>
        <v>0</v>
      </c>
      <c r="RCC66" s="962">
        <f t="shared" ref="RCC66" si="6121">(RCC60-RCC62)*$C$65*0.7042</f>
        <v>0</v>
      </c>
      <c r="RCE66" s="962">
        <f t="shared" ref="RCE66" si="6122">(RCE60-RCE62)*$C$65*0.7042</f>
        <v>0</v>
      </c>
      <c r="RCG66" s="962">
        <f t="shared" ref="RCG66" si="6123">(RCG60-RCG62)*$C$65*0.7042</f>
        <v>0</v>
      </c>
      <c r="RCI66" s="962">
        <f t="shared" ref="RCI66" si="6124">(RCI60-RCI62)*$C$65*0.7042</f>
        <v>0</v>
      </c>
      <c r="RCK66" s="962">
        <f t="shared" ref="RCK66" si="6125">(RCK60-RCK62)*$C$65*0.7042</f>
        <v>0</v>
      </c>
      <c r="RCM66" s="962">
        <f t="shared" ref="RCM66" si="6126">(RCM60-RCM62)*$C$65*0.7042</f>
        <v>0</v>
      </c>
      <c r="RCO66" s="962">
        <f t="shared" ref="RCO66" si="6127">(RCO60-RCO62)*$C$65*0.7042</f>
        <v>0</v>
      </c>
      <c r="RCQ66" s="962">
        <f t="shared" ref="RCQ66" si="6128">(RCQ60-RCQ62)*$C$65*0.7042</f>
        <v>0</v>
      </c>
      <c r="RCS66" s="962">
        <f t="shared" ref="RCS66" si="6129">(RCS60-RCS62)*$C$65*0.7042</f>
        <v>0</v>
      </c>
      <c r="RCU66" s="962">
        <f t="shared" ref="RCU66" si="6130">(RCU60-RCU62)*$C$65*0.7042</f>
        <v>0</v>
      </c>
      <c r="RCW66" s="962">
        <f t="shared" ref="RCW66" si="6131">(RCW60-RCW62)*$C$65*0.7042</f>
        <v>0</v>
      </c>
      <c r="RCY66" s="962">
        <f t="shared" ref="RCY66" si="6132">(RCY60-RCY62)*$C$65*0.7042</f>
        <v>0</v>
      </c>
      <c r="RDA66" s="962">
        <f t="shared" ref="RDA66" si="6133">(RDA60-RDA62)*$C$65*0.7042</f>
        <v>0</v>
      </c>
      <c r="RDC66" s="962">
        <f t="shared" ref="RDC66" si="6134">(RDC60-RDC62)*$C$65*0.7042</f>
        <v>0</v>
      </c>
      <c r="RDE66" s="962">
        <f t="shared" ref="RDE66" si="6135">(RDE60-RDE62)*$C$65*0.7042</f>
        <v>0</v>
      </c>
      <c r="RDG66" s="962">
        <f t="shared" ref="RDG66" si="6136">(RDG60-RDG62)*$C$65*0.7042</f>
        <v>0</v>
      </c>
      <c r="RDI66" s="962">
        <f t="shared" ref="RDI66" si="6137">(RDI60-RDI62)*$C$65*0.7042</f>
        <v>0</v>
      </c>
      <c r="RDK66" s="962">
        <f t="shared" ref="RDK66" si="6138">(RDK60-RDK62)*$C$65*0.7042</f>
        <v>0</v>
      </c>
      <c r="RDM66" s="962">
        <f t="shared" ref="RDM66" si="6139">(RDM60-RDM62)*$C$65*0.7042</f>
        <v>0</v>
      </c>
      <c r="RDO66" s="962">
        <f t="shared" ref="RDO66" si="6140">(RDO60-RDO62)*$C$65*0.7042</f>
        <v>0</v>
      </c>
      <c r="RDQ66" s="962">
        <f t="shared" ref="RDQ66" si="6141">(RDQ60-RDQ62)*$C$65*0.7042</f>
        <v>0</v>
      </c>
      <c r="RDS66" s="962">
        <f t="shared" ref="RDS66" si="6142">(RDS60-RDS62)*$C$65*0.7042</f>
        <v>0</v>
      </c>
      <c r="RDU66" s="962">
        <f t="shared" ref="RDU66" si="6143">(RDU60-RDU62)*$C$65*0.7042</f>
        <v>0</v>
      </c>
      <c r="RDW66" s="962">
        <f t="shared" ref="RDW66" si="6144">(RDW60-RDW62)*$C$65*0.7042</f>
        <v>0</v>
      </c>
      <c r="RDY66" s="962">
        <f t="shared" ref="RDY66" si="6145">(RDY60-RDY62)*$C$65*0.7042</f>
        <v>0</v>
      </c>
      <c r="REA66" s="962">
        <f t="shared" ref="REA66" si="6146">(REA60-REA62)*$C$65*0.7042</f>
        <v>0</v>
      </c>
      <c r="REC66" s="962">
        <f t="shared" ref="REC66" si="6147">(REC60-REC62)*$C$65*0.7042</f>
        <v>0</v>
      </c>
      <c r="REE66" s="962">
        <f t="shared" ref="REE66" si="6148">(REE60-REE62)*$C$65*0.7042</f>
        <v>0</v>
      </c>
      <c r="REG66" s="962">
        <f t="shared" ref="REG66" si="6149">(REG60-REG62)*$C$65*0.7042</f>
        <v>0</v>
      </c>
      <c r="REI66" s="962">
        <f t="shared" ref="REI66" si="6150">(REI60-REI62)*$C$65*0.7042</f>
        <v>0</v>
      </c>
      <c r="REK66" s="962">
        <f t="shared" ref="REK66" si="6151">(REK60-REK62)*$C$65*0.7042</f>
        <v>0</v>
      </c>
      <c r="REM66" s="962">
        <f t="shared" ref="REM66" si="6152">(REM60-REM62)*$C$65*0.7042</f>
        <v>0</v>
      </c>
      <c r="REO66" s="962">
        <f t="shared" ref="REO66" si="6153">(REO60-REO62)*$C$65*0.7042</f>
        <v>0</v>
      </c>
      <c r="REQ66" s="962">
        <f t="shared" ref="REQ66" si="6154">(REQ60-REQ62)*$C$65*0.7042</f>
        <v>0</v>
      </c>
      <c r="RES66" s="962">
        <f t="shared" ref="RES66" si="6155">(RES60-RES62)*$C$65*0.7042</f>
        <v>0</v>
      </c>
      <c r="REU66" s="962">
        <f t="shared" ref="REU66" si="6156">(REU60-REU62)*$C$65*0.7042</f>
        <v>0</v>
      </c>
      <c r="REW66" s="962">
        <f t="shared" ref="REW66" si="6157">(REW60-REW62)*$C$65*0.7042</f>
        <v>0</v>
      </c>
      <c r="REY66" s="962">
        <f t="shared" ref="REY66" si="6158">(REY60-REY62)*$C$65*0.7042</f>
        <v>0</v>
      </c>
      <c r="RFA66" s="962">
        <f t="shared" ref="RFA66" si="6159">(RFA60-RFA62)*$C$65*0.7042</f>
        <v>0</v>
      </c>
      <c r="RFC66" s="962">
        <f t="shared" ref="RFC66" si="6160">(RFC60-RFC62)*$C$65*0.7042</f>
        <v>0</v>
      </c>
      <c r="RFE66" s="962">
        <f t="shared" ref="RFE66" si="6161">(RFE60-RFE62)*$C$65*0.7042</f>
        <v>0</v>
      </c>
      <c r="RFG66" s="962">
        <f t="shared" ref="RFG66" si="6162">(RFG60-RFG62)*$C$65*0.7042</f>
        <v>0</v>
      </c>
      <c r="RFI66" s="962">
        <f t="shared" ref="RFI66" si="6163">(RFI60-RFI62)*$C$65*0.7042</f>
        <v>0</v>
      </c>
      <c r="RFK66" s="962">
        <f t="shared" ref="RFK66" si="6164">(RFK60-RFK62)*$C$65*0.7042</f>
        <v>0</v>
      </c>
      <c r="RFM66" s="962">
        <f t="shared" ref="RFM66" si="6165">(RFM60-RFM62)*$C$65*0.7042</f>
        <v>0</v>
      </c>
      <c r="RFO66" s="962">
        <f t="shared" ref="RFO66" si="6166">(RFO60-RFO62)*$C$65*0.7042</f>
        <v>0</v>
      </c>
      <c r="RFQ66" s="962">
        <f t="shared" ref="RFQ66" si="6167">(RFQ60-RFQ62)*$C$65*0.7042</f>
        <v>0</v>
      </c>
      <c r="RFS66" s="962">
        <f t="shared" ref="RFS66" si="6168">(RFS60-RFS62)*$C$65*0.7042</f>
        <v>0</v>
      </c>
      <c r="RFU66" s="962">
        <f t="shared" ref="RFU66" si="6169">(RFU60-RFU62)*$C$65*0.7042</f>
        <v>0</v>
      </c>
      <c r="RFW66" s="962">
        <f t="shared" ref="RFW66" si="6170">(RFW60-RFW62)*$C$65*0.7042</f>
        <v>0</v>
      </c>
      <c r="RFY66" s="962">
        <f t="shared" ref="RFY66" si="6171">(RFY60-RFY62)*$C$65*0.7042</f>
        <v>0</v>
      </c>
      <c r="RGA66" s="962">
        <f t="shared" ref="RGA66" si="6172">(RGA60-RGA62)*$C$65*0.7042</f>
        <v>0</v>
      </c>
      <c r="RGC66" s="962">
        <f t="shared" ref="RGC66" si="6173">(RGC60-RGC62)*$C$65*0.7042</f>
        <v>0</v>
      </c>
      <c r="RGE66" s="962">
        <f t="shared" ref="RGE66" si="6174">(RGE60-RGE62)*$C$65*0.7042</f>
        <v>0</v>
      </c>
      <c r="RGG66" s="962">
        <f t="shared" ref="RGG66" si="6175">(RGG60-RGG62)*$C$65*0.7042</f>
        <v>0</v>
      </c>
      <c r="RGI66" s="962">
        <f t="shared" ref="RGI66" si="6176">(RGI60-RGI62)*$C$65*0.7042</f>
        <v>0</v>
      </c>
      <c r="RGK66" s="962">
        <f t="shared" ref="RGK66" si="6177">(RGK60-RGK62)*$C$65*0.7042</f>
        <v>0</v>
      </c>
      <c r="RGM66" s="962">
        <f t="shared" ref="RGM66" si="6178">(RGM60-RGM62)*$C$65*0.7042</f>
        <v>0</v>
      </c>
      <c r="RGO66" s="962">
        <f t="shared" ref="RGO66" si="6179">(RGO60-RGO62)*$C$65*0.7042</f>
        <v>0</v>
      </c>
      <c r="RGQ66" s="962">
        <f t="shared" ref="RGQ66" si="6180">(RGQ60-RGQ62)*$C$65*0.7042</f>
        <v>0</v>
      </c>
      <c r="RGS66" s="962">
        <f t="shared" ref="RGS66" si="6181">(RGS60-RGS62)*$C$65*0.7042</f>
        <v>0</v>
      </c>
      <c r="RGU66" s="962">
        <f t="shared" ref="RGU66" si="6182">(RGU60-RGU62)*$C$65*0.7042</f>
        <v>0</v>
      </c>
      <c r="RGW66" s="962">
        <f t="shared" ref="RGW66" si="6183">(RGW60-RGW62)*$C$65*0.7042</f>
        <v>0</v>
      </c>
      <c r="RGY66" s="962">
        <f t="shared" ref="RGY66" si="6184">(RGY60-RGY62)*$C$65*0.7042</f>
        <v>0</v>
      </c>
      <c r="RHA66" s="962">
        <f t="shared" ref="RHA66" si="6185">(RHA60-RHA62)*$C$65*0.7042</f>
        <v>0</v>
      </c>
      <c r="RHC66" s="962">
        <f t="shared" ref="RHC66" si="6186">(RHC60-RHC62)*$C$65*0.7042</f>
        <v>0</v>
      </c>
      <c r="RHE66" s="962">
        <f t="shared" ref="RHE66" si="6187">(RHE60-RHE62)*$C$65*0.7042</f>
        <v>0</v>
      </c>
      <c r="RHG66" s="962">
        <f t="shared" ref="RHG66" si="6188">(RHG60-RHG62)*$C$65*0.7042</f>
        <v>0</v>
      </c>
      <c r="RHI66" s="962">
        <f t="shared" ref="RHI66" si="6189">(RHI60-RHI62)*$C$65*0.7042</f>
        <v>0</v>
      </c>
      <c r="RHK66" s="962">
        <f t="shared" ref="RHK66" si="6190">(RHK60-RHK62)*$C$65*0.7042</f>
        <v>0</v>
      </c>
      <c r="RHM66" s="962">
        <f t="shared" ref="RHM66" si="6191">(RHM60-RHM62)*$C$65*0.7042</f>
        <v>0</v>
      </c>
      <c r="RHO66" s="962">
        <f t="shared" ref="RHO66" si="6192">(RHO60-RHO62)*$C$65*0.7042</f>
        <v>0</v>
      </c>
      <c r="RHQ66" s="962">
        <f t="shared" ref="RHQ66" si="6193">(RHQ60-RHQ62)*$C$65*0.7042</f>
        <v>0</v>
      </c>
      <c r="RHS66" s="962">
        <f t="shared" ref="RHS66" si="6194">(RHS60-RHS62)*$C$65*0.7042</f>
        <v>0</v>
      </c>
      <c r="RHU66" s="962">
        <f t="shared" ref="RHU66" si="6195">(RHU60-RHU62)*$C$65*0.7042</f>
        <v>0</v>
      </c>
      <c r="RHW66" s="962">
        <f t="shared" ref="RHW66" si="6196">(RHW60-RHW62)*$C$65*0.7042</f>
        <v>0</v>
      </c>
      <c r="RHY66" s="962">
        <f t="shared" ref="RHY66" si="6197">(RHY60-RHY62)*$C$65*0.7042</f>
        <v>0</v>
      </c>
      <c r="RIA66" s="962">
        <f t="shared" ref="RIA66" si="6198">(RIA60-RIA62)*$C$65*0.7042</f>
        <v>0</v>
      </c>
      <c r="RIC66" s="962">
        <f t="shared" ref="RIC66" si="6199">(RIC60-RIC62)*$C$65*0.7042</f>
        <v>0</v>
      </c>
      <c r="RIE66" s="962">
        <f t="shared" ref="RIE66" si="6200">(RIE60-RIE62)*$C$65*0.7042</f>
        <v>0</v>
      </c>
      <c r="RIG66" s="962">
        <f t="shared" ref="RIG66" si="6201">(RIG60-RIG62)*$C$65*0.7042</f>
        <v>0</v>
      </c>
      <c r="RII66" s="962">
        <f t="shared" ref="RII66" si="6202">(RII60-RII62)*$C$65*0.7042</f>
        <v>0</v>
      </c>
      <c r="RIK66" s="962">
        <f t="shared" ref="RIK66" si="6203">(RIK60-RIK62)*$C$65*0.7042</f>
        <v>0</v>
      </c>
      <c r="RIM66" s="962">
        <f t="shared" ref="RIM66" si="6204">(RIM60-RIM62)*$C$65*0.7042</f>
        <v>0</v>
      </c>
      <c r="RIO66" s="962">
        <f t="shared" ref="RIO66" si="6205">(RIO60-RIO62)*$C$65*0.7042</f>
        <v>0</v>
      </c>
      <c r="RIQ66" s="962">
        <f t="shared" ref="RIQ66" si="6206">(RIQ60-RIQ62)*$C$65*0.7042</f>
        <v>0</v>
      </c>
      <c r="RIS66" s="962">
        <f t="shared" ref="RIS66" si="6207">(RIS60-RIS62)*$C$65*0.7042</f>
        <v>0</v>
      </c>
      <c r="RIU66" s="962">
        <f t="shared" ref="RIU66" si="6208">(RIU60-RIU62)*$C$65*0.7042</f>
        <v>0</v>
      </c>
      <c r="RIW66" s="962">
        <f t="shared" ref="RIW66" si="6209">(RIW60-RIW62)*$C$65*0.7042</f>
        <v>0</v>
      </c>
      <c r="RIY66" s="962">
        <f t="shared" ref="RIY66" si="6210">(RIY60-RIY62)*$C$65*0.7042</f>
        <v>0</v>
      </c>
      <c r="RJA66" s="962">
        <f t="shared" ref="RJA66" si="6211">(RJA60-RJA62)*$C$65*0.7042</f>
        <v>0</v>
      </c>
      <c r="RJC66" s="962">
        <f t="shared" ref="RJC66" si="6212">(RJC60-RJC62)*$C$65*0.7042</f>
        <v>0</v>
      </c>
      <c r="RJE66" s="962">
        <f t="shared" ref="RJE66" si="6213">(RJE60-RJE62)*$C$65*0.7042</f>
        <v>0</v>
      </c>
      <c r="RJG66" s="962">
        <f t="shared" ref="RJG66" si="6214">(RJG60-RJG62)*$C$65*0.7042</f>
        <v>0</v>
      </c>
      <c r="RJI66" s="962">
        <f t="shared" ref="RJI66" si="6215">(RJI60-RJI62)*$C$65*0.7042</f>
        <v>0</v>
      </c>
      <c r="RJK66" s="962">
        <f t="shared" ref="RJK66" si="6216">(RJK60-RJK62)*$C$65*0.7042</f>
        <v>0</v>
      </c>
      <c r="RJM66" s="962">
        <f t="shared" ref="RJM66" si="6217">(RJM60-RJM62)*$C$65*0.7042</f>
        <v>0</v>
      </c>
      <c r="RJO66" s="962">
        <f t="shared" ref="RJO66" si="6218">(RJO60-RJO62)*$C$65*0.7042</f>
        <v>0</v>
      </c>
      <c r="RJQ66" s="962">
        <f t="shared" ref="RJQ66" si="6219">(RJQ60-RJQ62)*$C$65*0.7042</f>
        <v>0</v>
      </c>
      <c r="RJS66" s="962">
        <f t="shared" ref="RJS66" si="6220">(RJS60-RJS62)*$C$65*0.7042</f>
        <v>0</v>
      </c>
      <c r="RJU66" s="962">
        <f t="shared" ref="RJU66" si="6221">(RJU60-RJU62)*$C$65*0.7042</f>
        <v>0</v>
      </c>
      <c r="RJW66" s="962">
        <f t="shared" ref="RJW66" si="6222">(RJW60-RJW62)*$C$65*0.7042</f>
        <v>0</v>
      </c>
      <c r="RJY66" s="962">
        <f t="shared" ref="RJY66" si="6223">(RJY60-RJY62)*$C$65*0.7042</f>
        <v>0</v>
      </c>
      <c r="RKA66" s="962">
        <f t="shared" ref="RKA66" si="6224">(RKA60-RKA62)*$C$65*0.7042</f>
        <v>0</v>
      </c>
      <c r="RKC66" s="962">
        <f t="shared" ref="RKC66" si="6225">(RKC60-RKC62)*$C$65*0.7042</f>
        <v>0</v>
      </c>
      <c r="RKE66" s="962">
        <f t="shared" ref="RKE66" si="6226">(RKE60-RKE62)*$C$65*0.7042</f>
        <v>0</v>
      </c>
      <c r="RKG66" s="962">
        <f t="shared" ref="RKG66" si="6227">(RKG60-RKG62)*$C$65*0.7042</f>
        <v>0</v>
      </c>
      <c r="RKI66" s="962">
        <f t="shared" ref="RKI66" si="6228">(RKI60-RKI62)*$C$65*0.7042</f>
        <v>0</v>
      </c>
      <c r="RKK66" s="962">
        <f t="shared" ref="RKK66" si="6229">(RKK60-RKK62)*$C$65*0.7042</f>
        <v>0</v>
      </c>
      <c r="RKM66" s="962">
        <f t="shared" ref="RKM66" si="6230">(RKM60-RKM62)*$C$65*0.7042</f>
        <v>0</v>
      </c>
      <c r="RKO66" s="962">
        <f t="shared" ref="RKO66" si="6231">(RKO60-RKO62)*$C$65*0.7042</f>
        <v>0</v>
      </c>
      <c r="RKQ66" s="962">
        <f t="shared" ref="RKQ66" si="6232">(RKQ60-RKQ62)*$C$65*0.7042</f>
        <v>0</v>
      </c>
      <c r="RKS66" s="962">
        <f t="shared" ref="RKS66" si="6233">(RKS60-RKS62)*$C$65*0.7042</f>
        <v>0</v>
      </c>
      <c r="RKU66" s="962">
        <f t="shared" ref="RKU66" si="6234">(RKU60-RKU62)*$C$65*0.7042</f>
        <v>0</v>
      </c>
      <c r="RKW66" s="962">
        <f t="shared" ref="RKW66" si="6235">(RKW60-RKW62)*$C$65*0.7042</f>
        <v>0</v>
      </c>
      <c r="RKY66" s="962">
        <f t="shared" ref="RKY66" si="6236">(RKY60-RKY62)*$C$65*0.7042</f>
        <v>0</v>
      </c>
      <c r="RLA66" s="962">
        <f t="shared" ref="RLA66" si="6237">(RLA60-RLA62)*$C$65*0.7042</f>
        <v>0</v>
      </c>
      <c r="RLC66" s="962">
        <f t="shared" ref="RLC66" si="6238">(RLC60-RLC62)*$C$65*0.7042</f>
        <v>0</v>
      </c>
      <c r="RLE66" s="962">
        <f t="shared" ref="RLE66" si="6239">(RLE60-RLE62)*$C$65*0.7042</f>
        <v>0</v>
      </c>
      <c r="RLG66" s="962">
        <f t="shared" ref="RLG66" si="6240">(RLG60-RLG62)*$C$65*0.7042</f>
        <v>0</v>
      </c>
      <c r="RLI66" s="962">
        <f t="shared" ref="RLI66" si="6241">(RLI60-RLI62)*$C$65*0.7042</f>
        <v>0</v>
      </c>
      <c r="RLK66" s="962">
        <f t="shared" ref="RLK66" si="6242">(RLK60-RLK62)*$C$65*0.7042</f>
        <v>0</v>
      </c>
      <c r="RLM66" s="962">
        <f t="shared" ref="RLM66" si="6243">(RLM60-RLM62)*$C$65*0.7042</f>
        <v>0</v>
      </c>
      <c r="RLO66" s="962">
        <f t="shared" ref="RLO66" si="6244">(RLO60-RLO62)*$C$65*0.7042</f>
        <v>0</v>
      </c>
      <c r="RLQ66" s="962">
        <f t="shared" ref="RLQ66" si="6245">(RLQ60-RLQ62)*$C$65*0.7042</f>
        <v>0</v>
      </c>
      <c r="RLS66" s="962">
        <f t="shared" ref="RLS66" si="6246">(RLS60-RLS62)*$C$65*0.7042</f>
        <v>0</v>
      </c>
      <c r="RLU66" s="962">
        <f t="shared" ref="RLU66" si="6247">(RLU60-RLU62)*$C$65*0.7042</f>
        <v>0</v>
      </c>
      <c r="RLW66" s="962">
        <f t="shared" ref="RLW66" si="6248">(RLW60-RLW62)*$C$65*0.7042</f>
        <v>0</v>
      </c>
      <c r="RLY66" s="962">
        <f t="shared" ref="RLY66" si="6249">(RLY60-RLY62)*$C$65*0.7042</f>
        <v>0</v>
      </c>
      <c r="RMA66" s="962">
        <f t="shared" ref="RMA66" si="6250">(RMA60-RMA62)*$C$65*0.7042</f>
        <v>0</v>
      </c>
      <c r="RMC66" s="962">
        <f t="shared" ref="RMC66" si="6251">(RMC60-RMC62)*$C$65*0.7042</f>
        <v>0</v>
      </c>
      <c r="RME66" s="962">
        <f t="shared" ref="RME66" si="6252">(RME60-RME62)*$C$65*0.7042</f>
        <v>0</v>
      </c>
      <c r="RMG66" s="962">
        <f t="shared" ref="RMG66" si="6253">(RMG60-RMG62)*$C$65*0.7042</f>
        <v>0</v>
      </c>
      <c r="RMI66" s="962">
        <f t="shared" ref="RMI66" si="6254">(RMI60-RMI62)*$C$65*0.7042</f>
        <v>0</v>
      </c>
      <c r="RMK66" s="962">
        <f t="shared" ref="RMK66" si="6255">(RMK60-RMK62)*$C$65*0.7042</f>
        <v>0</v>
      </c>
      <c r="RMM66" s="962">
        <f t="shared" ref="RMM66" si="6256">(RMM60-RMM62)*$C$65*0.7042</f>
        <v>0</v>
      </c>
      <c r="RMO66" s="962">
        <f t="shared" ref="RMO66" si="6257">(RMO60-RMO62)*$C$65*0.7042</f>
        <v>0</v>
      </c>
      <c r="RMQ66" s="962">
        <f t="shared" ref="RMQ66" si="6258">(RMQ60-RMQ62)*$C$65*0.7042</f>
        <v>0</v>
      </c>
      <c r="RMS66" s="962">
        <f t="shared" ref="RMS66" si="6259">(RMS60-RMS62)*$C$65*0.7042</f>
        <v>0</v>
      </c>
      <c r="RMU66" s="962">
        <f t="shared" ref="RMU66" si="6260">(RMU60-RMU62)*$C$65*0.7042</f>
        <v>0</v>
      </c>
      <c r="RMW66" s="962">
        <f t="shared" ref="RMW66" si="6261">(RMW60-RMW62)*$C$65*0.7042</f>
        <v>0</v>
      </c>
      <c r="RMY66" s="962">
        <f t="shared" ref="RMY66" si="6262">(RMY60-RMY62)*$C$65*0.7042</f>
        <v>0</v>
      </c>
      <c r="RNA66" s="962">
        <f t="shared" ref="RNA66" si="6263">(RNA60-RNA62)*$C$65*0.7042</f>
        <v>0</v>
      </c>
      <c r="RNC66" s="962">
        <f t="shared" ref="RNC66" si="6264">(RNC60-RNC62)*$C$65*0.7042</f>
        <v>0</v>
      </c>
      <c r="RNE66" s="962">
        <f t="shared" ref="RNE66" si="6265">(RNE60-RNE62)*$C$65*0.7042</f>
        <v>0</v>
      </c>
      <c r="RNG66" s="962">
        <f t="shared" ref="RNG66" si="6266">(RNG60-RNG62)*$C$65*0.7042</f>
        <v>0</v>
      </c>
      <c r="RNI66" s="962">
        <f t="shared" ref="RNI66" si="6267">(RNI60-RNI62)*$C$65*0.7042</f>
        <v>0</v>
      </c>
      <c r="RNK66" s="962">
        <f t="shared" ref="RNK66" si="6268">(RNK60-RNK62)*$C$65*0.7042</f>
        <v>0</v>
      </c>
      <c r="RNM66" s="962">
        <f t="shared" ref="RNM66" si="6269">(RNM60-RNM62)*$C$65*0.7042</f>
        <v>0</v>
      </c>
      <c r="RNO66" s="962">
        <f t="shared" ref="RNO66" si="6270">(RNO60-RNO62)*$C$65*0.7042</f>
        <v>0</v>
      </c>
      <c r="RNQ66" s="962">
        <f t="shared" ref="RNQ66" si="6271">(RNQ60-RNQ62)*$C$65*0.7042</f>
        <v>0</v>
      </c>
      <c r="RNS66" s="962">
        <f t="shared" ref="RNS66" si="6272">(RNS60-RNS62)*$C$65*0.7042</f>
        <v>0</v>
      </c>
      <c r="RNU66" s="962">
        <f t="shared" ref="RNU66" si="6273">(RNU60-RNU62)*$C$65*0.7042</f>
        <v>0</v>
      </c>
      <c r="RNW66" s="962">
        <f t="shared" ref="RNW66" si="6274">(RNW60-RNW62)*$C$65*0.7042</f>
        <v>0</v>
      </c>
      <c r="RNY66" s="962">
        <f t="shared" ref="RNY66" si="6275">(RNY60-RNY62)*$C$65*0.7042</f>
        <v>0</v>
      </c>
      <c r="ROA66" s="962">
        <f t="shared" ref="ROA66" si="6276">(ROA60-ROA62)*$C$65*0.7042</f>
        <v>0</v>
      </c>
      <c r="ROC66" s="962">
        <f t="shared" ref="ROC66" si="6277">(ROC60-ROC62)*$C$65*0.7042</f>
        <v>0</v>
      </c>
      <c r="ROE66" s="962">
        <f t="shared" ref="ROE66" si="6278">(ROE60-ROE62)*$C$65*0.7042</f>
        <v>0</v>
      </c>
      <c r="ROG66" s="962">
        <f t="shared" ref="ROG66" si="6279">(ROG60-ROG62)*$C$65*0.7042</f>
        <v>0</v>
      </c>
      <c r="ROI66" s="962">
        <f t="shared" ref="ROI66" si="6280">(ROI60-ROI62)*$C$65*0.7042</f>
        <v>0</v>
      </c>
      <c r="ROK66" s="962">
        <f t="shared" ref="ROK66" si="6281">(ROK60-ROK62)*$C$65*0.7042</f>
        <v>0</v>
      </c>
      <c r="ROM66" s="962">
        <f t="shared" ref="ROM66" si="6282">(ROM60-ROM62)*$C$65*0.7042</f>
        <v>0</v>
      </c>
      <c r="ROO66" s="962">
        <f t="shared" ref="ROO66" si="6283">(ROO60-ROO62)*$C$65*0.7042</f>
        <v>0</v>
      </c>
      <c r="ROQ66" s="962">
        <f t="shared" ref="ROQ66" si="6284">(ROQ60-ROQ62)*$C$65*0.7042</f>
        <v>0</v>
      </c>
      <c r="ROS66" s="962">
        <f t="shared" ref="ROS66" si="6285">(ROS60-ROS62)*$C$65*0.7042</f>
        <v>0</v>
      </c>
      <c r="ROU66" s="962">
        <f t="shared" ref="ROU66" si="6286">(ROU60-ROU62)*$C$65*0.7042</f>
        <v>0</v>
      </c>
      <c r="ROW66" s="962">
        <f t="shared" ref="ROW66" si="6287">(ROW60-ROW62)*$C$65*0.7042</f>
        <v>0</v>
      </c>
      <c r="ROY66" s="962">
        <f t="shared" ref="ROY66" si="6288">(ROY60-ROY62)*$C$65*0.7042</f>
        <v>0</v>
      </c>
      <c r="RPA66" s="962">
        <f t="shared" ref="RPA66" si="6289">(RPA60-RPA62)*$C$65*0.7042</f>
        <v>0</v>
      </c>
      <c r="RPC66" s="962">
        <f t="shared" ref="RPC66" si="6290">(RPC60-RPC62)*$C$65*0.7042</f>
        <v>0</v>
      </c>
      <c r="RPE66" s="962">
        <f t="shared" ref="RPE66" si="6291">(RPE60-RPE62)*$C$65*0.7042</f>
        <v>0</v>
      </c>
      <c r="RPG66" s="962">
        <f t="shared" ref="RPG66" si="6292">(RPG60-RPG62)*$C$65*0.7042</f>
        <v>0</v>
      </c>
      <c r="RPI66" s="962">
        <f t="shared" ref="RPI66" si="6293">(RPI60-RPI62)*$C$65*0.7042</f>
        <v>0</v>
      </c>
      <c r="RPK66" s="962">
        <f t="shared" ref="RPK66" si="6294">(RPK60-RPK62)*$C$65*0.7042</f>
        <v>0</v>
      </c>
      <c r="RPM66" s="962">
        <f t="shared" ref="RPM66" si="6295">(RPM60-RPM62)*$C$65*0.7042</f>
        <v>0</v>
      </c>
      <c r="RPO66" s="962">
        <f t="shared" ref="RPO66" si="6296">(RPO60-RPO62)*$C$65*0.7042</f>
        <v>0</v>
      </c>
      <c r="RPQ66" s="962">
        <f t="shared" ref="RPQ66" si="6297">(RPQ60-RPQ62)*$C$65*0.7042</f>
        <v>0</v>
      </c>
      <c r="RPS66" s="962">
        <f t="shared" ref="RPS66" si="6298">(RPS60-RPS62)*$C$65*0.7042</f>
        <v>0</v>
      </c>
      <c r="RPU66" s="962">
        <f t="shared" ref="RPU66" si="6299">(RPU60-RPU62)*$C$65*0.7042</f>
        <v>0</v>
      </c>
      <c r="RPW66" s="962">
        <f t="shared" ref="RPW66" si="6300">(RPW60-RPW62)*$C$65*0.7042</f>
        <v>0</v>
      </c>
      <c r="RPY66" s="962">
        <f t="shared" ref="RPY66" si="6301">(RPY60-RPY62)*$C$65*0.7042</f>
        <v>0</v>
      </c>
      <c r="RQA66" s="962">
        <f t="shared" ref="RQA66" si="6302">(RQA60-RQA62)*$C$65*0.7042</f>
        <v>0</v>
      </c>
      <c r="RQC66" s="962">
        <f t="shared" ref="RQC66" si="6303">(RQC60-RQC62)*$C$65*0.7042</f>
        <v>0</v>
      </c>
      <c r="RQE66" s="962">
        <f t="shared" ref="RQE66" si="6304">(RQE60-RQE62)*$C$65*0.7042</f>
        <v>0</v>
      </c>
      <c r="RQG66" s="962">
        <f t="shared" ref="RQG66" si="6305">(RQG60-RQG62)*$C$65*0.7042</f>
        <v>0</v>
      </c>
      <c r="RQI66" s="962">
        <f t="shared" ref="RQI66" si="6306">(RQI60-RQI62)*$C$65*0.7042</f>
        <v>0</v>
      </c>
      <c r="RQK66" s="962">
        <f t="shared" ref="RQK66" si="6307">(RQK60-RQK62)*$C$65*0.7042</f>
        <v>0</v>
      </c>
      <c r="RQM66" s="962">
        <f t="shared" ref="RQM66" si="6308">(RQM60-RQM62)*$C$65*0.7042</f>
        <v>0</v>
      </c>
      <c r="RQO66" s="962">
        <f t="shared" ref="RQO66" si="6309">(RQO60-RQO62)*$C$65*0.7042</f>
        <v>0</v>
      </c>
      <c r="RQQ66" s="962">
        <f t="shared" ref="RQQ66" si="6310">(RQQ60-RQQ62)*$C$65*0.7042</f>
        <v>0</v>
      </c>
      <c r="RQS66" s="962">
        <f t="shared" ref="RQS66" si="6311">(RQS60-RQS62)*$C$65*0.7042</f>
        <v>0</v>
      </c>
      <c r="RQU66" s="962">
        <f t="shared" ref="RQU66" si="6312">(RQU60-RQU62)*$C$65*0.7042</f>
        <v>0</v>
      </c>
      <c r="RQW66" s="962">
        <f t="shared" ref="RQW66" si="6313">(RQW60-RQW62)*$C$65*0.7042</f>
        <v>0</v>
      </c>
      <c r="RQY66" s="962">
        <f t="shared" ref="RQY66" si="6314">(RQY60-RQY62)*$C$65*0.7042</f>
        <v>0</v>
      </c>
      <c r="RRA66" s="962">
        <f t="shared" ref="RRA66" si="6315">(RRA60-RRA62)*$C$65*0.7042</f>
        <v>0</v>
      </c>
      <c r="RRC66" s="962">
        <f t="shared" ref="RRC66" si="6316">(RRC60-RRC62)*$C$65*0.7042</f>
        <v>0</v>
      </c>
      <c r="RRE66" s="962">
        <f t="shared" ref="RRE66" si="6317">(RRE60-RRE62)*$C$65*0.7042</f>
        <v>0</v>
      </c>
      <c r="RRG66" s="962">
        <f t="shared" ref="RRG66" si="6318">(RRG60-RRG62)*$C$65*0.7042</f>
        <v>0</v>
      </c>
      <c r="RRI66" s="962">
        <f t="shared" ref="RRI66" si="6319">(RRI60-RRI62)*$C$65*0.7042</f>
        <v>0</v>
      </c>
      <c r="RRK66" s="962">
        <f t="shared" ref="RRK66" si="6320">(RRK60-RRK62)*$C$65*0.7042</f>
        <v>0</v>
      </c>
      <c r="RRM66" s="962">
        <f t="shared" ref="RRM66" si="6321">(RRM60-RRM62)*$C$65*0.7042</f>
        <v>0</v>
      </c>
      <c r="RRO66" s="962">
        <f t="shared" ref="RRO66" si="6322">(RRO60-RRO62)*$C$65*0.7042</f>
        <v>0</v>
      </c>
      <c r="RRQ66" s="962">
        <f t="shared" ref="RRQ66" si="6323">(RRQ60-RRQ62)*$C$65*0.7042</f>
        <v>0</v>
      </c>
      <c r="RRS66" s="962">
        <f t="shared" ref="RRS66" si="6324">(RRS60-RRS62)*$C$65*0.7042</f>
        <v>0</v>
      </c>
      <c r="RRU66" s="962">
        <f t="shared" ref="RRU66" si="6325">(RRU60-RRU62)*$C$65*0.7042</f>
        <v>0</v>
      </c>
      <c r="RRW66" s="962">
        <f t="shared" ref="RRW66" si="6326">(RRW60-RRW62)*$C$65*0.7042</f>
        <v>0</v>
      </c>
      <c r="RRY66" s="962">
        <f t="shared" ref="RRY66" si="6327">(RRY60-RRY62)*$C$65*0.7042</f>
        <v>0</v>
      </c>
      <c r="RSA66" s="962">
        <f t="shared" ref="RSA66" si="6328">(RSA60-RSA62)*$C$65*0.7042</f>
        <v>0</v>
      </c>
      <c r="RSC66" s="962">
        <f t="shared" ref="RSC66" si="6329">(RSC60-RSC62)*$C$65*0.7042</f>
        <v>0</v>
      </c>
      <c r="RSE66" s="962">
        <f t="shared" ref="RSE66" si="6330">(RSE60-RSE62)*$C$65*0.7042</f>
        <v>0</v>
      </c>
      <c r="RSG66" s="962">
        <f t="shared" ref="RSG66" si="6331">(RSG60-RSG62)*$C$65*0.7042</f>
        <v>0</v>
      </c>
      <c r="RSI66" s="962">
        <f t="shared" ref="RSI66" si="6332">(RSI60-RSI62)*$C$65*0.7042</f>
        <v>0</v>
      </c>
      <c r="RSK66" s="962">
        <f t="shared" ref="RSK66" si="6333">(RSK60-RSK62)*$C$65*0.7042</f>
        <v>0</v>
      </c>
      <c r="RSM66" s="962">
        <f t="shared" ref="RSM66" si="6334">(RSM60-RSM62)*$C$65*0.7042</f>
        <v>0</v>
      </c>
      <c r="RSO66" s="962">
        <f t="shared" ref="RSO66" si="6335">(RSO60-RSO62)*$C$65*0.7042</f>
        <v>0</v>
      </c>
      <c r="RSQ66" s="962">
        <f t="shared" ref="RSQ66" si="6336">(RSQ60-RSQ62)*$C$65*0.7042</f>
        <v>0</v>
      </c>
      <c r="RSS66" s="962">
        <f t="shared" ref="RSS66" si="6337">(RSS60-RSS62)*$C$65*0.7042</f>
        <v>0</v>
      </c>
      <c r="RSU66" s="962">
        <f t="shared" ref="RSU66" si="6338">(RSU60-RSU62)*$C$65*0.7042</f>
        <v>0</v>
      </c>
      <c r="RSW66" s="962">
        <f t="shared" ref="RSW66" si="6339">(RSW60-RSW62)*$C$65*0.7042</f>
        <v>0</v>
      </c>
      <c r="RSY66" s="962">
        <f t="shared" ref="RSY66" si="6340">(RSY60-RSY62)*$C$65*0.7042</f>
        <v>0</v>
      </c>
      <c r="RTA66" s="962">
        <f t="shared" ref="RTA66" si="6341">(RTA60-RTA62)*$C$65*0.7042</f>
        <v>0</v>
      </c>
      <c r="RTC66" s="962">
        <f t="shared" ref="RTC66" si="6342">(RTC60-RTC62)*$C$65*0.7042</f>
        <v>0</v>
      </c>
      <c r="RTE66" s="962">
        <f t="shared" ref="RTE66" si="6343">(RTE60-RTE62)*$C$65*0.7042</f>
        <v>0</v>
      </c>
      <c r="RTG66" s="962">
        <f t="shared" ref="RTG66" si="6344">(RTG60-RTG62)*$C$65*0.7042</f>
        <v>0</v>
      </c>
      <c r="RTI66" s="962">
        <f t="shared" ref="RTI66" si="6345">(RTI60-RTI62)*$C$65*0.7042</f>
        <v>0</v>
      </c>
      <c r="RTK66" s="962">
        <f t="shared" ref="RTK66" si="6346">(RTK60-RTK62)*$C$65*0.7042</f>
        <v>0</v>
      </c>
      <c r="RTM66" s="962">
        <f t="shared" ref="RTM66" si="6347">(RTM60-RTM62)*$C$65*0.7042</f>
        <v>0</v>
      </c>
      <c r="RTO66" s="962">
        <f t="shared" ref="RTO66" si="6348">(RTO60-RTO62)*$C$65*0.7042</f>
        <v>0</v>
      </c>
      <c r="RTQ66" s="962">
        <f t="shared" ref="RTQ66" si="6349">(RTQ60-RTQ62)*$C$65*0.7042</f>
        <v>0</v>
      </c>
      <c r="RTS66" s="962">
        <f t="shared" ref="RTS66" si="6350">(RTS60-RTS62)*$C$65*0.7042</f>
        <v>0</v>
      </c>
      <c r="RTU66" s="962">
        <f t="shared" ref="RTU66" si="6351">(RTU60-RTU62)*$C$65*0.7042</f>
        <v>0</v>
      </c>
      <c r="RTW66" s="962">
        <f t="shared" ref="RTW66" si="6352">(RTW60-RTW62)*$C$65*0.7042</f>
        <v>0</v>
      </c>
      <c r="RTY66" s="962">
        <f t="shared" ref="RTY66" si="6353">(RTY60-RTY62)*$C$65*0.7042</f>
        <v>0</v>
      </c>
      <c r="RUA66" s="962">
        <f t="shared" ref="RUA66" si="6354">(RUA60-RUA62)*$C$65*0.7042</f>
        <v>0</v>
      </c>
      <c r="RUC66" s="962">
        <f t="shared" ref="RUC66" si="6355">(RUC60-RUC62)*$C$65*0.7042</f>
        <v>0</v>
      </c>
      <c r="RUE66" s="962">
        <f t="shared" ref="RUE66" si="6356">(RUE60-RUE62)*$C$65*0.7042</f>
        <v>0</v>
      </c>
      <c r="RUG66" s="962">
        <f t="shared" ref="RUG66" si="6357">(RUG60-RUG62)*$C$65*0.7042</f>
        <v>0</v>
      </c>
      <c r="RUI66" s="962">
        <f t="shared" ref="RUI66" si="6358">(RUI60-RUI62)*$C$65*0.7042</f>
        <v>0</v>
      </c>
      <c r="RUK66" s="962">
        <f t="shared" ref="RUK66" si="6359">(RUK60-RUK62)*$C$65*0.7042</f>
        <v>0</v>
      </c>
      <c r="RUM66" s="962">
        <f t="shared" ref="RUM66" si="6360">(RUM60-RUM62)*$C$65*0.7042</f>
        <v>0</v>
      </c>
      <c r="RUO66" s="962">
        <f t="shared" ref="RUO66" si="6361">(RUO60-RUO62)*$C$65*0.7042</f>
        <v>0</v>
      </c>
      <c r="RUQ66" s="962">
        <f t="shared" ref="RUQ66" si="6362">(RUQ60-RUQ62)*$C$65*0.7042</f>
        <v>0</v>
      </c>
      <c r="RUS66" s="962">
        <f t="shared" ref="RUS66" si="6363">(RUS60-RUS62)*$C$65*0.7042</f>
        <v>0</v>
      </c>
      <c r="RUU66" s="962">
        <f t="shared" ref="RUU66" si="6364">(RUU60-RUU62)*$C$65*0.7042</f>
        <v>0</v>
      </c>
      <c r="RUW66" s="962">
        <f t="shared" ref="RUW66" si="6365">(RUW60-RUW62)*$C$65*0.7042</f>
        <v>0</v>
      </c>
      <c r="RUY66" s="962">
        <f t="shared" ref="RUY66" si="6366">(RUY60-RUY62)*$C$65*0.7042</f>
        <v>0</v>
      </c>
      <c r="RVA66" s="962">
        <f t="shared" ref="RVA66" si="6367">(RVA60-RVA62)*$C$65*0.7042</f>
        <v>0</v>
      </c>
      <c r="RVC66" s="962">
        <f t="shared" ref="RVC66" si="6368">(RVC60-RVC62)*$C$65*0.7042</f>
        <v>0</v>
      </c>
      <c r="RVE66" s="962">
        <f t="shared" ref="RVE66" si="6369">(RVE60-RVE62)*$C$65*0.7042</f>
        <v>0</v>
      </c>
      <c r="RVG66" s="962">
        <f t="shared" ref="RVG66" si="6370">(RVG60-RVG62)*$C$65*0.7042</f>
        <v>0</v>
      </c>
      <c r="RVI66" s="962">
        <f t="shared" ref="RVI66" si="6371">(RVI60-RVI62)*$C$65*0.7042</f>
        <v>0</v>
      </c>
      <c r="RVK66" s="962">
        <f t="shared" ref="RVK66" si="6372">(RVK60-RVK62)*$C$65*0.7042</f>
        <v>0</v>
      </c>
      <c r="RVM66" s="962">
        <f t="shared" ref="RVM66" si="6373">(RVM60-RVM62)*$C$65*0.7042</f>
        <v>0</v>
      </c>
      <c r="RVO66" s="962">
        <f t="shared" ref="RVO66" si="6374">(RVO60-RVO62)*$C$65*0.7042</f>
        <v>0</v>
      </c>
      <c r="RVQ66" s="962">
        <f t="shared" ref="RVQ66" si="6375">(RVQ60-RVQ62)*$C$65*0.7042</f>
        <v>0</v>
      </c>
      <c r="RVS66" s="962">
        <f t="shared" ref="RVS66" si="6376">(RVS60-RVS62)*$C$65*0.7042</f>
        <v>0</v>
      </c>
      <c r="RVU66" s="962">
        <f t="shared" ref="RVU66" si="6377">(RVU60-RVU62)*$C$65*0.7042</f>
        <v>0</v>
      </c>
      <c r="RVW66" s="962">
        <f t="shared" ref="RVW66" si="6378">(RVW60-RVW62)*$C$65*0.7042</f>
        <v>0</v>
      </c>
      <c r="RVY66" s="962">
        <f t="shared" ref="RVY66" si="6379">(RVY60-RVY62)*$C$65*0.7042</f>
        <v>0</v>
      </c>
      <c r="RWA66" s="962">
        <f t="shared" ref="RWA66" si="6380">(RWA60-RWA62)*$C$65*0.7042</f>
        <v>0</v>
      </c>
      <c r="RWC66" s="962">
        <f t="shared" ref="RWC66" si="6381">(RWC60-RWC62)*$C$65*0.7042</f>
        <v>0</v>
      </c>
      <c r="RWE66" s="962">
        <f t="shared" ref="RWE66" si="6382">(RWE60-RWE62)*$C$65*0.7042</f>
        <v>0</v>
      </c>
      <c r="RWG66" s="962">
        <f t="shared" ref="RWG66" si="6383">(RWG60-RWG62)*$C$65*0.7042</f>
        <v>0</v>
      </c>
      <c r="RWI66" s="962">
        <f t="shared" ref="RWI66" si="6384">(RWI60-RWI62)*$C$65*0.7042</f>
        <v>0</v>
      </c>
      <c r="RWK66" s="962">
        <f t="shared" ref="RWK66" si="6385">(RWK60-RWK62)*$C$65*0.7042</f>
        <v>0</v>
      </c>
      <c r="RWM66" s="962">
        <f t="shared" ref="RWM66" si="6386">(RWM60-RWM62)*$C$65*0.7042</f>
        <v>0</v>
      </c>
      <c r="RWO66" s="962">
        <f t="shared" ref="RWO66" si="6387">(RWO60-RWO62)*$C$65*0.7042</f>
        <v>0</v>
      </c>
      <c r="RWQ66" s="962">
        <f t="shared" ref="RWQ66" si="6388">(RWQ60-RWQ62)*$C$65*0.7042</f>
        <v>0</v>
      </c>
      <c r="RWS66" s="962">
        <f t="shared" ref="RWS66" si="6389">(RWS60-RWS62)*$C$65*0.7042</f>
        <v>0</v>
      </c>
      <c r="RWU66" s="962">
        <f t="shared" ref="RWU66" si="6390">(RWU60-RWU62)*$C$65*0.7042</f>
        <v>0</v>
      </c>
      <c r="RWW66" s="962">
        <f t="shared" ref="RWW66" si="6391">(RWW60-RWW62)*$C$65*0.7042</f>
        <v>0</v>
      </c>
      <c r="RWY66" s="962">
        <f t="shared" ref="RWY66" si="6392">(RWY60-RWY62)*$C$65*0.7042</f>
        <v>0</v>
      </c>
      <c r="RXA66" s="962">
        <f t="shared" ref="RXA66" si="6393">(RXA60-RXA62)*$C$65*0.7042</f>
        <v>0</v>
      </c>
      <c r="RXC66" s="962">
        <f t="shared" ref="RXC66" si="6394">(RXC60-RXC62)*$C$65*0.7042</f>
        <v>0</v>
      </c>
      <c r="RXE66" s="962">
        <f t="shared" ref="RXE66" si="6395">(RXE60-RXE62)*$C$65*0.7042</f>
        <v>0</v>
      </c>
      <c r="RXG66" s="962">
        <f t="shared" ref="RXG66" si="6396">(RXG60-RXG62)*$C$65*0.7042</f>
        <v>0</v>
      </c>
      <c r="RXI66" s="962">
        <f t="shared" ref="RXI66" si="6397">(RXI60-RXI62)*$C$65*0.7042</f>
        <v>0</v>
      </c>
      <c r="RXK66" s="962">
        <f t="shared" ref="RXK66" si="6398">(RXK60-RXK62)*$C$65*0.7042</f>
        <v>0</v>
      </c>
      <c r="RXM66" s="962">
        <f t="shared" ref="RXM66" si="6399">(RXM60-RXM62)*$C$65*0.7042</f>
        <v>0</v>
      </c>
      <c r="RXO66" s="962">
        <f t="shared" ref="RXO66" si="6400">(RXO60-RXO62)*$C$65*0.7042</f>
        <v>0</v>
      </c>
      <c r="RXQ66" s="962">
        <f t="shared" ref="RXQ66" si="6401">(RXQ60-RXQ62)*$C$65*0.7042</f>
        <v>0</v>
      </c>
      <c r="RXS66" s="962">
        <f t="shared" ref="RXS66" si="6402">(RXS60-RXS62)*$C$65*0.7042</f>
        <v>0</v>
      </c>
      <c r="RXU66" s="962">
        <f t="shared" ref="RXU66" si="6403">(RXU60-RXU62)*$C$65*0.7042</f>
        <v>0</v>
      </c>
      <c r="RXW66" s="962">
        <f t="shared" ref="RXW66" si="6404">(RXW60-RXW62)*$C$65*0.7042</f>
        <v>0</v>
      </c>
      <c r="RXY66" s="962">
        <f t="shared" ref="RXY66" si="6405">(RXY60-RXY62)*$C$65*0.7042</f>
        <v>0</v>
      </c>
      <c r="RYA66" s="962">
        <f t="shared" ref="RYA66" si="6406">(RYA60-RYA62)*$C$65*0.7042</f>
        <v>0</v>
      </c>
      <c r="RYC66" s="962">
        <f t="shared" ref="RYC66" si="6407">(RYC60-RYC62)*$C$65*0.7042</f>
        <v>0</v>
      </c>
      <c r="RYE66" s="962">
        <f t="shared" ref="RYE66" si="6408">(RYE60-RYE62)*$C$65*0.7042</f>
        <v>0</v>
      </c>
      <c r="RYG66" s="962">
        <f t="shared" ref="RYG66" si="6409">(RYG60-RYG62)*$C$65*0.7042</f>
        <v>0</v>
      </c>
      <c r="RYI66" s="962">
        <f t="shared" ref="RYI66" si="6410">(RYI60-RYI62)*$C$65*0.7042</f>
        <v>0</v>
      </c>
      <c r="RYK66" s="962">
        <f t="shared" ref="RYK66" si="6411">(RYK60-RYK62)*$C$65*0.7042</f>
        <v>0</v>
      </c>
      <c r="RYM66" s="962">
        <f t="shared" ref="RYM66" si="6412">(RYM60-RYM62)*$C$65*0.7042</f>
        <v>0</v>
      </c>
      <c r="RYO66" s="962">
        <f t="shared" ref="RYO66" si="6413">(RYO60-RYO62)*$C$65*0.7042</f>
        <v>0</v>
      </c>
      <c r="RYQ66" s="962">
        <f t="shared" ref="RYQ66" si="6414">(RYQ60-RYQ62)*$C$65*0.7042</f>
        <v>0</v>
      </c>
      <c r="RYS66" s="962">
        <f t="shared" ref="RYS66" si="6415">(RYS60-RYS62)*$C$65*0.7042</f>
        <v>0</v>
      </c>
      <c r="RYU66" s="962">
        <f t="shared" ref="RYU66" si="6416">(RYU60-RYU62)*$C$65*0.7042</f>
        <v>0</v>
      </c>
      <c r="RYW66" s="962">
        <f t="shared" ref="RYW66" si="6417">(RYW60-RYW62)*$C$65*0.7042</f>
        <v>0</v>
      </c>
      <c r="RYY66" s="962">
        <f t="shared" ref="RYY66" si="6418">(RYY60-RYY62)*$C$65*0.7042</f>
        <v>0</v>
      </c>
      <c r="RZA66" s="962">
        <f t="shared" ref="RZA66" si="6419">(RZA60-RZA62)*$C$65*0.7042</f>
        <v>0</v>
      </c>
      <c r="RZC66" s="962">
        <f t="shared" ref="RZC66" si="6420">(RZC60-RZC62)*$C$65*0.7042</f>
        <v>0</v>
      </c>
      <c r="RZE66" s="962">
        <f t="shared" ref="RZE66" si="6421">(RZE60-RZE62)*$C$65*0.7042</f>
        <v>0</v>
      </c>
      <c r="RZG66" s="962">
        <f t="shared" ref="RZG66" si="6422">(RZG60-RZG62)*$C$65*0.7042</f>
        <v>0</v>
      </c>
      <c r="RZI66" s="962">
        <f t="shared" ref="RZI66" si="6423">(RZI60-RZI62)*$C$65*0.7042</f>
        <v>0</v>
      </c>
      <c r="RZK66" s="962">
        <f t="shared" ref="RZK66" si="6424">(RZK60-RZK62)*$C$65*0.7042</f>
        <v>0</v>
      </c>
      <c r="RZM66" s="962">
        <f t="shared" ref="RZM66" si="6425">(RZM60-RZM62)*$C$65*0.7042</f>
        <v>0</v>
      </c>
      <c r="RZO66" s="962">
        <f t="shared" ref="RZO66" si="6426">(RZO60-RZO62)*$C$65*0.7042</f>
        <v>0</v>
      </c>
      <c r="RZQ66" s="962">
        <f t="shared" ref="RZQ66" si="6427">(RZQ60-RZQ62)*$C$65*0.7042</f>
        <v>0</v>
      </c>
      <c r="RZS66" s="962">
        <f t="shared" ref="RZS66" si="6428">(RZS60-RZS62)*$C$65*0.7042</f>
        <v>0</v>
      </c>
      <c r="RZU66" s="962">
        <f t="shared" ref="RZU66" si="6429">(RZU60-RZU62)*$C$65*0.7042</f>
        <v>0</v>
      </c>
      <c r="RZW66" s="962">
        <f t="shared" ref="RZW66" si="6430">(RZW60-RZW62)*$C$65*0.7042</f>
        <v>0</v>
      </c>
      <c r="RZY66" s="962">
        <f t="shared" ref="RZY66" si="6431">(RZY60-RZY62)*$C$65*0.7042</f>
        <v>0</v>
      </c>
      <c r="SAA66" s="962">
        <f t="shared" ref="SAA66" si="6432">(SAA60-SAA62)*$C$65*0.7042</f>
        <v>0</v>
      </c>
      <c r="SAC66" s="962">
        <f t="shared" ref="SAC66" si="6433">(SAC60-SAC62)*$C$65*0.7042</f>
        <v>0</v>
      </c>
      <c r="SAE66" s="962">
        <f t="shared" ref="SAE66" si="6434">(SAE60-SAE62)*$C$65*0.7042</f>
        <v>0</v>
      </c>
      <c r="SAG66" s="962">
        <f t="shared" ref="SAG66" si="6435">(SAG60-SAG62)*$C$65*0.7042</f>
        <v>0</v>
      </c>
      <c r="SAI66" s="962">
        <f t="shared" ref="SAI66" si="6436">(SAI60-SAI62)*$C$65*0.7042</f>
        <v>0</v>
      </c>
      <c r="SAK66" s="962">
        <f t="shared" ref="SAK66" si="6437">(SAK60-SAK62)*$C$65*0.7042</f>
        <v>0</v>
      </c>
      <c r="SAM66" s="962">
        <f t="shared" ref="SAM66" si="6438">(SAM60-SAM62)*$C$65*0.7042</f>
        <v>0</v>
      </c>
      <c r="SAO66" s="962">
        <f t="shared" ref="SAO66" si="6439">(SAO60-SAO62)*$C$65*0.7042</f>
        <v>0</v>
      </c>
      <c r="SAQ66" s="962">
        <f t="shared" ref="SAQ66" si="6440">(SAQ60-SAQ62)*$C$65*0.7042</f>
        <v>0</v>
      </c>
      <c r="SAS66" s="962">
        <f t="shared" ref="SAS66" si="6441">(SAS60-SAS62)*$C$65*0.7042</f>
        <v>0</v>
      </c>
      <c r="SAU66" s="962">
        <f t="shared" ref="SAU66" si="6442">(SAU60-SAU62)*$C$65*0.7042</f>
        <v>0</v>
      </c>
      <c r="SAW66" s="962">
        <f t="shared" ref="SAW66" si="6443">(SAW60-SAW62)*$C$65*0.7042</f>
        <v>0</v>
      </c>
      <c r="SAY66" s="962">
        <f t="shared" ref="SAY66" si="6444">(SAY60-SAY62)*$C$65*0.7042</f>
        <v>0</v>
      </c>
      <c r="SBA66" s="962">
        <f t="shared" ref="SBA66" si="6445">(SBA60-SBA62)*$C$65*0.7042</f>
        <v>0</v>
      </c>
      <c r="SBC66" s="962">
        <f t="shared" ref="SBC66" si="6446">(SBC60-SBC62)*$C$65*0.7042</f>
        <v>0</v>
      </c>
      <c r="SBE66" s="962">
        <f t="shared" ref="SBE66" si="6447">(SBE60-SBE62)*$C$65*0.7042</f>
        <v>0</v>
      </c>
      <c r="SBG66" s="962">
        <f t="shared" ref="SBG66" si="6448">(SBG60-SBG62)*$C$65*0.7042</f>
        <v>0</v>
      </c>
      <c r="SBI66" s="962">
        <f t="shared" ref="SBI66" si="6449">(SBI60-SBI62)*$C$65*0.7042</f>
        <v>0</v>
      </c>
      <c r="SBK66" s="962">
        <f t="shared" ref="SBK66" si="6450">(SBK60-SBK62)*$C$65*0.7042</f>
        <v>0</v>
      </c>
      <c r="SBM66" s="962">
        <f t="shared" ref="SBM66" si="6451">(SBM60-SBM62)*$C$65*0.7042</f>
        <v>0</v>
      </c>
      <c r="SBO66" s="962">
        <f t="shared" ref="SBO66" si="6452">(SBO60-SBO62)*$C$65*0.7042</f>
        <v>0</v>
      </c>
      <c r="SBQ66" s="962">
        <f t="shared" ref="SBQ66" si="6453">(SBQ60-SBQ62)*$C$65*0.7042</f>
        <v>0</v>
      </c>
      <c r="SBS66" s="962">
        <f t="shared" ref="SBS66" si="6454">(SBS60-SBS62)*$C$65*0.7042</f>
        <v>0</v>
      </c>
      <c r="SBU66" s="962">
        <f t="shared" ref="SBU66" si="6455">(SBU60-SBU62)*$C$65*0.7042</f>
        <v>0</v>
      </c>
      <c r="SBW66" s="962">
        <f t="shared" ref="SBW66" si="6456">(SBW60-SBW62)*$C$65*0.7042</f>
        <v>0</v>
      </c>
      <c r="SBY66" s="962">
        <f t="shared" ref="SBY66" si="6457">(SBY60-SBY62)*$C$65*0.7042</f>
        <v>0</v>
      </c>
      <c r="SCA66" s="962">
        <f t="shared" ref="SCA66" si="6458">(SCA60-SCA62)*$C$65*0.7042</f>
        <v>0</v>
      </c>
      <c r="SCC66" s="962">
        <f t="shared" ref="SCC66" si="6459">(SCC60-SCC62)*$C$65*0.7042</f>
        <v>0</v>
      </c>
      <c r="SCE66" s="962">
        <f t="shared" ref="SCE66" si="6460">(SCE60-SCE62)*$C$65*0.7042</f>
        <v>0</v>
      </c>
      <c r="SCG66" s="962">
        <f t="shared" ref="SCG66" si="6461">(SCG60-SCG62)*$C$65*0.7042</f>
        <v>0</v>
      </c>
      <c r="SCI66" s="962">
        <f t="shared" ref="SCI66" si="6462">(SCI60-SCI62)*$C$65*0.7042</f>
        <v>0</v>
      </c>
      <c r="SCK66" s="962">
        <f t="shared" ref="SCK66" si="6463">(SCK60-SCK62)*$C$65*0.7042</f>
        <v>0</v>
      </c>
      <c r="SCM66" s="962">
        <f t="shared" ref="SCM66" si="6464">(SCM60-SCM62)*$C$65*0.7042</f>
        <v>0</v>
      </c>
      <c r="SCO66" s="962">
        <f t="shared" ref="SCO66" si="6465">(SCO60-SCO62)*$C$65*0.7042</f>
        <v>0</v>
      </c>
      <c r="SCQ66" s="962">
        <f t="shared" ref="SCQ66" si="6466">(SCQ60-SCQ62)*$C$65*0.7042</f>
        <v>0</v>
      </c>
      <c r="SCS66" s="962">
        <f t="shared" ref="SCS66" si="6467">(SCS60-SCS62)*$C$65*0.7042</f>
        <v>0</v>
      </c>
      <c r="SCU66" s="962">
        <f t="shared" ref="SCU66" si="6468">(SCU60-SCU62)*$C$65*0.7042</f>
        <v>0</v>
      </c>
      <c r="SCW66" s="962">
        <f t="shared" ref="SCW66" si="6469">(SCW60-SCW62)*$C$65*0.7042</f>
        <v>0</v>
      </c>
      <c r="SCY66" s="962">
        <f t="shared" ref="SCY66" si="6470">(SCY60-SCY62)*$C$65*0.7042</f>
        <v>0</v>
      </c>
      <c r="SDA66" s="962">
        <f t="shared" ref="SDA66" si="6471">(SDA60-SDA62)*$C$65*0.7042</f>
        <v>0</v>
      </c>
      <c r="SDC66" s="962">
        <f t="shared" ref="SDC66" si="6472">(SDC60-SDC62)*$C$65*0.7042</f>
        <v>0</v>
      </c>
      <c r="SDE66" s="962">
        <f t="shared" ref="SDE66" si="6473">(SDE60-SDE62)*$C$65*0.7042</f>
        <v>0</v>
      </c>
      <c r="SDG66" s="962">
        <f t="shared" ref="SDG66" si="6474">(SDG60-SDG62)*$C$65*0.7042</f>
        <v>0</v>
      </c>
      <c r="SDI66" s="962">
        <f t="shared" ref="SDI66" si="6475">(SDI60-SDI62)*$C$65*0.7042</f>
        <v>0</v>
      </c>
      <c r="SDK66" s="962">
        <f t="shared" ref="SDK66" si="6476">(SDK60-SDK62)*$C$65*0.7042</f>
        <v>0</v>
      </c>
      <c r="SDM66" s="962">
        <f t="shared" ref="SDM66" si="6477">(SDM60-SDM62)*$C$65*0.7042</f>
        <v>0</v>
      </c>
      <c r="SDO66" s="962">
        <f t="shared" ref="SDO66" si="6478">(SDO60-SDO62)*$C$65*0.7042</f>
        <v>0</v>
      </c>
      <c r="SDQ66" s="962">
        <f t="shared" ref="SDQ66" si="6479">(SDQ60-SDQ62)*$C$65*0.7042</f>
        <v>0</v>
      </c>
      <c r="SDS66" s="962">
        <f t="shared" ref="SDS66" si="6480">(SDS60-SDS62)*$C$65*0.7042</f>
        <v>0</v>
      </c>
      <c r="SDU66" s="962">
        <f t="shared" ref="SDU66" si="6481">(SDU60-SDU62)*$C$65*0.7042</f>
        <v>0</v>
      </c>
      <c r="SDW66" s="962">
        <f t="shared" ref="SDW66" si="6482">(SDW60-SDW62)*$C$65*0.7042</f>
        <v>0</v>
      </c>
      <c r="SDY66" s="962">
        <f t="shared" ref="SDY66" si="6483">(SDY60-SDY62)*$C$65*0.7042</f>
        <v>0</v>
      </c>
      <c r="SEA66" s="962">
        <f t="shared" ref="SEA66" si="6484">(SEA60-SEA62)*$C$65*0.7042</f>
        <v>0</v>
      </c>
      <c r="SEC66" s="962">
        <f t="shared" ref="SEC66" si="6485">(SEC60-SEC62)*$C$65*0.7042</f>
        <v>0</v>
      </c>
      <c r="SEE66" s="962">
        <f t="shared" ref="SEE66" si="6486">(SEE60-SEE62)*$C$65*0.7042</f>
        <v>0</v>
      </c>
      <c r="SEG66" s="962">
        <f t="shared" ref="SEG66" si="6487">(SEG60-SEG62)*$C$65*0.7042</f>
        <v>0</v>
      </c>
      <c r="SEI66" s="962">
        <f t="shared" ref="SEI66" si="6488">(SEI60-SEI62)*$C$65*0.7042</f>
        <v>0</v>
      </c>
      <c r="SEK66" s="962">
        <f t="shared" ref="SEK66" si="6489">(SEK60-SEK62)*$C$65*0.7042</f>
        <v>0</v>
      </c>
      <c r="SEM66" s="962">
        <f t="shared" ref="SEM66" si="6490">(SEM60-SEM62)*$C$65*0.7042</f>
        <v>0</v>
      </c>
      <c r="SEO66" s="962">
        <f t="shared" ref="SEO66" si="6491">(SEO60-SEO62)*$C$65*0.7042</f>
        <v>0</v>
      </c>
      <c r="SEQ66" s="962">
        <f t="shared" ref="SEQ66" si="6492">(SEQ60-SEQ62)*$C$65*0.7042</f>
        <v>0</v>
      </c>
      <c r="SES66" s="962">
        <f t="shared" ref="SES66" si="6493">(SES60-SES62)*$C$65*0.7042</f>
        <v>0</v>
      </c>
      <c r="SEU66" s="962">
        <f t="shared" ref="SEU66" si="6494">(SEU60-SEU62)*$C$65*0.7042</f>
        <v>0</v>
      </c>
      <c r="SEW66" s="962">
        <f t="shared" ref="SEW66" si="6495">(SEW60-SEW62)*$C$65*0.7042</f>
        <v>0</v>
      </c>
      <c r="SEY66" s="962">
        <f t="shared" ref="SEY66" si="6496">(SEY60-SEY62)*$C$65*0.7042</f>
        <v>0</v>
      </c>
      <c r="SFA66" s="962">
        <f t="shared" ref="SFA66" si="6497">(SFA60-SFA62)*$C$65*0.7042</f>
        <v>0</v>
      </c>
      <c r="SFC66" s="962">
        <f t="shared" ref="SFC66" si="6498">(SFC60-SFC62)*$C$65*0.7042</f>
        <v>0</v>
      </c>
      <c r="SFE66" s="962">
        <f t="shared" ref="SFE66" si="6499">(SFE60-SFE62)*$C$65*0.7042</f>
        <v>0</v>
      </c>
      <c r="SFG66" s="962">
        <f t="shared" ref="SFG66" si="6500">(SFG60-SFG62)*$C$65*0.7042</f>
        <v>0</v>
      </c>
      <c r="SFI66" s="962">
        <f t="shared" ref="SFI66" si="6501">(SFI60-SFI62)*$C$65*0.7042</f>
        <v>0</v>
      </c>
      <c r="SFK66" s="962">
        <f t="shared" ref="SFK66" si="6502">(SFK60-SFK62)*$C$65*0.7042</f>
        <v>0</v>
      </c>
      <c r="SFM66" s="962">
        <f t="shared" ref="SFM66" si="6503">(SFM60-SFM62)*$C$65*0.7042</f>
        <v>0</v>
      </c>
      <c r="SFO66" s="962">
        <f t="shared" ref="SFO66" si="6504">(SFO60-SFO62)*$C$65*0.7042</f>
        <v>0</v>
      </c>
      <c r="SFQ66" s="962">
        <f t="shared" ref="SFQ66" si="6505">(SFQ60-SFQ62)*$C$65*0.7042</f>
        <v>0</v>
      </c>
      <c r="SFS66" s="962">
        <f t="shared" ref="SFS66" si="6506">(SFS60-SFS62)*$C$65*0.7042</f>
        <v>0</v>
      </c>
      <c r="SFU66" s="962">
        <f t="shared" ref="SFU66" si="6507">(SFU60-SFU62)*$C$65*0.7042</f>
        <v>0</v>
      </c>
      <c r="SFW66" s="962">
        <f t="shared" ref="SFW66" si="6508">(SFW60-SFW62)*$C$65*0.7042</f>
        <v>0</v>
      </c>
      <c r="SFY66" s="962">
        <f t="shared" ref="SFY66" si="6509">(SFY60-SFY62)*$C$65*0.7042</f>
        <v>0</v>
      </c>
      <c r="SGA66" s="962">
        <f t="shared" ref="SGA66" si="6510">(SGA60-SGA62)*$C$65*0.7042</f>
        <v>0</v>
      </c>
      <c r="SGC66" s="962">
        <f t="shared" ref="SGC66" si="6511">(SGC60-SGC62)*$C$65*0.7042</f>
        <v>0</v>
      </c>
      <c r="SGE66" s="962">
        <f t="shared" ref="SGE66" si="6512">(SGE60-SGE62)*$C$65*0.7042</f>
        <v>0</v>
      </c>
      <c r="SGG66" s="962">
        <f t="shared" ref="SGG66" si="6513">(SGG60-SGG62)*$C$65*0.7042</f>
        <v>0</v>
      </c>
      <c r="SGI66" s="962">
        <f t="shared" ref="SGI66" si="6514">(SGI60-SGI62)*$C$65*0.7042</f>
        <v>0</v>
      </c>
      <c r="SGK66" s="962">
        <f t="shared" ref="SGK66" si="6515">(SGK60-SGK62)*$C$65*0.7042</f>
        <v>0</v>
      </c>
      <c r="SGM66" s="962">
        <f t="shared" ref="SGM66" si="6516">(SGM60-SGM62)*$C$65*0.7042</f>
        <v>0</v>
      </c>
      <c r="SGO66" s="962">
        <f t="shared" ref="SGO66" si="6517">(SGO60-SGO62)*$C$65*0.7042</f>
        <v>0</v>
      </c>
      <c r="SGQ66" s="962">
        <f t="shared" ref="SGQ66" si="6518">(SGQ60-SGQ62)*$C$65*0.7042</f>
        <v>0</v>
      </c>
      <c r="SGS66" s="962">
        <f t="shared" ref="SGS66" si="6519">(SGS60-SGS62)*$C$65*0.7042</f>
        <v>0</v>
      </c>
      <c r="SGU66" s="962">
        <f t="shared" ref="SGU66" si="6520">(SGU60-SGU62)*$C$65*0.7042</f>
        <v>0</v>
      </c>
      <c r="SGW66" s="962">
        <f t="shared" ref="SGW66" si="6521">(SGW60-SGW62)*$C$65*0.7042</f>
        <v>0</v>
      </c>
      <c r="SGY66" s="962">
        <f t="shared" ref="SGY66" si="6522">(SGY60-SGY62)*$C$65*0.7042</f>
        <v>0</v>
      </c>
      <c r="SHA66" s="962">
        <f t="shared" ref="SHA66" si="6523">(SHA60-SHA62)*$C$65*0.7042</f>
        <v>0</v>
      </c>
      <c r="SHC66" s="962">
        <f t="shared" ref="SHC66" si="6524">(SHC60-SHC62)*$C$65*0.7042</f>
        <v>0</v>
      </c>
      <c r="SHE66" s="962">
        <f t="shared" ref="SHE66" si="6525">(SHE60-SHE62)*$C$65*0.7042</f>
        <v>0</v>
      </c>
      <c r="SHG66" s="962">
        <f t="shared" ref="SHG66" si="6526">(SHG60-SHG62)*$C$65*0.7042</f>
        <v>0</v>
      </c>
      <c r="SHI66" s="962">
        <f t="shared" ref="SHI66" si="6527">(SHI60-SHI62)*$C$65*0.7042</f>
        <v>0</v>
      </c>
      <c r="SHK66" s="962">
        <f t="shared" ref="SHK66" si="6528">(SHK60-SHK62)*$C$65*0.7042</f>
        <v>0</v>
      </c>
      <c r="SHM66" s="962">
        <f t="shared" ref="SHM66" si="6529">(SHM60-SHM62)*$C$65*0.7042</f>
        <v>0</v>
      </c>
      <c r="SHO66" s="962">
        <f t="shared" ref="SHO66" si="6530">(SHO60-SHO62)*$C$65*0.7042</f>
        <v>0</v>
      </c>
      <c r="SHQ66" s="962">
        <f t="shared" ref="SHQ66" si="6531">(SHQ60-SHQ62)*$C$65*0.7042</f>
        <v>0</v>
      </c>
      <c r="SHS66" s="962">
        <f t="shared" ref="SHS66" si="6532">(SHS60-SHS62)*$C$65*0.7042</f>
        <v>0</v>
      </c>
      <c r="SHU66" s="962">
        <f t="shared" ref="SHU66" si="6533">(SHU60-SHU62)*$C$65*0.7042</f>
        <v>0</v>
      </c>
      <c r="SHW66" s="962">
        <f t="shared" ref="SHW66" si="6534">(SHW60-SHW62)*$C$65*0.7042</f>
        <v>0</v>
      </c>
      <c r="SHY66" s="962">
        <f t="shared" ref="SHY66" si="6535">(SHY60-SHY62)*$C$65*0.7042</f>
        <v>0</v>
      </c>
      <c r="SIA66" s="962">
        <f t="shared" ref="SIA66" si="6536">(SIA60-SIA62)*$C$65*0.7042</f>
        <v>0</v>
      </c>
      <c r="SIC66" s="962">
        <f t="shared" ref="SIC66" si="6537">(SIC60-SIC62)*$C$65*0.7042</f>
        <v>0</v>
      </c>
      <c r="SIE66" s="962">
        <f t="shared" ref="SIE66" si="6538">(SIE60-SIE62)*$C$65*0.7042</f>
        <v>0</v>
      </c>
      <c r="SIG66" s="962">
        <f t="shared" ref="SIG66" si="6539">(SIG60-SIG62)*$C$65*0.7042</f>
        <v>0</v>
      </c>
      <c r="SII66" s="962">
        <f t="shared" ref="SII66" si="6540">(SII60-SII62)*$C$65*0.7042</f>
        <v>0</v>
      </c>
      <c r="SIK66" s="962">
        <f t="shared" ref="SIK66" si="6541">(SIK60-SIK62)*$C$65*0.7042</f>
        <v>0</v>
      </c>
      <c r="SIM66" s="962">
        <f t="shared" ref="SIM66" si="6542">(SIM60-SIM62)*$C$65*0.7042</f>
        <v>0</v>
      </c>
      <c r="SIO66" s="962">
        <f t="shared" ref="SIO66" si="6543">(SIO60-SIO62)*$C$65*0.7042</f>
        <v>0</v>
      </c>
      <c r="SIQ66" s="962">
        <f t="shared" ref="SIQ66" si="6544">(SIQ60-SIQ62)*$C$65*0.7042</f>
        <v>0</v>
      </c>
      <c r="SIS66" s="962">
        <f t="shared" ref="SIS66" si="6545">(SIS60-SIS62)*$C$65*0.7042</f>
        <v>0</v>
      </c>
      <c r="SIU66" s="962">
        <f t="shared" ref="SIU66" si="6546">(SIU60-SIU62)*$C$65*0.7042</f>
        <v>0</v>
      </c>
      <c r="SIW66" s="962">
        <f t="shared" ref="SIW66" si="6547">(SIW60-SIW62)*$C$65*0.7042</f>
        <v>0</v>
      </c>
      <c r="SIY66" s="962">
        <f t="shared" ref="SIY66" si="6548">(SIY60-SIY62)*$C$65*0.7042</f>
        <v>0</v>
      </c>
      <c r="SJA66" s="962">
        <f t="shared" ref="SJA66" si="6549">(SJA60-SJA62)*$C$65*0.7042</f>
        <v>0</v>
      </c>
      <c r="SJC66" s="962">
        <f t="shared" ref="SJC66" si="6550">(SJC60-SJC62)*$C$65*0.7042</f>
        <v>0</v>
      </c>
      <c r="SJE66" s="962">
        <f t="shared" ref="SJE66" si="6551">(SJE60-SJE62)*$C$65*0.7042</f>
        <v>0</v>
      </c>
      <c r="SJG66" s="962">
        <f t="shared" ref="SJG66" si="6552">(SJG60-SJG62)*$C$65*0.7042</f>
        <v>0</v>
      </c>
      <c r="SJI66" s="962">
        <f t="shared" ref="SJI66" si="6553">(SJI60-SJI62)*$C$65*0.7042</f>
        <v>0</v>
      </c>
      <c r="SJK66" s="962">
        <f t="shared" ref="SJK66" si="6554">(SJK60-SJK62)*$C$65*0.7042</f>
        <v>0</v>
      </c>
      <c r="SJM66" s="962">
        <f t="shared" ref="SJM66" si="6555">(SJM60-SJM62)*$C$65*0.7042</f>
        <v>0</v>
      </c>
      <c r="SJO66" s="962">
        <f t="shared" ref="SJO66" si="6556">(SJO60-SJO62)*$C$65*0.7042</f>
        <v>0</v>
      </c>
      <c r="SJQ66" s="962">
        <f t="shared" ref="SJQ66" si="6557">(SJQ60-SJQ62)*$C$65*0.7042</f>
        <v>0</v>
      </c>
      <c r="SJS66" s="962">
        <f t="shared" ref="SJS66" si="6558">(SJS60-SJS62)*$C$65*0.7042</f>
        <v>0</v>
      </c>
      <c r="SJU66" s="962">
        <f t="shared" ref="SJU66" si="6559">(SJU60-SJU62)*$C$65*0.7042</f>
        <v>0</v>
      </c>
      <c r="SJW66" s="962">
        <f t="shared" ref="SJW66" si="6560">(SJW60-SJW62)*$C$65*0.7042</f>
        <v>0</v>
      </c>
      <c r="SJY66" s="962">
        <f t="shared" ref="SJY66" si="6561">(SJY60-SJY62)*$C$65*0.7042</f>
        <v>0</v>
      </c>
      <c r="SKA66" s="962">
        <f t="shared" ref="SKA66" si="6562">(SKA60-SKA62)*$C$65*0.7042</f>
        <v>0</v>
      </c>
      <c r="SKC66" s="962">
        <f t="shared" ref="SKC66" si="6563">(SKC60-SKC62)*$C$65*0.7042</f>
        <v>0</v>
      </c>
      <c r="SKE66" s="962">
        <f t="shared" ref="SKE66" si="6564">(SKE60-SKE62)*$C$65*0.7042</f>
        <v>0</v>
      </c>
      <c r="SKG66" s="962">
        <f t="shared" ref="SKG66" si="6565">(SKG60-SKG62)*$C$65*0.7042</f>
        <v>0</v>
      </c>
      <c r="SKI66" s="962">
        <f t="shared" ref="SKI66" si="6566">(SKI60-SKI62)*$C$65*0.7042</f>
        <v>0</v>
      </c>
      <c r="SKK66" s="962">
        <f t="shared" ref="SKK66" si="6567">(SKK60-SKK62)*$C$65*0.7042</f>
        <v>0</v>
      </c>
      <c r="SKM66" s="962">
        <f t="shared" ref="SKM66" si="6568">(SKM60-SKM62)*$C$65*0.7042</f>
        <v>0</v>
      </c>
      <c r="SKO66" s="962">
        <f t="shared" ref="SKO66" si="6569">(SKO60-SKO62)*$C$65*0.7042</f>
        <v>0</v>
      </c>
      <c r="SKQ66" s="962">
        <f t="shared" ref="SKQ66" si="6570">(SKQ60-SKQ62)*$C$65*0.7042</f>
        <v>0</v>
      </c>
      <c r="SKS66" s="962">
        <f t="shared" ref="SKS66" si="6571">(SKS60-SKS62)*$C$65*0.7042</f>
        <v>0</v>
      </c>
      <c r="SKU66" s="962">
        <f t="shared" ref="SKU66" si="6572">(SKU60-SKU62)*$C$65*0.7042</f>
        <v>0</v>
      </c>
      <c r="SKW66" s="962">
        <f t="shared" ref="SKW66" si="6573">(SKW60-SKW62)*$C$65*0.7042</f>
        <v>0</v>
      </c>
      <c r="SKY66" s="962">
        <f t="shared" ref="SKY66" si="6574">(SKY60-SKY62)*$C$65*0.7042</f>
        <v>0</v>
      </c>
      <c r="SLA66" s="962">
        <f t="shared" ref="SLA66" si="6575">(SLA60-SLA62)*$C$65*0.7042</f>
        <v>0</v>
      </c>
      <c r="SLC66" s="962">
        <f t="shared" ref="SLC66" si="6576">(SLC60-SLC62)*$C$65*0.7042</f>
        <v>0</v>
      </c>
      <c r="SLE66" s="962">
        <f t="shared" ref="SLE66" si="6577">(SLE60-SLE62)*$C$65*0.7042</f>
        <v>0</v>
      </c>
      <c r="SLG66" s="962">
        <f t="shared" ref="SLG66" si="6578">(SLG60-SLG62)*$C$65*0.7042</f>
        <v>0</v>
      </c>
      <c r="SLI66" s="962">
        <f t="shared" ref="SLI66" si="6579">(SLI60-SLI62)*$C$65*0.7042</f>
        <v>0</v>
      </c>
      <c r="SLK66" s="962">
        <f t="shared" ref="SLK66" si="6580">(SLK60-SLK62)*$C$65*0.7042</f>
        <v>0</v>
      </c>
      <c r="SLM66" s="962">
        <f t="shared" ref="SLM66" si="6581">(SLM60-SLM62)*$C$65*0.7042</f>
        <v>0</v>
      </c>
      <c r="SLO66" s="962">
        <f t="shared" ref="SLO66" si="6582">(SLO60-SLO62)*$C$65*0.7042</f>
        <v>0</v>
      </c>
      <c r="SLQ66" s="962">
        <f t="shared" ref="SLQ66" si="6583">(SLQ60-SLQ62)*$C$65*0.7042</f>
        <v>0</v>
      </c>
      <c r="SLS66" s="962">
        <f t="shared" ref="SLS66" si="6584">(SLS60-SLS62)*$C$65*0.7042</f>
        <v>0</v>
      </c>
      <c r="SLU66" s="962">
        <f t="shared" ref="SLU66" si="6585">(SLU60-SLU62)*$C$65*0.7042</f>
        <v>0</v>
      </c>
      <c r="SLW66" s="962">
        <f t="shared" ref="SLW66" si="6586">(SLW60-SLW62)*$C$65*0.7042</f>
        <v>0</v>
      </c>
      <c r="SLY66" s="962">
        <f t="shared" ref="SLY66" si="6587">(SLY60-SLY62)*$C$65*0.7042</f>
        <v>0</v>
      </c>
      <c r="SMA66" s="962">
        <f t="shared" ref="SMA66" si="6588">(SMA60-SMA62)*$C$65*0.7042</f>
        <v>0</v>
      </c>
      <c r="SMC66" s="962">
        <f t="shared" ref="SMC66" si="6589">(SMC60-SMC62)*$C$65*0.7042</f>
        <v>0</v>
      </c>
      <c r="SME66" s="962">
        <f t="shared" ref="SME66" si="6590">(SME60-SME62)*$C$65*0.7042</f>
        <v>0</v>
      </c>
      <c r="SMG66" s="962">
        <f t="shared" ref="SMG66" si="6591">(SMG60-SMG62)*$C$65*0.7042</f>
        <v>0</v>
      </c>
      <c r="SMI66" s="962">
        <f t="shared" ref="SMI66" si="6592">(SMI60-SMI62)*$C$65*0.7042</f>
        <v>0</v>
      </c>
      <c r="SMK66" s="962">
        <f t="shared" ref="SMK66" si="6593">(SMK60-SMK62)*$C$65*0.7042</f>
        <v>0</v>
      </c>
      <c r="SMM66" s="962">
        <f t="shared" ref="SMM66" si="6594">(SMM60-SMM62)*$C$65*0.7042</f>
        <v>0</v>
      </c>
      <c r="SMO66" s="962">
        <f t="shared" ref="SMO66" si="6595">(SMO60-SMO62)*$C$65*0.7042</f>
        <v>0</v>
      </c>
      <c r="SMQ66" s="962">
        <f t="shared" ref="SMQ66" si="6596">(SMQ60-SMQ62)*$C$65*0.7042</f>
        <v>0</v>
      </c>
      <c r="SMS66" s="962">
        <f t="shared" ref="SMS66" si="6597">(SMS60-SMS62)*$C$65*0.7042</f>
        <v>0</v>
      </c>
      <c r="SMU66" s="962">
        <f t="shared" ref="SMU66" si="6598">(SMU60-SMU62)*$C$65*0.7042</f>
        <v>0</v>
      </c>
      <c r="SMW66" s="962">
        <f t="shared" ref="SMW66" si="6599">(SMW60-SMW62)*$C$65*0.7042</f>
        <v>0</v>
      </c>
      <c r="SMY66" s="962">
        <f t="shared" ref="SMY66" si="6600">(SMY60-SMY62)*$C$65*0.7042</f>
        <v>0</v>
      </c>
      <c r="SNA66" s="962">
        <f t="shared" ref="SNA66" si="6601">(SNA60-SNA62)*$C$65*0.7042</f>
        <v>0</v>
      </c>
      <c r="SNC66" s="962">
        <f t="shared" ref="SNC66" si="6602">(SNC60-SNC62)*$C$65*0.7042</f>
        <v>0</v>
      </c>
      <c r="SNE66" s="962">
        <f t="shared" ref="SNE66" si="6603">(SNE60-SNE62)*$C$65*0.7042</f>
        <v>0</v>
      </c>
      <c r="SNG66" s="962">
        <f t="shared" ref="SNG66" si="6604">(SNG60-SNG62)*$C$65*0.7042</f>
        <v>0</v>
      </c>
      <c r="SNI66" s="962">
        <f t="shared" ref="SNI66" si="6605">(SNI60-SNI62)*$C$65*0.7042</f>
        <v>0</v>
      </c>
      <c r="SNK66" s="962">
        <f t="shared" ref="SNK66" si="6606">(SNK60-SNK62)*$C$65*0.7042</f>
        <v>0</v>
      </c>
      <c r="SNM66" s="962">
        <f t="shared" ref="SNM66" si="6607">(SNM60-SNM62)*$C$65*0.7042</f>
        <v>0</v>
      </c>
      <c r="SNO66" s="962">
        <f t="shared" ref="SNO66" si="6608">(SNO60-SNO62)*$C$65*0.7042</f>
        <v>0</v>
      </c>
      <c r="SNQ66" s="962">
        <f t="shared" ref="SNQ66" si="6609">(SNQ60-SNQ62)*$C$65*0.7042</f>
        <v>0</v>
      </c>
      <c r="SNS66" s="962">
        <f t="shared" ref="SNS66" si="6610">(SNS60-SNS62)*$C$65*0.7042</f>
        <v>0</v>
      </c>
      <c r="SNU66" s="962">
        <f t="shared" ref="SNU66" si="6611">(SNU60-SNU62)*$C$65*0.7042</f>
        <v>0</v>
      </c>
      <c r="SNW66" s="962">
        <f t="shared" ref="SNW66" si="6612">(SNW60-SNW62)*$C$65*0.7042</f>
        <v>0</v>
      </c>
      <c r="SNY66" s="962">
        <f t="shared" ref="SNY66" si="6613">(SNY60-SNY62)*$C$65*0.7042</f>
        <v>0</v>
      </c>
      <c r="SOA66" s="962">
        <f t="shared" ref="SOA66" si="6614">(SOA60-SOA62)*$C$65*0.7042</f>
        <v>0</v>
      </c>
      <c r="SOC66" s="962">
        <f t="shared" ref="SOC66" si="6615">(SOC60-SOC62)*$C$65*0.7042</f>
        <v>0</v>
      </c>
      <c r="SOE66" s="962">
        <f t="shared" ref="SOE66" si="6616">(SOE60-SOE62)*$C$65*0.7042</f>
        <v>0</v>
      </c>
      <c r="SOG66" s="962">
        <f t="shared" ref="SOG66" si="6617">(SOG60-SOG62)*$C$65*0.7042</f>
        <v>0</v>
      </c>
      <c r="SOI66" s="962">
        <f t="shared" ref="SOI66" si="6618">(SOI60-SOI62)*$C$65*0.7042</f>
        <v>0</v>
      </c>
      <c r="SOK66" s="962">
        <f t="shared" ref="SOK66" si="6619">(SOK60-SOK62)*$C$65*0.7042</f>
        <v>0</v>
      </c>
      <c r="SOM66" s="962">
        <f t="shared" ref="SOM66" si="6620">(SOM60-SOM62)*$C$65*0.7042</f>
        <v>0</v>
      </c>
      <c r="SOO66" s="962">
        <f t="shared" ref="SOO66" si="6621">(SOO60-SOO62)*$C$65*0.7042</f>
        <v>0</v>
      </c>
      <c r="SOQ66" s="962">
        <f t="shared" ref="SOQ66" si="6622">(SOQ60-SOQ62)*$C$65*0.7042</f>
        <v>0</v>
      </c>
      <c r="SOS66" s="962">
        <f t="shared" ref="SOS66" si="6623">(SOS60-SOS62)*$C$65*0.7042</f>
        <v>0</v>
      </c>
      <c r="SOU66" s="962">
        <f t="shared" ref="SOU66" si="6624">(SOU60-SOU62)*$C$65*0.7042</f>
        <v>0</v>
      </c>
      <c r="SOW66" s="962">
        <f t="shared" ref="SOW66" si="6625">(SOW60-SOW62)*$C$65*0.7042</f>
        <v>0</v>
      </c>
      <c r="SOY66" s="962">
        <f t="shared" ref="SOY66" si="6626">(SOY60-SOY62)*$C$65*0.7042</f>
        <v>0</v>
      </c>
      <c r="SPA66" s="962">
        <f t="shared" ref="SPA66" si="6627">(SPA60-SPA62)*$C$65*0.7042</f>
        <v>0</v>
      </c>
      <c r="SPC66" s="962">
        <f t="shared" ref="SPC66" si="6628">(SPC60-SPC62)*$C$65*0.7042</f>
        <v>0</v>
      </c>
      <c r="SPE66" s="962">
        <f t="shared" ref="SPE66" si="6629">(SPE60-SPE62)*$C$65*0.7042</f>
        <v>0</v>
      </c>
      <c r="SPG66" s="962">
        <f t="shared" ref="SPG66" si="6630">(SPG60-SPG62)*$C$65*0.7042</f>
        <v>0</v>
      </c>
      <c r="SPI66" s="962">
        <f t="shared" ref="SPI66" si="6631">(SPI60-SPI62)*$C$65*0.7042</f>
        <v>0</v>
      </c>
      <c r="SPK66" s="962">
        <f t="shared" ref="SPK66" si="6632">(SPK60-SPK62)*$C$65*0.7042</f>
        <v>0</v>
      </c>
      <c r="SPM66" s="962">
        <f t="shared" ref="SPM66" si="6633">(SPM60-SPM62)*$C$65*0.7042</f>
        <v>0</v>
      </c>
      <c r="SPO66" s="962">
        <f t="shared" ref="SPO66" si="6634">(SPO60-SPO62)*$C$65*0.7042</f>
        <v>0</v>
      </c>
      <c r="SPQ66" s="962">
        <f t="shared" ref="SPQ66" si="6635">(SPQ60-SPQ62)*$C$65*0.7042</f>
        <v>0</v>
      </c>
      <c r="SPS66" s="962">
        <f t="shared" ref="SPS66" si="6636">(SPS60-SPS62)*$C$65*0.7042</f>
        <v>0</v>
      </c>
      <c r="SPU66" s="962">
        <f t="shared" ref="SPU66" si="6637">(SPU60-SPU62)*$C$65*0.7042</f>
        <v>0</v>
      </c>
      <c r="SPW66" s="962">
        <f t="shared" ref="SPW66" si="6638">(SPW60-SPW62)*$C$65*0.7042</f>
        <v>0</v>
      </c>
      <c r="SPY66" s="962">
        <f t="shared" ref="SPY66" si="6639">(SPY60-SPY62)*$C$65*0.7042</f>
        <v>0</v>
      </c>
      <c r="SQA66" s="962">
        <f t="shared" ref="SQA66" si="6640">(SQA60-SQA62)*$C$65*0.7042</f>
        <v>0</v>
      </c>
      <c r="SQC66" s="962">
        <f t="shared" ref="SQC66" si="6641">(SQC60-SQC62)*$C$65*0.7042</f>
        <v>0</v>
      </c>
      <c r="SQE66" s="962">
        <f t="shared" ref="SQE66" si="6642">(SQE60-SQE62)*$C$65*0.7042</f>
        <v>0</v>
      </c>
      <c r="SQG66" s="962">
        <f t="shared" ref="SQG66" si="6643">(SQG60-SQG62)*$C$65*0.7042</f>
        <v>0</v>
      </c>
      <c r="SQI66" s="962">
        <f t="shared" ref="SQI66" si="6644">(SQI60-SQI62)*$C$65*0.7042</f>
        <v>0</v>
      </c>
      <c r="SQK66" s="962">
        <f t="shared" ref="SQK66" si="6645">(SQK60-SQK62)*$C$65*0.7042</f>
        <v>0</v>
      </c>
      <c r="SQM66" s="962">
        <f t="shared" ref="SQM66" si="6646">(SQM60-SQM62)*$C$65*0.7042</f>
        <v>0</v>
      </c>
      <c r="SQO66" s="962">
        <f t="shared" ref="SQO66" si="6647">(SQO60-SQO62)*$C$65*0.7042</f>
        <v>0</v>
      </c>
      <c r="SQQ66" s="962">
        <f t="shared" ref="SQQ66" si="6648">(SQQ60-SQQ62)*$C$65*0.7042</f>
        <v>0</v>
      </c>
      <c r="SQS66" s="962">
        <f t="shared" ref="SQS66" si="6649">(SQS60-SQS62)*$C$65*0.7042</f>
        <v>0</v>
      </c>
      <c r="SQU66" s="962">
        <f t="shared" ref="SQU66" si="6650">(SQU60-SQU62)*$C$65*0.7042</f>
        <v>0</v>
      </c>
      <c r="SQW66" s="962">
        <f t="shared" ref="SQW66" si="6651">(SQW60-SQW62)*$C$65*0.7042</f>
        <v>0</v>
      </c>
      <c r="SQY66" s="962">
        <f t="shared" ref="SQY66" si="6652">(SQY60-SQY62)*$C$65*0.7042</f>
        <v>0</v>
      </c>
      <c r="SRA66" s="962">
        <f t="shared" ref="SRA66" si="6653">(SRA60-SRA62)*$C$65*0.7042</f>
        <v>0</v>
      </c>
      <c r="SRC66" s="962">
        <f t="shared" ref="SRC66" si="6654">(SRC60-SRC62)*$C$65*0.7042</f>
        <v>0</v>
      </c>
      <c r="SRE66" s="962">
        <f t="shared" ref="SRE66" si="6655">(SRE60-SRE62)*$C$65*0.7042</f>
        <v>0</v>
      </c>
      <c r="SRG66" s="962">
        <f t="shared" ref="SRG66" si="6656">(SRG60-SRG62)*$C$65*0.7042</f>
        <v>0</v>
      </c>
      <c r="SRI66" s="962">
        <f t="shared" ref="SRI66" si="6657">(SRI60-SRI62)*$C$65*0.7042</f>
        <v>0</v>
      </c>
      <c r="SRK66" s="962">
        <f t="shared" ref="SRK66" si="6658">(SRK60-SRK62)*$C$65*0.7042</f>
        <v>0</v>
      </c>
      <c r="SRM66" s="962">
        <f t="shared" ref="SRM66" si="6659">(SRM60-SRM62)*$C$65*0.7042</f>
        <v>0</v>
      </c>
      <c r="SRO66" s="962">
        <f t="shared" ref="SRO66" si="6660">(SRO60-SRO62)*$C$65*0.7042</f>
        <v>0</v>
      </c>
      <c r="SRQ66" s="962">
        <f t="shared" ref="SRQ66" si="6661">(SRQ60-SRQ62)*$C$65*0.7042</f>
        <v>0</v>
      </c>
      <c r="SRS66" s="962">
        <f t="shared" ref="SRS66" si="6662">(SRS60-SRS62)*$C$65*0.7042</f>
        <v>0</v>
      </c>
      <c r="SRU66" s="962">
        <f t="shared" ref="SRU66" si="6663">(SRU60-SRU62)*$C$65*0.7042</f>
        <v>0</v>
      </c>
      <c r="SRW66" s="962">
        <f t="shared" ref="SRW66" si="6664">(SRW60-SRW62)*$C$65*0.7042</f>
        <v>0</v>
      </c>
      <c r="SRY66" s="962">
        <f t="shared" ref="SRY66" si="6665">(SRY60-SRY62)*$C$65*0.7042</f>
        <v>0</v>
      </c>
      <c r="SSA66" s="962">
        <f t="shared" ref="SSA66" si="6666">(SSA60-SSA62)*$C$65*0.7042</f>
        <v>0</v>
      </c>
      <c r="SSC66" s="962">
        <f t="shared" ref="SSC66" si="6667">(SSC60-SSC62)*$C$65*0.7042</f>
        <v>0</v>
      </c>
      <c r="SSE66" s="962">
        <f t="shared" ref="SSE66" si="6668">(SSE60-SSE62)*$C$65*0.7042</f>
        <v>0</v>
      </c>
      <c r="SSG66" s="962">
        <f t="shared" ref="SSG66" si="6669">(SSG60-SSG62)*$C$65*0.7042</f>
        <v>0</v>
      </c>
      <c r="SSI66" s="962">
        <f t="shared" ref="SSI66" si="6670">(SSI60-SSI62)*$C$65*0.7042</f>
        <v>0</v>
      </c>
      <c r="SSK66" s="962">
        <f t="shared" ref="SSK66" si="6671">(SSK60-SSK62)*$C$65*0.7042</f>
        <v>0</v>
      </c>
      <c r="SSM66" s="962">
        <f t="shared" ref="SSM66" si="6672">(SSM60-SSM62)*$C$65*0.7042</f>
        <v>0</v>
      </c>
      <c r="SSO66" s="962">
        <f t="shared" ref="SSO66" si="6673">(SSO60-SSO62)*$C$65*0.7042</f>
        <v>0</v>
      </c>
      <c r="SSQ66" s="962">
        <f t="shared" ref="SSQ66" si="6674">(SSQ60-SSQ62)*$C$65*0.7042</f>
        <v>0</v>
      </c>
      <c r="SSS66" s="962">
        <f t="shared" ref="SSS66" si="6675">(SSS60-SSS62)*$C$65*0.7042</f>
        <v>0</v>
      </c>
      <c r="SSU66" s="962">
        <f t="shared" ref="SSU66" si="6676">(SSU60-SSU62)*$C$65*0.7042</f>
        <v>0</v>
      </c>
      <c r="SSW66" s="962">
        <f t="shared" ref="SSW66" si="6677">(SSW60-SSW62)*$C$65*0.7042</f>
        <v>0</v>
      </c>
      <c r="SSY66" s="962">
        <f t="shared" ref="SSY66" si="6678">(SSY60-SSY62)*$C$65*0.7042</f>
        <v>0</v>
      </c>
      <c r="STA66" s="962">
        <f t="shared" ref="STA66" si="6679">(STA60-STA62)*$C$65*0.7042</f>
        <v>0</v>
      </c>
      <c r="STC66" s="962">
        <f t="shared" ref="STC66" si="6680">(STC60-STC62)*$C$65*0.7042</f>
        <v>0</v>
      </c>
      <c r="STE66" s="962">
        <f t="shared" ref="STE66" si="6681">(STE60-STE62)*$C$65*0.7042</f>
        <v>0</v>
      </c>
      <c r="STG66" s="962">
        <f t="shared" ref="STG66" si="6682">(STG60-STG62)*$C$65*0.7042</f>
        <v>0</v>
      </c>
      <c r="STI66" s="962">
        <f t="shared" ref="STI66" si="6683">(STI60-STI62)*$C$65*0.7042</f>
        <v>0</v>
      </c>
      <c r="STK66" s="962">
        <f t="shared" ref="STK66" si="6684">(STK60-STK62)*$C$65*0.7042</f>
        <v>0</v>
      </c>
      <c r="STM66" s="962">
        <f t="shared" ref="STM66" si="6685">(STM60-STM62)*$C$65*0.7042</f>
        <v>0</v>
      </c>
      <c r="STO66" s="962">
        <f t="shared" ref="STO66" si="6686">(STO60-STO62)*$C$65*0.7042</f>
        <v>0</v>
      </c>
      <c r="STQ66" s="962">
        <f t="shared" ref="STQ66" si="6687">(STQ60-STQ62)*$C$65*0.7042</f>
        <v>0</v>
      </c>
      <c r="STS66" s="962">
        <f t="shared" ref="STS66" si="6688">(STS60-STS62)*$C$65*0.7042</f>
        <v>0</v>
      </c>
      <c r="STU66" s="962">
        <f t="shared" ref="STU66" si="6689">(STU60-STU62)*$C$65*0.7042</f>
        <v>0</v>
      </c>
      <c r="STW66" s="962">
        <f t="shared" ref="STW66" si="6690">(STW60-STW62)*$C$65*0.7042</f>
        <v>0</v>
      </c>
      <c r="STY66" s="962">
        <f t="shared" ref="STY66" si="6691">(STY60-STY62)*$C$65*0.7042</f>
        <v>0</v>
      </c>
      <c r="SUA66" s="962">
        <f t="shared" ref="SUA66" si="6692">(SUA60-SUA62)*$C$65*0.7042</f>
        <v>0</v>
      </c>
      <c r="SUC66" s="962">
        <f t="shared" ref="SUC66" si="6693">(SUC60-SUC62)*$C$65*0.7042</f>
        <v>0</v>
      </c>
      <c r="SUE66" s="962">
        <f t="shared" ref="SUE66" si="6694">(SUE60-SUE62)*$C$65*0.7042</f>
        <v>0</v>
      </c>
      <c r="SUG66" s="962">
        <f t="shared" ref="SUG66" si="6695">(SUG60-SUG62)*$C$65*0.7042</f>
        <v>0</v>
      </c>
      <c r="SUI66" s="962">
        <f t="shared" ref="SUI66" si="6696">(SUI60-SUI62)*$C$65*0.7042</f>
        <v>0</v>
      </c>
      <c r="SUK66" s="962">
        <f t="shared" ref="SUK66" si="6697">(SUK60-SUK62)*$C$65*0.7042</f>
        <v>0</v>
      </c>
      <c r="SUM66" s="962">
        <f t="shared" ref="SUM66" si="6698">(SUM60-SUM62)*$C$65*0.7042</f>
        <v>0</v>
      </c>
      <c r="SUO66" s="962">
        <f t="shared" ref="SUO66" si="6699">(SUO60-SUO62)*$C$65*0.7042</f>
        <v>0</v>
      </c>
      <c r="SUQ66" s="962">
        <f t="shared" ref="SUQ66" si="6700">(SUQ60-SUQ62)*$C$65*0.7042</f>
        <v>0</v>
      </c>
      <c r="SUS66" s="962">
        <f t="shared" ref="SUS66" si="6701">(SUS60-SUS62)*$C$65*0.7042</f>
        <v>0</v>
      </c>
      <c r="SUU66" s="962">
        <f t="shared" ref="SUU66" si="6702">(SUU60-SUU62)*$C$65*0.7042</f>
        <v>0</v>
      </c>
      <c r="SUW66" s="962">
        <f t="shared" ref="SUW66" si="6703">(SUW60-SUW62)*$C$65*0.7042</f>
        <v>0</v>
      </c>
      <c r="SUY66" s="962">
        <f t="shared" ref="SUY66" si="6704">(SUY60-SUY62)*$C$65*0.7042</f>
        <v>0</v>
      </c>
      <c r="SVA66" s="962">
        <f t="shared" ref="SVA66" si="6705">(SVA60-SVA62)*$C$65*0.7042</f>
        <v>0</v>
      </c>
      <c r="SVC66" s="962">
        <f t="shared" ref="SVC66" si="6706">(SVC60-SVC62)*$C$65*0.7042</f>
        <v>0</v>
      </c>
      <c r="SVE66" s="962">
        <f t="shared" ref="SVE66" si="6707">(SVE60-SVE62)*$C$65*0.7042</f>
        <v>0</v>
      </c>
      <c r="SVG66" s="962">
        <f t="shared" ref="SVG66" si="6708">(SVG60-SVG62)*$C$65*0.7042</f>
        <v>0</v>
      </c>
      <c r="SVI66" s="962">
        <f t="shared" ref="SVI66" si="6709">(SVI60-SVI62)*$C$65*0.7042</f>
        <v>0</v>
      </c>
      <c r="SVK66" s="962">
        <f t="shared" ref="SVK66" si="6710">(SVK60-SVK62)*$C$65*0.7042</f>
        <v>0</v>
      </c>
      <c r="SVM66" s="962">
        <f t="shared" ref="SVM66" si="6711">(SVM60-SVM62)*$C$65*0.7042</f>
        <v>0</v>
      </c>
      <c r="SVO66" s="962">
        <f t="shared" ref="SVO66" si="6712">(SVO60-SVO62)*$C$65*0.7042</f>
        <v>0</v>
      </c>
      <c r="SVQ66" s="962">
        <f t="shared" ref="SVQ66" si="6713">(SVQ60-SVQ62)*$C$65*0.7042</f>
        <v>0</v>
      </c>
      <c r="SVS66" s="962">
        <f t="shared" ref="SVS66" si="6714">(SVS60-SVS62)*$C$65*0.7042</f>
        <v>0</v>
      </c>
      <c r="SVU66" s="962">
        <f t="shared" ref="SVU66" si="6715">(SVU60-SVU62)*$C$65*0.7042</f>
        <v>0</v>
      </c>
      <c r="SVW66" s="962">
        <f t="shared" ref="SVW66" si="6716">(SVW60-SVW62)*$C$65*0.7042</f>
        <v>0</v>
      </c>
      <c r="SVY66" s="962">
        <f t="shared" ref="SVY66" si="6717">(SVY60-SVY62)*$C$65*0.7042</f>
        <v>0</v>
      </c>
      <c r="SWA66" s="962">
        <f t="shared" ref="SWA66" si="6718">(SWA60-SWA62)*$C$65*0.7042</f>
        <v>0</v>
      </c>
      <c r="SWC66" s="962">
        <f t="shared" ref="SWC66" si="6719">(SWC60-SWC62)*$C$65*0.7042</f>
        <v>0</v>
      </c>
      <c r="SWE66" s="962">
        <f t="shared" ref="SWE66" si="6720">(SWE60-SWE62)*$C$65*0.7042</f>
        <v>0</v>
      </c>
      <c r="SWG66" s="962">
        <f t="shared" ref="SWG66" si="6721">(SWG60-SWG62)*$C$65*0.7042</f>
        <v>0</v>
      </c>
      <c r="SWI66" s="962">
        <f t="shared" ref="SWI66" si="6722">(SWI60-SWI62)*$C$65*0.7042</f>
        <v>0</v>
      </c>
      <c r="SWK66" s="962">
        <f t="shared" ref="SWK66" si="6723">(SWK60-SWK62)*$C$65*0.7042</f>
        <v>0</v>
      </c>
      <c r="SWM66" s="962">
        <f t="shared" ref="SWM66" si="6724">(SWM60-SWM62)*$C$65*0.7042</f>
        <v>0</v>
      </c>
      <c r="SWO66" s="962">
        <f t="shared" ref="SWO66" si="6725">(SWO60-SWO62)*$C$65*0.7042</f>
        <v>0</v>
      </c>
      <c r="SWQ66" s="962">
        <f t="shared" ref="SWQ66" si="6726">(SWQ60-SWQ62)*$C$65*0.7042</f>
        <v>0</v>
      </c>
      <c r="SWS66" s="962">
        <f t="shared" ref="SWS66" si="6727">(SWS60-SWS62)*$C$65*0.7042</f>
        <v>0</v>
      </c>
      <c r="SWU66" s="962">
        <f t="shared" ref="SWU66" si="6728">(SWU60-SWU62)*$C$65*0.7042</f>
        <v>0</v>
      </c>
      <c r="SWW66" s="962">
        <f t="shared" ref="SWW66" si="6729">(SWW60-SWW62)*$C$65*0.7042</f>
        <v>0</v>
      </c>
      <c r="SWY66" s="962">
        <f t="shared" ref="SWY66" si="6730">(SWY60-SWY62)*$C$65*0.7042</f>
        <v>0</v>
      </c>
      <c r="SXA66" s="962">
        <f t="shared" ref="SXA66" si="6731">(SXA60-SXA62)*$C$65*0.7042</f>
        <v>0</v>
      </c>
      <c r="SXC66" s="962">
        <f t="shared" ref="SXC66" si="6732">(SXC60-SXC62)*$C$65*0.7042</f>
        <v>0</v>
      </c>
      <c r="SXE66" s="962">
        <f t="shared" ref="SXE66" si="6733">(SXE60-SXE62)*$C$65*0.7042</f>
        <v>0</v>
      </c>
      <c r="SXG66" s="962">
        <f t="shared" ref="SXG66" si="6734">(SXG60-SXG62)*$C$65*0.7042</f>
        <v>0</v>
      </c>
      <c r="SXI66" s="962">
        <f t="shared" ref="SXI66" si="6735">(SXI60-SXI62)*$C$65*0.7042</f>
        <v>0</v>
      </c>
      <c r="SXK66" s="962">
        <f t="shared" ref="SXK66" si="6736">(SXK60-SXK62)*$C$65*0.7042</f>
        <v>0</v>
      </c>
      <c r="SXM66" s="962">
        <f t="shared" ref="SXM66" si="6737">(SXM60-SXM62)*$C$65*0.7042</f>
        <v>0</v>
      </c>
      <c r="SXO66" s="962">
        <f t="shared" ref="SXO66" si="6738">(SXO60-SXO62)*$C$65*0.7042</f>
        <v>0</v>
      </c>
      <c r="SXQ66" s="962">
        <f t="shared" ref="SXQ66" si="6739">(SXQ60-SXQ62)*$C$65*0.7042</f>
        <v>0</v>
      </c>
      <c r="SXS66" s="962">
        <f t="shared" ref="SXS66" si="6740">(SXS60-SXS62)*$C$65*0.7042</f>
        <v>0</v>
      </c>
      <c r="SXU66" s="962">
        <f t="shared" ref="SXU66" si="6741">(SXU60-SXU62)*$C$65*0.7042</f>
        <v>0</v>
      </c>
      <c r="SXW66" s="962">
        <f t="shared" ref="SXW66" si="6742">(SXW60-SXW62)*$C$65*0.7042</f>
        <v>0</v>
      </c>
      <c r="SXY66" s="962">
        <f t="shared" ref="SXY66" si="6743">(SXY60-SXY62)*$C$65*0.7042</f>
        <v>0</v>
      </c>
      <c r="SYA66" s="962">
        <f t="shared" ref="SYA66" si="6744">(SYA60-SYA62)*$C$65*0.7042</f>
        <v>0</v>
      </c>
      <c r="SYC66" s="962">
        <f t="shared" ref="SYC66" si="6745">(SYC60-SYC62)*$C$65*0.7042</f>
        <v>0</v>
      </c>
      <c r="SYE66" s="962">
        <f t="shared" ref="SYE66" si="6746">(SYE60-SYE62)*$C$65*0.7042</f>
        <v>0</v>
      </c>
      <c r="SYG66" s="962">
        <f t="shared" ref="SYG66" si="6747">(SYG60-SYG62)*$C$65*0.7042</f>
        <v>0</v>
      </c>
      <c r="SYI66" s="962">
        <f t="shared" ref="SYI66" si="6748">(SYI60-SYI62)*$C$65*0.7042</f>
        <v>0</v>
      </c>
      <c r="SYK66" s="962">
        <f t="shared" ref="SYK66" si="6749">(SYK60-SYK62)*$C$65*0.7042</f>
        <v>0</v>
      </c>
      <c r="SYM66" s="962">
        <f t="shared" ref="SYM66" si="6750">(SYM60-SYM62)*$C$65*0.7042</f>
        <v>0</v>
      </c>
      <c r="SYO66" s="962">
        <f t="shared" ref="SYO66" si="6751">(SYO60-SYO62)*$C$65*0.7042</f>
        <v>0</v>
      </c>
      <c r="SYQ66" s="962">
        <f t="shared" ref="SYQ66" si="6752">(SYQ60-SYQ62)*$C$65*0.7042</f>
        <v>0</v>
      </c>
      <c r="SYS66" s="962">
        <f t="shared" ref="SYS66" si="6753">(SYS60-SYS62)*$C$65*0.7042</f>
        <v>0</v>
      </c>
      <c r="SYU66" s="962">
        <f t="shared" ref="SYU66" si="6754">(SYU60-SYU62)*$C$65*0.7042</f>
        <v>0</v>
      </c>
      <c r="SYW66" s="962">
        <f t="shared" ref="SYW66" si="6755">(SYW60-SYW62)*$C$65*0.7042</f>
        <v>0</v>
      </c>
      <c r="SYY66" s="962">
        <f t="shared" ref="SYY66" si="6756">(SYY60-SYY62)*$C$65*0.7042</f>
        <v>0</v>
      </c>
      <c r="SZA66" s="962">
        <f t="shared" ref="SZA66" si="6757">(SZA60-SZA62)*$C$65*0.7042</f>
        <v>0</v>
      </c>
      <c r="SZC66" s="962">
        <f t="shared" ref="SZC66" si="6758">(SZC60-SZC62)*$C$65*0.7042</f>
        <v>0</v>
      </c>
      <c r="SZE66" s="962">
        <f t="shared" ref="SZE66" si="6759">(SZE60-SZE62)*$C$65*0.7042</f>
        <v>0</v>
      </c>
      <c r="SZG66" s="962">
        <f t="shared" ref="SZG66" si="6760">(SZG60-SZG62)*$C$65*0.7042</f>
        <v>0</v>
      </c>
      <c r="SZI66" s="962">
        <f t="shared" ref="SZI66" si="6761">(SZI60-SZI62)*$C$65*0.7042</f>
        <v>0</v>
      </c>
      <c r="SZK66" s="962">
        <f t="shared" ref="SZK66" si="6762">(SZK60-SZK62)*$C$65*0.7042</f>
        <v>0</v>
      </c>
      <c r="SZM66" s="962">
        <f t="shared" ref="SZM66" si="6763">(SZM60-SZM62)*$C$65*0.7042</f>
        <v>0</v>
      </c>
      <c r="SZO66" s="962">
        <f t="shared" ref="SZO66" si="6764">(SZO60-SZO62)*$C$65*0.7042</f>
        <v>0</v>
      </c>
      <c r="SZQ66" s="962">
        <f t="shared" ref="SZQ66" si="6765">(SZQ60-SZQ62)*$C$65*0.7042</f>
        <v>0</v>
      </c>
      <c r="SZS66" s="962">
        <f t="shared" ref="SZS66" si="6766">(SZS60-SZS62)*$C$65*0.7042</f>
        <v>0</v>
      </c>
      <c r="SZU66" s="962">
        <f t="shared" ref="SZU66" si="6767">(SZU60-SZU62)*$C$65*0.7042</f>
        <v>0</v>
      </c>
      <c r="SZW66" s="962">
        <f t="shared" ref="SZW66" si="6768">(SZW60-SZW62)*$C$65*0.7042</f>
        <v>0</v>
      </c>
      <c r="SZY66" s="962">
        <f t="shared" ref="SZY66" si="6769">(SZY60-SZY62)*$C$65*0.7042</f>
        <v>0</v>
      </c>
      <c r="TAA66" s="962">
        <f t="shared" ref="TAA66" si="6770">(TAA60-TAA62)*$C$65*0.7042</f>
        <v>0</v>
      </c>
      <c r="TAC66" s="962">
        <f t="shared" ref="TAC66" si="6771">(TAC60-TAC62)*$C$65*0.7042</f>
        <v>0</v>
      </c>
      <c r="TAE66" s="962">
        <f t="shared" ref="TAE66" si="6772">(TAE60-TAE62)*$C$65*0.7042</f>
        <v>0</v>
      </c>
      <c r="TAG66" s="962">
        <f t="shared" ref="TAG66" si="6773">(TAG60-TAG62)*$C$65*0.7042</f>
        <v>0</v>
      </c>
      <c r="TAI66" s="962">
        <f t="shared" ref="TAI66" si="6774">(TAI60-TAI62)*$C$65*0.7042</f>
        <v>0</v>
      </c>
      <c r="TAK66" s="962">
        <f t="shared" ref="TAK66" si="6775">(TAK60-TAK62)*$C$65*0.7042</f>
        <v>0</v>
      </c>
      <c r="TAM66" s="962">
        <f t="shared" ref="TAM66" si="6776">(TAM60-TAM62)*$C$65*0.7042</f>
        <v>0</v>
      </c>
      <c r="TAO66" s="962">
        <f t="shared" ref="TAO66" si="6777">(TAO60-TAO62)*$C$65*0.7042</f>
        <v>0</v>
      </c>
      <c r="TAQ66" s="962">
        <f t="shared" ref="TAQ66" si="6778">(TAQ60-TAQ62)*$C$65*0.7042</f>
        <v>0</v>
      </c>
      <c r="TAS66" s="962">
        <f t="shared" ref="TAS66" si="6779">(TAS60-TAS62)*$C$65*0.7042</f>
        <v>0</v>
      </c>
      <c r="TAU66" s="962">
        <f t="shared" ref="TAU66" si="6780">(TAU60-TAU62)*$C$65*0.7042</f>
        <v>0</v>
      </c>
      <c r="TAW66" s="962">
        <f t="shared" ref="TAW66" si="6781">(TAW60-TAW62)*$C$65*0.7042</f>
        <v>0</v>
      </c>
      <c r="TAY66" s="962">
        <f t="shared" ref="TAY66" si="6782">(TAY60-TAY62)*$C$65*0.7042</f>
        <v>0</v>
      </c>
      <c r="TBA66" s="962">
        <f t="shared" ref="TBA66" si="6783">(TBA60-TBA62)*$C$65*0.7042</f>
        <v>0</v>
      </c>
      <c r="TBC66" s="962">
        <f t="shared" ref="TBC66" si="6784">(TBC60-TBC62)*$C$65*0.7042</f>
        <v>0</v>
      </c>
      <c r="TBE66" s="962">
        <f t="shared" ref="TBE66" si="6785">(TBE60-TBE62)*$C$65*0.7042</f>
        <v>0</v>
      </c>
      <c r="TBG66" s="962">
        <f t="shared" ref="TBG66" si="6786">(TBG60-TBG62)*$C$65*0.7042</f>
        <v>0</v>
      </c>
      <c r="TBI66" s="962">
        <f t="shared" ref="TBI66" si="6787">(TBI60-TBI62)*$C$65*0.7042</f>
        <v>0</v>
      </c>
      <c r="TBK66" s="962">
        <f t="shared" ref="TBK66" si="6788">(TBK60-TBK62)*$C$65*0.7042</f>
        <v>0</v>
      </c>
      <c r="TBM66" s="962">
        <f t="shared" ref="TBM66" si="6789">(TBM60-TBM62)*$C$65*0.7042</f>
        <v>0</v>
      </c>
      <c r="TBO66" s="962">
        <f t="shared" ref="TBO66" si="6790">(TBO60-TBO62)*$C$65*0.7042</f>
        <v>0</v>
      </c>
      <c r="TBQ66" s="962">
        <f t="shared" ref="TBQ66" si="6791">(TBQ60-TBQ62)*$C$65*0.7042</f>
        <v>0</v>
      </c>
      <c r="TBS66" s="962">
        <f t="shared" ref="TBS66" si="6792">(TBS60-TBS62)*$C$65*0.7042</f>
        <v>0</v>
      </c>
      <c r="TBU66" s="962">
        <f t="shared" ref="TBU66" si="6793">(TBU60-TBU62)*$C$65*0.7042</f>
        <v>0</v>
      </c>
      <c r="TBW66" s="962">
        <f t="shared" ref="TBW66" si="6794">(TBW60-TBW62)*$C$65*0.7042</f>
        <v>0</v>
      </c>
      <c r="TBY66" s="962">
        <f t="shared" ref="TBY66" si="6795">(TBY60-TBY62)*$C$65*0.7042</f>
        <v>0</v>
      </c>
      <c r="TCA66" s="962">
        <f t="shared" ref="TCA66" si="6796">(TCA60-TCA62)*$C$65*0.7042</f>
        <v>0</v>
      </c>
      <c r="TCC66" s="962">
        <f t="shared" ref="TCC66" si="6797">(TCC60-TCC62)*$C$65*0.7042</f>
        <v>0</v>
      </c>
      <c r="TCE66" s="962">
        <f t="shared" ref="TCE66" si="6798">(TCE60-TCE62)*$C$65*0.7042</f>
        <v>0</v>
      </c>
      <c r="TCG66" s="962">
        <f t="shared" ref="TCG66" si="6799">(TCG60-TCG62)*$C$65*0.7042</f>
        <v>0</v>
      </c>
      <c r="TCI66" s="962">
        <f t="shared" ref="TCI66" si="6800">(TCI60-TCI62)*$C$65*0.7042</f>
        <v>0</v>
      </c>
      <c r="TCK66" s="962">
        <f t="shared" ref="TCK66" si="6801">(TCK60-TCK62)*$C$65*0.7042</f>
        <v>0</v>
      </c>
      <c r="TCM66" s="962">
        <f t="shared" ref="TCM66" si="6802">(TCM60-TCM62)*$C$65*0.7042</f>
        <v>0</v>
      </c>
      <c r="TCO66" s="962">
        <f t="shared" ref="TCO66" si="6803">(TCO60-TCO62)*$C$65*0.7042</f>
        <v>0</v>
      </c>
      <c r="TCQ66" s="962">
        <f t="shared" ref="TCQ66" si="6804">(TCQ60-TCQ62)*$C$65*0.7042</f>
        <v>0</v>
      </c>
      <c r="TCS66" s="962">
        <f t="shared" ref="TCS66" si="6805">(TCS60-TCS62)*$C$65*0.7042</f>
        <v>0</v>
      </c>
      <c r="TCU66" s="962">
        <f t="shared" ref="TCU66" si="6806">(TCU60-TCU62)*$C$65*0.7042</f>
        <v>0</v>
      </c>
      <c r="TCW66" s="962">
        <f t="shared" ref="TCW66" si="6807">(TCW60-TCW62)*$C$65*0.7042</f>
        <v>0</v>
      </c>
      <c r="TCY66" s="962">
        <f t="shared" ref="TCY66" si="6808">(TCY60-TCY62)*$C$65*0.7042</f>
        <v>0</v>
      </c>
      <c r="TDA66" s="962">
        <f t="shared" ref="TDA66" si="6809">(TDA60-TDA62)*$C$65*0.7042</f>
        <v>0</v>
      </c>
      <c r="TDC66" s="962">
        <f t="shared" ref="TDC66" si="6810">(TDC60-TDC62)*$C$65*0.7042</f>
        <v>0</v>
      </c>
      <c r="TDE66" s="962">
        <f t="shared" ref="TDE66" si="6811">(TDE60-TDE62)*$C$65*0.7042</f>
        <v>0</v>
      </c>
      <c r="TDG66" s="962">
        <f t="shared" ref="TDG66" si="6812">(TDG60-TDG62)*$C$65*0.7042</f>
        <v>0</v>
      </c>
      <c r="TDI66" s="962">
        <f t="shared" ref="TDI66" si="6813">(TDI60-TDI62)*$C$65*0.7042</f>
        <v>0</v>
      </c>
      <c r="TDK66" s="962">
        <f t="shared" ref="TDK66" si="6814">(TDK60-TDK62)*$C$65*0.7042</f>
        <v>0</v>
      </c>
      <c r="TDM66" s="962">
        <f t="shared" ref="TDM66" si="6815">(TDM60-TDM62)*$C$65*0.7042</f>
        <v>0</v>
      </c>
      <c r="TDO66" s="962">
        <f t="shared" ref="TDO66" si="6816">(TDO60-TDO62)*$C$65*0.7042</f>
        <v>0</v>
      </c>
      <c r="TDQ66" s="962">
        <f t="shared" ref="TDQ66" si="6817">(TDQ60-TDQ62)*$C$65*0.7042</f>
        <v>0</v>
      </c>
      <c r="TDS66" s="962">
        <f t="shared" ref="TDS66" si="6818">(TDS60-TDS62)*$C$65*0.7042</f>
        <v>0</v>
      </c>
      <c r="TDU66" s="962">
        <f t="shared" ref="TDU66" si="6819">(TDU60-TDU62)*$C$65*0.7042</f>
        <v>0</v>
      </c>
      <c r="TDW66" s="962">
        <f t="shared" ref="TDW66" si="6820">(TDW60-TDW62)*$C$65*0.7042</f>
        <v>0</v>
      </c>
      <c r="TDY66" s="962">
        <f t="shared" ref="TDY66" si="6821">(TDY60-TDY62)*$C$65*0.7042</f>
        <v>0</v>
      </c>
      <c r="TEA66" s="962">
        <f t="shared" ref="TEA66" si="6822">(TEA60-TEA62)*$C$65*0.7042</f>
        <v>0</v>
      </c>
      <c r="TEC66" s="962">
        <f t="shared" ref="TEC66" si="6823">(TEC60-TEC62)*$C$65*0.7042</f>
        <v>0</v>
      </c>
      <c r="TEE66" s="962">
        <f t="shared" ref="TEE66" si="6824">(TEE60-TEE62)*$C$65*0.7042</f>
        <v>0</v>
      </c>
      <c r="TEG66" s="962">
        <f t="shared" ref="TEG66" si="6825">(TEG60-TEG62)*$C$65*0.7042</f>
        <v>0</v>
      </c>
      <c r="TEI66" s="962">
        <f t="shared" ref="TEI66" si="6826">(TEI60-TEI62)*$C$65*0.7042</f>
        <v>0</v>
      </c>
      <c r="TEK66" s="962">
        <f t="shared" ref="TEK66" si="6827">(TEK60-TEK62)*$C$65*0.7042</f>
        <v>0</v>
      </c>
      <c r="TEM66" s="962">
        <f t="shared" ref="TEM66" si="6828">(TEM60-TEM62)*$C$65*0.7042</f>
        <v>0</v>
      </c>
      <c r="TEO66" s="962">
        <f t="shared" ref="TEO66" si="6829">(TEO60-TEO62)*$C$65*0.7042</f>
        <v>0</v>
      </c>
      <c r="TEQ66" s="962">
        <f t="shared" ref="TEQ66" si="6830">(TEQ60-TEQ62)*$C$65*0.7042</f>
        <v>0</v>
      </c>
      <c r="TES66" s="962">
        <f t="shared" ref="TES66" si="6831">(TES60-TES62)*$C$65*0.7042</f>
        <v>0</v>
      </c>
      <c r="TEU66" s="962">
        <f t="shared" ref="TEU66" si="6832">(TEU60-TEU62)*$C$65*0.7042</f>
        <v>0</v>
      </c>
      <c r="TEW66" s="962">
        <f t="shared" ref="TEW66" si="6833">(TEW60-TEW62)*$C$65*0.7042</f>
        <v>0</v>
      </c>
      <c r="TEY66" s="962">
        <f t="shared" ref="TEY66" si="6834">(TEY60-TEY62)*$C$65*0.7042</f>
        <v>0</v>
      </c>
      <c r="TFA66" s="962">
        <f t="shared" ref="TFA66" si="6835">(TFA60-TFA62)*$C$65*0.7042</f>
        <v>0</v>
      </c>
      <c r="TFC66" s="962">
        <f t="shared" ref="TFC66" si="6836">(TFC60-TFC62)*$C$65*0.7042</f>
        <v>0</v>
      </c>
      <c r="TFE66" s="962">
        <f t="shared" ref="TFE66" si="6837">(TFE60-TFE62)*$C$65*0.7042</f>
        <v>0</v>
      </c>
      <c r="TFG66" s="962">
        <f t="shared" ref="TFG66" si="6838">(TFG60-TFG62)*$C$65*0.7042</f>
        <v>0</v>
      </c>
      <c r="TFI66" s="962">
        <f t="shared" ref="TFI66" si="6839">(TFI60-TFI62)*$C$65*0.7042</f>
        <v>0</v>
      </c>
      <c r="TFK66" s="962">
        <f t="shared" ref="TFK66" si="6840">(TFK60-TFK62)*$C$65*0.7042</f>
        <v>0</v>
      </c>
      <c r="TFM66" s="962">
        <f t="shared" ref="TFM66" si="6841">(TFM60-TFM62)*$C$65*0.7042</f>
        <v>0</v>
      </c>
      <c r="TFO66" s="962">
        <f t="shared" ref="TFO66" si="6842">(TFO60-TFO62)*$C$65*0.7042</f>
        <v>0</v>
      </c>
      <c r="TFQ66" s="962">
        <f t="shared" ref="TFQ66" si="6843">(TFQ60-TFQ62)*$C$65*0.7042</f>
        <v>0</v>
      </c>
      <c r="TFS66" s="962">
        <f t="shared" ref="TFS66" si="6844">(TFS60-TFS62)*$C$65*0.7042</f>
        <v>0</v>
      </c>
      <c r="TFU66" s="962">
        <f t="shared" ref="TFU66" si="6845">(TFU60-TFU62)*$C$65*0.7042</f>
        <v>0</v>
      </c>
      <c r="TFW66" s="962">
        <f t="shared" ref="TFW66" si="6846">(TFW60-TFW62)*$C$65*0.7042</f>
        <v>0</v>
      </c>
      <c r="TFY66" s="962">
        <f t="shared" ref="TFY66" si="6847">(TFY60-TFY62)*$C$65*0.7042</f>
        <v>0</v>
      </c>
      <c r="TGA66" s="962">
        <f t="shared" ref="TGA66" si="6848">(TGA60-TGA62)*$C$65*0.7042</f>
        <v>0</v>
      </c>
      <c r="TGC66" s="962">
        <f t="shared" ref="TGC66" si="6849">(TGC60-TGC62)*$C$65*0.7042</f>
        <v>0</v>
      </c>
      <c r="TGE66" s="962">
        <f t="shared" ref="TGE66" si="6850">(TGE60-TGE62)*$C$65*0.7042</f>
        <v>0</v>
      </c>
      <c r="TGG66" s="962">
        <f t="shared" ref="TGG66" si="6851">(TGG60-TGG62)*$C$65*0.7042</f>
        <v>0</v>
      </c>
      <c r="TGI66" s="962">
        <f t="shared" ref="TGI66" si="6852">(TGI60-TGI62)*$C$65*0.7042</f>
        <v>0</v>
      </c>
      <c r="TGK66" s="962">
        <f t="shared" ref="TGK66" si="6853">(TGK60-TGK62)*$C$65*0.7042</f>
        <v>0</v>
      </c>
      <c r="TGM66" s="962">
        <f t="shared" ref="TGM66" si="6854">(TGM60-TGM62)*$C$65*0.7042</f>
        <v>0</v>
      </c>
      <c r="TGO66" s="962">
        <f t="shared" ref="TGO66" si="6855">(TGO60-TGO62)*$C$65*0.7042</f>
        <v>0</v>
      </c>
      <c r="TGQ66" s="962">
        <f t="shared" ref="TGQ66" si="6856">(TGQ60-TGQ62)*$C$65*0.7042</f>
        <v>0</v>
      </c>
      <c r="TGS66" s="962">
        <f t="shared" ref="TGS66" si="6857">(TGS60-TGS62)*$C$65*0.7042</f>
        <v>0</v>
      </c>
      <c r="TGU66" s="962">
        <f t="shared" ref="TGU66" si="6858">(TGU60-TGU62)*$C$65*0.7042</f>
        <v>0</v>
      </c>
      <c r="TGW66" s="962">
        <f t="shared" ref="TGW66" si="6859">(TGW60-TGW62)*$C$65*0.7042</f>
        <v>0</v>
      </c>
      <c r="TGY66" s="962">
        <f t="shared" ref="TGY66" si="6860">(TGY60-TGY62)*$C$65*0.7042</f>
        <v>0</v>
      </c>
      <c r="THA66" s="962">
        <f t="shared" ref="THA66" si="6861">(THA60-THA62)*$C$65*0.7042</f>
        <v>0</v>
      </c>
      <c r="THC66" s="962">
        <f t="shared" ref="THC66" si="6862">(THC60-THC62)*$C$65*0.7042</f>
        <v>0</v>
      </c>
      <c r="THE66" s="962">
        <f t="shared" ref="THE66" si="6863">(THE60-THE62)*$C$65*0.7042</f>
        <v>0</v>
      </c>
      <c r="THG66" s="962">
        <f t="shared" ref="THG66" si="6864">(THG60-THG62)*$C$65*0.7042</f>
        <v>0</v>
      </c>
      <c r="THI66" s="962">
        <f t="shared" ref="THI66" si="6865">(THI60-THI62)*$C$65*0.7042</f>
        <v>0</v>
      </c>
      <c r="THK66" s="962">
        <f t="shared" ref="THK66" si="6866">(THK60-THK62)*$C$65*0.7042</f>
        <v>0</v>
      </c>
      <c r="THM66" s="962">
        <f t="shared" ref="THM66" si="6867">(THM60-THM62)*$C$65*0.7042</f>
        <v>0</v>
      </c>
      <c r="THO66" s="962">
        <f t="shared" ref="THO66" si="6868">(THO60-THO62)*$C$65*0.7042</f>
        <v>0</v>
      </c>
      <c r="THQ66" s="962">
        <f t="shared" ref="THQ66" si="6869">(THQ60-THQ62)*$C$65*0.7042</f>
        <v>0</v>
      </c>
      <c r="THS66" s="962">
        <f t="shared" ref="THS66" si="6870">(THS60-THS62)*$C$65*0.7042</f>
        <v>0</v>
      </c>
      <c r="THU66" s="962">
        <f t="shared" ref="THU66" si="6871">(THU60-THU62)*$C$65*0.7042</f>
        <v>0</v>
      </c>
      <c r="THW66" s="962">
        <f t="shared" ref="THW66" si="6872">(THW60-THW62)*$C$65*0.7042</f>
        <v>0</v>
      </c>
      <c r="THY66" s="962">
        <f t="shared" ref="THY66" si="6873">(THY60-THY62)*$C$65*0.7042</f>
        <v>0</v>
      </c>
      <c r="TIA66" s="962">
        <f t="shared" ref="TIA66" si="6874">(TIA60-TIA62)*$C$65*0.7042</f>
        <v>0</v>
      </c>
      <c r="TIC66" s="962">
        <f t="shared" ref="TIC66" si="6875">(TIC60-TIC62)*$C$65*0.7042</f>
        <v>0</v>
      </c>
      <c r="TIE66" s="962">
        <f t="shared" ref="TIE66" si="6876">(TIE60-TIE62)*$C$65*0.7042</f>
        <v>0</v>
      </c>
      <c r="TIG66" s="962">
        <f t="shared" ref="TIG66" si="6877">(TIG60-TIG62)*$C$65*0.7042</f>
        <v>0</v>
      </c>
      <c r="TII66" s="962">
        <f t="shared" ref="TII66" si="6878">(TII60-TII62)*$C$65*0.7042</f>
        <v>0</v>
      </c>
      <c r="TIK66" s="962">
        <f t="shared" ref="TIK66" si="6879">(TIK60-TIK62)*$C$65*0.7042</f>
        <v>0</v>
      </c>
      <c r="TIM66" s="962">
        <f t="shared" ref="TIM66" si="6880">(TIM60-TIM62)*$C$65*0.7042</f>
        <v>0</v>
      </c>
      <c r="TIO66" s="962">
        <f t="shared" ref="TIO66" si="6881">(TIO60-TIO62)*$C$65*0.7042</f>
        <v>0</v>
      </c>
      <c r="TIQ66" s="962">
        <f t="shared" ref="TIQ66" si="6882">(TIQ60-TIQ62)*$C$65*0.7042</f>
        <v>0</v>
      </c>
      <c r="TIS66" s="962">
        <f t="shared" ref="TIS66" si="6883">(TIS60-TIS62)*$C$65*0.7042</f>
        <v>0</v>
      </c>
      <c r="TIU66" s="962">
        <f t="shared" ref="TIU66" si="6884">(TIU60-TIU62)*$C$65*0.7042</f>
        <v>0</v>
      </c>
      <c r="TIW66" s="962">
        <f t="shared" ref="TIW66" si="6885">(TIW60-TIW62)*$C$65*0.7042</f>
        <v>0</v>
      </c>
      <c r="TIY66" s="962">
        <f t="shared" ref="TIY66" si="6886">(TIY60-TIY62)*$C$65*0.7042</f>
        <v>0</v>
      </c>
      <c r="TJA66" s="962">
        <f t="shared" ref="TJA66" si="6887">(TJA60-TJA62)*$C$65*0.7042</f>
        <v>0</v>
      </c>
      <c r="TJC66" s="962">
        <f t="shared" ref="TJC66" si="6888">(TJC60-TJC62)*$C$65*0.7042</f>
        <v>0</v>
      </c>
      <c r="TJE66" s="962">
        <f t="shared" ref="TJE66" si="6889">(TJE60-TJE62)*$C$65*0.7042</f>
        <v>0</v>
      </c>
      <c r="TJG66" s="962">
        <f t="shared" ref="TJG66" si="6890">(TJG60-TJG62)*$C$65*0.7042</f>
        <v>0</v>
      </c>
      <c r="TJI66" s="962">
        <f t="shared" ref="TJI66" si="6891">(TJI60-TJI62)*$C$65*0.7042</f>
        <v>0</v>
      </c>
      <c r="TJK66" s="962">
        <f t="shared" ref="TJK66" si="6892">(TJK60-TJK62)*$C$65*0.7042</f>
        <v>0</v>
      </c>
      <c r="TJM66" s="962">
        <f t="shared" ref="TJM66" si="6893">(TJM60-TJM62)*$C$65*0.7042</f>
        <v>0</v>
      </c>
      <c r="TJO66" s="962">
        <f t="shared" ref="TJO66" si="6894">(TJO60-TJO62)*$C$65*0.7042</f>
        <v>0</v>
      </c>
      <c r="TJQ66" s="962">
        <f t="shared" ref="TJQ66" si="6895">(TJQ60-TJQ62)*$C$65*0.7042</f>
        <v>0</v>
      </c>
      <c r="TJS66" s="962">
        <f t="shared" ref="TJS66" si="6896">(TJS60-TJS62)*$C$65*0.7042</f>
        <v>0</v>
      </c>
      <c r="TJU66" s="962">
        <f t="shared" ref="TJU66" si="6897">(TJU60-TJU62)*$C$65*0.7042</f>
        <v>0</v>
      </c>
      <c r="TJW66" s="962">
        <f t="shared" ref="TJW66" si="6898">(TJW60-TJW62)*$C$65*0.7042</f>
        <v>0</v>
      </c>
      <c r="TJY66" s="962">
        <f t="shared" ref="TJY66" si="6899">(TJY60-TJY62)*$C$65*0.7042</f>
        <v>0</v>
      </c>
      <c r="TKA66" s="962">
        <f t="shared" ref="TKA66" si="6900">(TKA60-TKA62)*$C$65*0.7042</f>
        <v>0</v>
      </c>
      <c r="TKC66" s="962">
        <f t="shared" ref="TKC66" si="6901">(TKC60-TKC62)*$C$65*0.7042</f>
        <v>0</v>
      </c>
      <c r="TKE66" s="962">
        <f t="shared" ref="TKE66" si="6902">(TKE60-TKE62)*$C$65*0.7042</f>
        <v>0</v>
      </c>
      <c r="TKG66" s="962">
        <f t="shared" ref="TKG66" si="6903">(TKG60-TKG62)*$C$65*0.7042</f>
        <v>0</v>
      </c>
      <c r="TKI66" s="962">
        <f t="shared" ref="TKI66" si="6904">(TKI60-TKI62)*$C$65*0.7042</f>
        <v>0</v>
      </c>
      <c r="TKK66" s="962">
        <f t="shared" ref="TKK66" si="6905">(TKK60-TKK62)*$C$65*0.7042</f>
        <v>0</v>
      </c>
      <c r="TKM66" s="962">
        <f t="shared" ref="TKM66" si="6906">(TKM60-TKM62)*$C$65*0.7042</f>
        <v>0</v>
      </c>
      <c r="TKO66" s="962">
        <f t="shared" ref="TKO66" si="6907">(TKO60-TKO62)*$C$65*0.7042</f>
        <v>0</v>
      </c>
      <c r="TKQ66" s="962">
        <f t="shared" ref="TKQ66" si="6908">(TKQ60-TKQ62)*$C$65*0.7042</f>
        <v>0</v>
      </c>
      <c r="TKS66" s="962">
        <f t="shared" ref="TKS66" si="6909">(TKS60-TKS62)*$C$65*0.7042</f>
        <v>0</v>
      </c>
      <c r="TKU66" s="962">
        <f t="shared" ref="TKU66" si="6910">(TKU60-TKU62)*$C$65*0.7042</f>
        <v>0</v>
      </c>
      <c r="TKW66" s="962">
        <f t="shared" ref="TKW66" si="6911">(TKW60-TKW62)*$C$65*0.7042</f>
        <v>0</v>
      </c>
      <c r="TKY66" s="962">
        <f t="shared" ref="TKY66" si="6912">(TKY60-TKY62)*$C$65*0.7042</f>
        <v>0</v>
      </c>
      <c r="TLA66" s="962">
        <f t="shared" ref="TLA66" si="6913">(TLA60-TLA62)*$C$65*0.7042</f>
        <v>0</v>
      </c>
      <c r="TLC66" s="962">
        <f t="shared" ref="TLC66" si="6914">(TLC60-TLC62)*$C$65*0.7042</f>
        <v>0</v>
      </c>
      <c r="TLE66" s="962">
        <f t="shared" ref="TLE66" si="6915">(TLE60-TLE62)*$C$65*0.7042</f>
        <v>0</v>
      </c>
      <c r="TLG66" s="962">
        <f t="shared" ref="TLG66" si="6916">(TLG60-TLG62)*$C$65*0.7042</f>
        <v>0</v>
      </c>
      <c r="TLI66" s="962">
        <f t="shared" ref="TLI66" si="6917">(TLI60-TLI62)*$C$65*0.7042</f>
        <v>0</v>
      </c>
      <c r="TLK66" s="962">
        <f t="shared" ref="TLK66" si="6918">(TLK60-TLK62)*$C$65*0.7042</f>
        <v>0</v>
      </c>
      <c r="TLM66" s="962">
        <f t="shared" ref="TLM66" si="6919">(TLM60-TLM62)*$C$65*0.7042</f>
        <v>0</v>
      </c>
      <c r="TLO66" s="962">
        <f t="shared" ref="TLO66" si="6920">(TLO60-TLO62)*$C$65*0.7042</f>
        <v>0</v>
      </c>
      <c r="TLQ66" s="962">
        <f t="shared" ref="TLQ66" si="6921">(TLQ60-TLQ62)*$C$65*0.7042</f>
        <v>0</v>
      </c>
      <c r="TLS66" s="962">
        <f t="shared" ref="TLS66" si="6922">(TLS60-TLS62)*$C$65*0.7042</f>
        <v>0</v>
      </c>
      <c r="TLU66" s="962">
        <f t="shared" ref="TLU66" si="6923">(TLU60-TLU62)*$C$65*0.7042</f>
        <v>0</v>
      </c>
      <c r="TLW66" s="962">
        <f t="shared" ref="TLW66" si="6924">(TLW60-TLW62)*$C$65*0.7042</f>
        <v>0</v>
      </c>
      <c r="TLY66" s="962">
        <f t="shared" ref="TLY66" si="6925">(TLY60-TLY62)*$C$65*0.7042</f>
        <v>0</v>
      </c>
      <c r="TMA66" s="962">
        <f t="shared" ref="TMA66" si="6926">(TMA60-TMA62)*$C$65*0.7042</f>
        <v>0</v>
      </c>
      <c r="TMC66" s="962">
        <f t="shared" ref="TMC66" si="6927">(TMC60-TMC62)*$C$65*0.7042</f>
        <v>0</v>
      </c>
      <c r="TME66" s="962">
        <f t="shared" ref="TME66" si="6928">(TME60-TME62)*$C$65*0.7042</f>
        <v>0</v>
      </c>
      <c r="TMG66" s="962">
        <f t="shared" ref="TMG66" si="6929">(TMG60-TMG62)*$C$65*0.7042</f>
        <v>0</v>
      </c>
      <c r="TMI66" s="962">
        <f t="shared" ref="TMI66" si="6930">(TMI60-TMI62)*$C$65*0.7042</f>
        <v>0</v>
      </c>
      <c r="TMK66" s="962">
        <f t="shared" ref="TMK66" si="6931">(TMK60-TMK62)*$C$65*0.7042</f>
        <v>0</v>
      </c>
      <c r="TMM66" s="962">
        <f t="shared" ref="TMM66" si="6932">(TMM60-TMM62)*$C$65*0.7042</f>
        <v>0</v>
      </c>
      <c r="TMO66" s="962">
        <f t="shared" ref="TMO66" si="6933">(TMO60-TMO62)*$C$65*0.7042</f>
        <v>0</v>
      </c>
      <c r="TMQ66" s="962">
        <f t="shared" ref="TMQ66" si="6934">(TMQ60-TMQ62)*$C$65*0.7042</f>
        <v>0</v>
      </c>
      <c r="TMS66" s="962">
        <f t="shared" ref="TMS66" si="6935">(TMS60-TMS62)*$C$65*0.7042</f>
        <v>0</v>
      </c>
      <c r="TMU66" s="962">
        <f t="shared" ref="TMU66" si="6936">(TMU60-TMU62)*$C$65*0.7042</f>
        <v>0</v>
      </c>
      <c r="TMW66" s="962">
        <f t="shared" ref="TMW66" si="6937">(TMW60-TMW62)*$C$65*0.7042</f>
        <v>0</v>
      </c>
      <c r="TMY66" s="962">
        <f t="shared" ref="TMY66" si="6938">(TMY60-TMY62)*$C$65*0.7042</f>
        <v>0</v>
      </c>
      <c r="TNA66" s="962">
        <f t="shared" ref="TNA66" si="6939">(TNA60-TNA62)*$C$65*0.7042</f>
        <v>0</v>
      </c>
      <c r="TNC66" s="962">
        <f t="shared" ref="TNC66" si="6940">(TNC60-TNC62)*$C$65*0.7042</f>
        <v>0</v>
      </c>
      <c r="TNE66" s="962">
        <f t="shared" ref="TNE66" si="6941">(TNE60-TNE62)*$C$65*0.7042</f>
        <v>0</v>
      </c>
      <c r="TNG66" s="962">
        <f t="shared" ref="TNG66" si="6942">(TNG60-TNG62)*$C$65*0.7042</f>
        <v>0</v>
      </c>
      <c r="TNI66" s="962">
        <f t="shared" ref="TNI66" si="6943">(TNI60-TNI62)*$C$65*0.7042</f>
        <v>0</v>
      </c>
      <c r="TNK66" s="962">
        <f t="shared" ref="TNK66" si="6944">(TNK60-TNK62)*$C$65*0.7042</f>
        <v>0</v>
      </c>
      <c r="TNM66" s="962">
        <f t="shared" ref="TNM66" si="6945">(TNM60-TNM62)*$C$65*0.7042</f>
        <v>0</v>
      </c>
      <c r="TNO66" s="962">
        <f t="shared" ref="TNO66" si="6946">(TNO60-TNO62)*$C$65*0.7042</f>
        <v>0</v>
      </c>
      <c r="TNQ66" s="962">
        <f t="shared" ref="TNQ66" si="6947">(TNQ60-TNQ62)*$C$65*0.7042</f>
        <v>0</v>
      </c>
      <c r="TNS66" s="962">
        <f t="shared" ref="TNS66" si="6948">(TNS60-TNS62)*$C$65*0.7042</f>
        <v>0</v>
      </c>
      <c r="TNU66" s="962">
        <f t="shared" ref="TNU66" si="6949">(TNU60-TNU62)*$C$65*0.7042</f>
        <v>0</v>
      </c>
      <c r="TNW66" s="962">
        <f t="shared" ref="TNW66" si="6950">(TNW60-TNW62)*$C$65*0.7042</f>
        <v>0</v>
      </c>
      <c r="TNY66" s="962">
        <f t="shared" ref="TNY66" si="6951">(TNY60-TNY62)*$C$65*0.7042</f>
        <v>0</v>
      </c>
      <c r="TOA66" s="962">
        <f t="shared" ref="TOA66" si="6952">(TOA60-TOA62)*$C$65*0.7042</f>
        <v>0</v>
      </c>
      <c r="TOC66" s="962">
        <f t="shared" ref="TOC66" si="6953">(TOC60-TOC62)*$C$65*0.7042</f>
        <v>0</v>
      </c>
      <c r="TOE66" s="962">
        <f t="shared" ref="TOE66" si="6954">(TOE60-TOE62)*$C$65*0.7042</f>
        <v>0</v>
      </c>
      <c r="TOG66" s="962">
        <f t="shared" ref="TOG66" si="6955">(TOG60-TOG62)*$C$65*0.7042</f>
        <v>0</v>
      </c>
      <c r="TOI66" s="962">
        <f t="shared" ref="TOI66" si="6956">(TOI60-TOI62)*$C$65*0.7042</f>
        <v>0</v>
      </c>
      <c r="TOK66" s="962">
        <f t="shared" ref="TOK66" si="6957">(TOK60-TOK62)*$C$65*0.7042</f>
        <v>0</v>
      </c>
      <c r="TOM66" s="962">
        <f t="shared" ref="TOM66" si="6958">(TOM60-TOM62)*$C$65*0.7042</f>
        <v>0</v>
      </c>
      <c r="TOO66" s="962">
        <f t="shared" ref="TOO66" si="6959">(TOO60-TOO62)*$C$65*0.7042</f>
        <v>0</v>
      </c>
      <c r="TOQ66" s="962">
        <f t="shared" ref="TOQ66" si="6960">(TOQ60-TOQ62)*$C$65*0.7042</f>
        <v>0</v>
      </c>
      <c r="TOS66" s="962">
        <f t="shared" ref="TOS66" si="6961">(TOS60-TOS62)*$C$65*0.7042</f>
        <v>0</v>
      </c>
      <c r="TOU66" s="962">
        <f t="shared" ref="TOU66" si="6962">(TOU60-TOU62)*$C$65*0.7042</f>
        <v>0</v>
      </c>
      <c r="TOW66" s="962">
        <f t="shared" ref="TOW66" si="6963">(TOW60-TOW62)*$C$65*0.7042</f>
        <v>0</v>
      </c>
      <c r="TOY66" s="962">
        <f t="shared" ref="TOY66" si="6964">(TOY60-TOY62)*$C$65*0.7042</f>
        <v>0</v>
      </c>
      <c r="TPA66" s="962">
        <f t="shared" ref="TPA66" si="6965">(TPA60-TPA62)*$C$65*0.7042</f>
        <v>0</v>
      </c>
      <c r="TPC66" s="962">
        <f t="shared" ref="TPC66" si="6966">(TPC60-TPC62)*$C$65*0.7042</f>
        <v>0</v>
      </c>
      <c r="TPE66" s="962">
        <f t="shared" ref="TPE66" si="6967">(TPE60-TPE62)*$C$65*0.7042</f>
        <v>0</v>
      </c>
      <c r="TPG66" s="962">
        <f t="shared" ref="TPG66" si="6968">(TPG60-TPG62)*$C$65*0.7042</f>
        <v>0</v>
      </c>
      <c r="TPI66" s="962">
        <f t="shared" ref="TPI66" si="6969">(TPI60-TPI62)*$C$65*0.7042</f>
        <v>0</v>
      </c>
      <c r="TPK66" s="962">
        <f t="shared" ref="TPK66" si="6970">(TPK60-TPK62)*$C$65*0.7042</f>
        <v>0</v>
      </c>
      <c r="TPM66" s="962">
        <f t="shared" ref="TPM66" si="6971">(TPM60-TPM62)*$C$65*0.7042</f>
        <v>0</v>
      </c>
      <c r="TPO66" s="962">
        <f t="shared" ref="TPO66" si="6972">(TPO60-TPO62)*$C$65*0.7042</f>
        <v>0</v>
      </c>
      <c r="TPQ66" s="962">
        <f t="shared" ref="TPQ66" si="6973">(TPQ60-TPQ62)*$C$65*0.7042</f>
        <v>0</v>
      </c>
      <c r="TPS66" s="962">
        <f t="shared" ref="TPS66" si="6974">(TPS60-TPS62)*$C$65*0.7042</f>
        <v>0</v>
      </c>
      <c r="TPU66" s="962">
        <f t="shared" ref="TPU66" si="6975">(TPU60-TPU62)*$C$65*0.7042</f>
        <v>0</v>
      </c>
      <c r="TPW66" s="962">
        <f t="shared" ref="TPW66" si="6976">(TPW60-TPW62)*$C$65*0.7042</f>
        <v>0</v>
      </c>
      <c r="TPY66" s="962">
        <f t="shared" ref="TPY66" si="6977">(TPY60-TPY62)*$C$65*0.7042</f>
        <v>0</v>
      </c>
      <c r="TQA66" s="962">
        <f t="shared" ref="TQA66" si="6978">(TQA60-TQA62)*$C$65*0.7042</f>
        <v>0</v>
      </c>
      <c r="TQC66" s="962">
        <f t="shared" ref="TQC66" si="6979">(TQC60-TQC62)*$C$65*0.7042</f>
        <v>0</v>
      </c>
      <c r="TQE66" s="962">
        <f t="shared" ref="TQE66" si="6980">(TQE60-TQE62)*$C$65*0.7042</f>
        <v>0</v>
      </c>
      <c r="TQG66" s="962">
        <f t="shared" ref="TQG66" si="6981">(TQG60-TQG62)*$C$65*0.7042</f>
        <v>0</v>
      </c>
      <c r="TQI66" s="962">
        <f t="shared" ref="TQI66" si="6982">(TQI60-TQI62)*$C$65*0.7042</f>
        <v>0</v>
      </c>
      <c r="TQK66" s="962">
        <f t="shared" ref="TQK66" si="6983">(TQK60-TQK62)*$C$65*0.7042</f>
        <v>0</v>
      </c>
      <c r="TQM66" s="962">
        <f t="shared" ref="TQM66" si="6984">(TQM60-TQM62)*$C$65*0.7042</f>
        <v>0</v>
      </c>
      <c r="TQO66" s="962">
        <f t="shared" ref="TQO66" si="6985">(TQO60-TQO62)*$C$65*0.7042</f>
        <v>0</v>
      </c>
      <c r="TQQ66" s="962">
        <f t="shared" ref="TQQ66" si="6986">(TQQ60-TQQ62)*$C$65*0.7042</f>
        <v>0</v>
      </c>
      <c r="TQS66" s="962">
        <f t="shared" ref="TQS66" si="6987">(TQS60-TQS62)*$C$65*0.7042</f>
        <v>0</v>
      </c>
      <c r="TQU66" s="962">
        <f t="shared" ref="TQU66" si="6988">(TQU60-TQU62)*$C$65*0.7042</f>
        <v>0</v>
      </c>
      <c r="TQW66" s="962">
        <f t="shared" ref="TQW66" si="6989">(TQW60-TQW62)*$C$65*0.7042</f>
        <v>0</v>
      </c>
      <c r="TQY66" s="962">
        <f t="shared" ref="TQY66" si="6990">(TQY60-TQY62)*$C$65*0.7042</f>
        <v>0</v>
      </c>
      <c r="TRA66" s="962">
        <f t="shared" ref="TRA66" si="6991">(TRA60-TRA62)*$C$65*0.7042</f>
        <v>0</v>
      </c>
      <c r="TRC66" s="962">
        <f t="shared" ref="TRC66" si="6992">(TRC60-TRC62)*$C$65*0.7042</f>
        <v>0</v>
      </c>
      <c r="TRE66" s="962">
        <f t="shared" ref="TRE66" si="6993">(TRE60-TRE62)*$C$65*0.7042</f>
        <v>0</v>
      </c>
      <c r="TRG66" s="962">
        <f t="shared" ref="TRG66" si="6994">(TRG60-TRG62)*$C$65*0.7042</f>
        <v>0</v>
      </c>
      <c r="TRI66" s="962">
        <f t="shared" ref="TRI66" si="6995">(TRI60-TRI62)*$C$65*0.7042</f>
        <v>0</v>
      </c>
      <c r="TRK66" s="962">
        <f t="shared" ref="TRK66" si="6996">(TRK60-TRK62)*$C$65*0.7042</f>
        <v>0</v>
      </c>
      <c r="TRM66" s="962">
        <f t="shared" ref="TRM66" si="6997">(TRM60-TRM62)*$C$65*0.7042</f>
        <v>0</v>
      </c>
      <c r="TRO66" s="962">
        <f t="shared" ref="TRO66" si="6998">(TRO60-TRO62)*$C$65*0.7042</f>
        <v>0</v>
      </c>
      <c r="TRQ66" s="962">
        <f t="shared" ref="TRQ66" si="6999">(TRQ60-TRQ62)*$C$65*0.7042</f>
        <v>0</v>
      </c>
      <c r="TRS66" s="962">
        <f t="shared" ref="TRS66" si="7000">(TRS60-TRS62)*$C$65*0.7042</f>
        <v>0</v>
      </c>
      <c r="TRU66" s="962">
        <f t="shared" ref="TRU66" si="7001">(TRU60-TRU62)*$C$65*0.7042</f>
        <v>0</v>
      </c>
      <c r="TRW66" s="962">
        <f t="shared" ref="TRW66" si="7002">(TRW60-TRW62)*$C$65*0.7042</f>
        <v>0</v>
      </c>
      <c r="TRY66" s="962">
        <f t="shared" ref="TRY66" si="7003">(TRY60-TRY62)*$C$65*0.7042</f>
        <v>0</v>
      </c>
      <c r="TSA66" s="962">
        <f t="shared" ref="TSA66" si="7004">(TSA60-TSA62)*$C$65*0.7042</f>
        <v>0</v>
      </c>
      <c r="TSC66" s="962">
        <f t="shared" ref="TSC66" si="7005">(TSC60-TSC62)*$C$65*0.7042</f>
        <v>0</v>
      </c>
      <c r="TSE66" s="962">
        <f t="shared" ref="TSE66" si="7006">(TSE60-TSE62)*$C$65*0.7042</f>
        <v>0</v>
      </c>
      <c r="TSG66" s="962">
        <f t="shared" ref="TSG66" si="7007">(TSG60-TSG62)*$C$65*0.7042</f>
        <v>0</v>
      </c>
      <c r="TSI66" s="962">
        <f t="shared" ref="TSI66" si="7008">(TSI60-TSI62)*$C$65*0.7042</f>
        <v>0</v>
      </c>
      <c r="TSK66" s="962">
        <f t="shared" ref="TSK66" si="7009">(TSK60-TSK62)*$C$65*0.7042</f>
        <v>0</v>
      </c>
      <c r="TSM66" s="962">
        <f t="shared" ref="TSM66" si="7010">(TSM60-TSM62)*$C$65*0.7042</f>
        <v>0</v>
      </c>
      <c r="TSO66" s="962">
        <f t="shared" ref="TSO66" si="7011">(TSO60-TSO62)*$C$65*0.7042</f>
        <v>0</v>
      </c>
      <c r="TSQ66" s="962">
        <f t="shared" ref="TSQ66" si="7012">(TSQ60-TSQ62)*$C$65*0.7042</f>
        <v>0</v>
      </c>
      <c r="TSS66" s="962">
        <f t="shared" ref="TSS66" si="7013">(TSS60-TSS62)*$C$65*0.7042</f>
        <v>0</v>
      </c>
      <c r="TSU66" s="962">
        <f t="shared" ref="TSU66" si="7014">(TSU60-TSU62)*$C$65*0.7042</f>
        <v>0</v>
      </c>
      <c r="TSW66" s="962">
        <f t="shared" ref="TSW66" si="7015">(TSW60-TSW62)*$C$65*0.7042</f>
        <v>0</v>
      </c>
      <c r="TSY66" s="962">
        <f t="shared" ref="TSY66" si="7016">(TSY60-TSY62)*$C$65*0.7042</f>
        <v>0</v>
      </c>
      <c r="TTA66" s="962">
        <f t="shared" ref="TTA66" si="7017">(TTA60-TTA62)*$C$65*0.7042</f>
        <v>0</v>
      </c>
      <c r="TTC66" s="962">
        <f t="shared" ref="TTC66" si="7018">(TTC60-TTC62)*$C$65*0.7042</f>
        <v>0</v>
      </c>
      <c r="TTE66" s="962">
        <f t="shared" ref="TTE66" si="7019">(TTE60-TTE62)*$C$65*0.7042</f>
        <v>0</v>
      </c>
      <c r="TTG66" s="962">
        <f t="shared" ref="TTG66" si="7020">(TTG60-TTG62)*$C$65*0.7042</f>
        <v>0</v>
      </c>
      <c r="TTI66" s="962">
        <f t="shared" ref="TTI66" si="7021">(TTI60-TTI62)*$C$65*0.7042</f>
        <v>0</v>
      </c>
      <c r="TTK66" s="962">
        <f t="shared" ref="TTK66" si="7022">(TTK60-TTK62)*$C$65*0.7042</f>
        <v>0</v>
      </c>
      <c r="TTM66" s="962">
        <f t="shared" ref="TTM66" si="7023">(TTM60-TTM62)*$C$65*0.7042</f>
        <v>0</v>
      </c>
      <c r="TTO66" s="962">
        <f t="shared" ref="TTO66" si="7024">(TTO60-TTO62)*$C$65*0.7042</f>
        <v>0</v>
      </c>
      <c r="TTQ66" s="962">
        <f t="shared" ref="TTQ66" si="7025">(TTQ60-TTQ62)*$C$65*0.7042</f>
        <v>0</v>
      </c>
      <c r="TTS66" s="962">
        <f t="shared" ref="TTS66" si="7026">(TTS60-TTS62)*$C$65*0.7042</f>
        <v>0</v>
      </c>
      <c r="TTU66" s="962">
        <f t="shared" ref="TTU66" si="7027">(TTU60-TTU62)*$C$65*0.7042</f>
        <v>0</v>
      </c>
      <c r="TTW66" s="962">
        <f t="shared" ref="TTW66" si="7028">(TTW60-TTW62)*$C$65*0.7042</f>
        <v>0</v>
      </c>
      <c r="TTY66" s="962">
        <f t="shared" ref="TTY66" si="7029">(TTY60-TTY62)*$C$65*0.7042</f>
        <v>0</v>
      </c>
      <c r="TUA66" s="962">
        <f t="shared" ref="TUA66" si="7030">(TUA60-TUA62)*$C$65*0.7042</f>
        <v>0</v>
      </c>
      <c r="TUC66" s="962">
        <f t="shared" ref="TUC66" si="7031">(TUC60-TUC62)*$C$65*0.7042</f>
        <v>0</v>
      </c>
      <c r="TUE66" s="962">
        <f t="shared" ref="TUE66" si="7032">(TUE60-TUE62)*$C$65*0.7042</f>
        <v>0</v>
      </c>
      <c r="TUG66" s="962">
        <f t="shared" ref="TUG66" si="7033">(TUG60-TUG62)*$C$65*0.7042</f>
        <v>0</v>
      </c>
      <c r="TUI66" s="962">
        <f t="shared" ref="TUI66" si="7034">(TUI60-TUI62)*$C$65*0.7042</f>
        <v>0</v>
      </c>
      <c r="TUK66" s="962">
        <f t="shared" ref="TUK66" si="7035">(TUK60-TUK62)*$C$65*0.7042</f>
        <v>0</v>
      </c>
      <c r="TUM66" s="962">
        <f t="shared" ref="TUM66" si="7036">(TUM60-TUM62)*$C$65*0.7042</f>
        <v>0</v>
      </c>
      <c r="TUO66" s="962">
        <f t="shared" ref="TUO66" si="7037">(TUO60-TUO62)*$C$65*0.7042</f>
        <v>0</v>
      </c>
      <c r="TUQ66" s="962">
        <f t="shared" ref="TUQ66" si="7038">(TUQ60-TUQ62)*$C$65*0.7042</f>
        <v>0</v>
      </c>
      <c r="TUS66" s="962">
        <f t="shared" ref="TUS66" si="7039">(TUS60-TUS62)*$C$65*0.7042</f>
        <v>0</v>
      </c>
      <c r="TUU66" s="962">
        <f t="shared" ref="TUU66" si="7040">(TUU60-TUU62)*$C$65*0.7042</f>
        <v>0</v>
      </c>
      <c r="TUW66" s="962">
        <f t="shared" ref="TUW66" si="7041">(TUW60-TUW62)*$C$65*0.7042</f>
        <v>0</v>
      </c>
      <c r="TUY66" s="962">
        <f t="shared" ref="TUY66" si="7042">(TUY60-TUY62)*$C$65*0.7042</f>
        <v>0</v>
      </c>
      <c r="TVA66" s="962">
        <f t="shared" ref="TVA66" si="7043">(TVA60-TVA62)*$C$65*0.7042</f>
        <v>0</v>
      </c>
      <c r="TVC66" s="962">
        <f t="shared" ref="TVC66" si="7044">(TVC60-TVC62)*$C$65*0.7042</f>
        <v>0</v>
      </c>
      <c r="TVE66" s="962">
        <f t="shared" ref="TVE66" si="7045">(TVE60-TVE62)*$C$65*0.7042</f>
        <v>0</v>
      </c>
      <c r="TVG66" s="962">
        <f t="shared" ref="TVG66" si="7046">(TVG60-TVG62)*$C$65*0.7042</f>
        <v>0</v>
      </c>
      <c r="TVI66" s="962">
        <f t="shared" ref="TVI66" si="7047">(TVI60-TVI62)*$C$65*0.7042</f>
        <v>0</v>
      </c>
      <c r="TVK66" s="962">
        <f t="shared" ref="TVK66" si="7048">(TVK60-TVK62)*$C$65*0.7042</f>
        <v>0</v>
      </c>
      <c r="TVM66" s="962">
        <f t="shared" ref="TVM66" si="7049">(TVM60-TVM62)*$C$65*0.7042</f>
        <v>0</v>
      </c>
      <c r="TVO66" s="962">
        <f t="shared" ref="TVO66" si="7050">(TVO60-TVO62)*$C$65*0.7042</f>
        <v>0</v>
      </c>
      <c r="TVQ66" s="962">
        <f t="shared" ref="TVQ66" si="7051">(TVQ60-TVQ62)*$C$65*0.7042</f>
        <v>0</v>
      </c>
      <c r="TVS66" s="962">
        <f t="shared" ref="TVS66" si="7052">(TVS60-TVS62)*$C$65*0.7042</f>
        <v>0</v>
      </c>
      <c r="TVU66" s="962">
        <f t="shared" ref="TVU66" si="7053">(TVU60-TVU62)*$C$65*0.7042</f>
        <v>0</v>
      </c>
      <c r="TVW66" s="962">
        <f t="shared" ref="TVW66" si="7054">(TVW60-TVW62)*$C$65*0.7042</f>
        <v>0</v>
      </c>
      <c r="TVY66" s="962">
        <f t="shared" ref="TVY66" si="7055">(TVY60-TVY62)*$C$65*0.7042</f>
        <v>0</v>
      </c>
      <c r="TWA66" s="962">
        <f t="shared" ref="TWA66" si="7056">(TWA60-TWA62)*$C$65*0.7042</f>
        <v>0</v>
      </c>
      <c r="TWC66" s="962">
        <f t="shared" ref="TWC66" si="7057">(TWC60-TWC62)*$C$65*0.7042</f>
        <v>0</v>
      </c>
      <c r="TWE66" s="962">
        <f t="shared" ref="TWE66" si="7058">(TWE60-TWE62)*$C$65*0.7042</f>
        <v>0</v>
      </c>
      <c r="TWG66" s="962">
        <f t="shared" ref="TWG66" si="7059">(TWG60-TWG62)*$C$65*0.7042</f>
        <v>0</v>
      </c>
      <c r="TWI66" s="962">
        <f t="shared" ref="TWI66" si="7060">(TWI60-TWI62)*$C$65*0.7042</f>
        <v>0</v>
      </c>
      <c r="TWK66" s="962">
        <f t="shared" ref="TWK66" si="7061">(TWK60-TWK62)*$C$65*0.7042</f>
        <v>0</v>
      </c>
      <c r="TWM66" s="962">
        <f t="shared" ref="TWM66" si="7062">(TWM60-TWM62)*$C$65*0.7042</f>
        <v>0</v>
      </c>
      <c r="TWO66" s="962">
        <f t="shared" ref="TWO66" si="7063">(TWO60-TWO62)*$C$65*0.7042</f>
        <v>0</v>
      </c>
      <c r="TWQ66" s="962">
        <f t="shared" ref="TWQ66" si="7064">(TWQ60-TWQ62)*$C$65*0.7042</f>
        <v>0</v>
      </c>
      <c r="TWS66" s="962">
        <f t="shared" ref="TWS66" si="7065">(TWS60-TWS62)*$C$65*0.7042</f>
        <v>0</v>
      </c>
      <c r="TWU66" s="962">
        <f t="shared" ref="TWU66" si="7066">(TWU60-TWU62)*$C$65*0.7042</f>
        <v>0</v>
      </c>
      <c r="TWW66" s="962">
        <f t="shared" ref="TWW66" si="7067">(TWW60-TWW62)*$C$65*0.7042</f>
        <v>0</v>
      </c>
      <c r="TWY66" s="962">
        <f t="shared" ref="TWY66" si="7068">(TWY60-TWY62)*$C$65*0.7042</f>
        <v>0</v>
      </c>
      <c r="TXA66" s="962">
        <f t="shared" ref="TXA66" si="7069">(TXA60-TXA62)*$C$65*0.7042</f>
        <v>0</v>
      </c>
      <c r="TXC66" s="962">
        <f t="shared" ref="TXC66" si="7070">(TXC60-TXC62)*$C$65*0.7042</f>
        <v>0</v>
      </c>
      <c r="TXE66" s="962">
        <f t="shared" ref="TXE66" si="7071">(TXE60-TXE62)*$C$65*0.7042</f>
        <v>0</v>
      </c>
      <c r="TXG66" s="962">
        <f t="shared" ref="TXG66" si="7072">(TXG60-TXG62)*$C$65*0.7042</f>
        <v>0</v>
      </c>
      <c r="TXI66" s="962">
        <f t="shared" ref="TXI66" si="7073">(TXI60-TXI62)*$C$65*0.7042</f>
        <v>0</v>
      </c>
      <c r="TXK66" s="962">
        <f t="shared" ref="TXK66" si="7074">(TXK60-TXK62)*$C$65*0.7042</f>
        <v>0</v>
      </c>
      <c r="TXM66" s="962">
        <f t="shared" ref="TXM66" si="7075">(TXM60-TXM62)*$C$65*0.7042</f>
        <v>0</v>
      </c>
      <c r="TXO66" s="962">
        <f t="shared" ref="TXO66" si="7076">(TXO60-TXO62)*$C$65*0.7042</f>
        <v>0</v>
      </c>
      <c r="TXQ66" s="962">
        <f t="shared" ref="TXQ66" si="7077">(TXQ60-TXQ62)*$C$65*0.7042</f>
        <v>0</v>
      </c>
      <c r="TXS66" s="962">
        <f t="shared" ref="TXS66" si="7078">(TXS60-TXS62)*$C$65*0.7042</f>
        <v>0</v>
      </c>
      <c r="TXU66" s="962">
        <f t="shared" ref="TXU66" si="7079">(TXU60-TXU62)*$C$65*0.7042</f>
        <v>0</v>
      </c>
      <c r="TXW66" s="962">
        <f t="shared" ref="TXW66" si="7080">(TXW60-TXW62)*$C$65*0.7042</f>
        <v>0</v>
      </c>
      <c r="TXY66" s="962">
        <f t="shared" ref="TXY66" si="7081">(TXY60-TXY62)*$C$65*0.7042</f>
        <v>0</v>
      </c>
      <c r="TYA66" s="962">
        <f t="shared" ref="TYA66" si="7082">(TYA60-TYA62)*$C$65*0.7042</f>
        <v>0</v>
      </c>
      <c r="TYC66" s="962">
        <f t="shared" ref="TYC66" si="7083">(TYC60-TYC62)*$C$65*0.7042</f>
        <v>0</v>
      </c>
      <c r="TYE66" s="962">
        <f t="shared" ref="TYE66" si="7084">(TYE60-TYE62)*$C$65*0.7042</f>
        <v>0</v>
      </c>
      <c r="TYG66" s="962">
        <f t="shared" ref="TYG66" si="7085">(TYG60-TYG62)*$C$65*0.7042</f>
        <v>0</v>
      </c>
      <c r="TYI66" s="962">
        <f t="shared" ref="TYI66" si="7086">(TYI60-TYI62)*$C$65*0.7042</f>
        <v>0</v>
      </c>
      <c r="TYK66" s="962">
        <f t="shared" ref="TYK66" si="7087">(TYK60-TYK62)*$C$65*0.7042</f>
        <v>0</v>
      </c>
      <c r="TYM66" s="962">
        <f t="shared" ref="TYM66" si="7088">(TYM60-TYM62)*$C$65*0.7042</f>
        <v>0</v>
      </c>
      <c r="TYO66" s="962">
        <f t="shared" ref="TYO66" si="7089">(TYO60-TYO62)*$C$65*0.7042</f>
        <v>0</v>
      </c>
      <c r="TYQ66" s="962">
        <f t="shared" ref="TYQ66" si="7090">(TYQ60-TYQ62)*$C$65*0.7042</f>
        <v>0</v>
      </c>
      <c r="TYS66" s="962">
        <f t="shared" ref="TYS66" si="7091">(TYS60-TYS62)*$C$65*0.7042</f>
        <v>0</v>
      </c>
      <c r="TYU66" s="962">
        <f t="shared" ref="TYU66" si="7092">(TYU60-TYU62)*$C$65*0.7042</f>
        <v>0</v>
      </c>
      <c r="TYW66" s="962">
        <f t="shared" ref="TYW66" si="7093">(TYW60-TYW62)*$C$65*0.7042</f>
        <v>0</v>
      </c>
      <c r="TYY66" s="962">
        <f t="shared" ref="TYY66" si="7094">(TYY60-TYY62)*$C$65*0.7042</f>
        <v>0</v>
      </c>
      <c r="TZA66" s="962">
        <f t="shared" ref="TZA66" si="7095">(TZA60-TZA62)*$C$65*0.7042</f>
        <v>0</v>
      </c>
      <c r="TZC66" s="962">
        <f t="shared" ref="TZC66" si="7096">(TZC60-TZC62)*$C$65*0.7042</f>
        <v>0</v>
      </c>
      <c r="TZE66" s="962">
        <f t="shared" ref="TZE66" si="7097">(TZE60-TZE62)*$C$65*0.7042</f>
        <v>0</v>
      </c>
      <c r="TZG66" s="962">
        <f t="shared" ref="TZG66" si="7098">(TZG60-TZG62)*$C$65*0.7042</f>
        <v>0</v>
      </c>
      <c r="TZI66" s="962">
        <f t="shared" ref="TZI66" si="7099">(TZI60-TZI62)*$C$65*0.7042</f>
        <v>0</v>
      </c>
      <c r="TZK66" s="962">
        <f t="shared" ref="TZK66" si="7100">(TZK60-TZK62)*$C$65*0.7042</f>
        <v>0</v>
      </c>
      <c r="TZM66" s="962">
        <f t="shared" ref="TZM66" si="7101">(TZM60-TZM62)*$C$65*0.7042</f>
        <v>0</v>
      </c>
      <c r="TZO66" s="962">
        <f t="shared" ref="TZO66" si="7102">(TZO60-TZO62)*$C$65*0.7042</f>
        <v>0</v>
      </c>
      <c r="TZQ66" s="962">
        <f t="shared" ref="TZQ66" si="7103">(TZQ60-TZQ62)*$C$65*0.7042</f>
        <v>0</v>
      </c>
      <c r="TZS66" s="962">
        <f t="shared" ref="TZS66" si="7104">(TZS60-TZS62)*$C$65*0.7042</f>
        <v>0</v>
      </c>
      <c r="TZU66" s="962">
        <f t="shared" ref="TZU66" si="7105">(TZU60-TZU62)*$C$65*0.7042</f>
        <v>0</v>
      </c>
      <c r="TZW66" s="962">
        <f t="shared" ref="TZW66" si="7106">(TZW60-TZW62)*$C$65*0.7042</f>
        <v>0</v>
      </c>
      <c r="TZY66" s="962">
        <f t="shared" ref="TZY66" si="7107">(TZY60-TZY62)*$C$65*0.7042</f>
        <v>0</v>
      </c>
      <c r="UAA66" s="962">
        <f t="shared" ref="UAA66" si="7108">(UAA60-UAA62)*$C$65*0.7042</f>
        <v>0</v>
      </c>
      <c r="UAC66" s="962">
        <f t="shared" ref="UAC66" si="7109">(UAC60-UAC62)*$C$65*0.7042</f>
        <v>0</v>
      </c>
      <c r="UAE66" s="962">
        <f t="shared" ref="UAE66" si="7110">(UAE60-UAE62)*$C$65*0.7042</f>
        <v>0</v>
      </c>
      <c r="UAG66" s="962">
        <f t="shared" ref="UAG66" si="7111">(UAG60-UAG62)*$C$65*0.7042</f>
        <v>0</v>
      </c>
      <c r="UAI66" s="962">
        <f t="shared" ref="UAI66" si="7112">(UAI60-UAI62)*$C$65*0.7042</f>
        <v>0</v>
      </c>
      <c r="UAK66" s="962">
        <f t="shared" ref="UAK66" si="7113">(UAK60-UAK62)*$C$65*0.7042</f>
        <v>0</v>
      </c>
      <c r="UAM66" s="962">
        <f t="shared" ref="UAM66" si="7114">(UAM60-UAM62)*$C$65*0.7042</f>
        <v>0</v>
      </c>
      <c r="UAO66" s="962">
        <f t="shared" ref="UAO66" si="7115">(UAO60-UAO62)*$C$65*0.7042</f>
        <v>0</v>
      </c>
      <c r="UAQ66" s="962">
        <f t="shared" ref="UAQ66" si="7116">(UAQ60-UAQ62)*$C$65*0.7042</f>
        <v>0</v>
      </c>
      <c r="UAS66" s="962">
        <f t="shared" ref="UAS66" si="7117">(UAS60-UAS62)*$C$65*0.7042</f>
        <v>0</v>
      </c>
      <c r="UAU66" s="962">
        <f t="shared" ref="UAU66" si="7118">(UAU60-UAU62)*$C$65*0.7042</f>
        <v>0</v>
      </c>
      <c r="UAW66" s="962">
        <f t="shared" ref="UAW66" si="7119">(UAW60-UAW62)*$C$65*0.7042</f>
        <v>0</v>
      </c>
      <c r="UAY66" s="962">
        <f t="shared" ref="UAY66" si="7120">(UAY60-UAY62)*$C$65*0.7042</f>
        <v>0</v>
      </c>
      <c r="UBA66" s="962">
        <f t="shared" ref="UBA66" si="7121">(UBA60-UBA62)*$C$65*0.7042</f>
        <v>0</v>
      </c>
      <c r="UBC66" s="962">
        <f t="shared" ref="UBC66" si="7122">(UBC60-UBC62)*$C$65*0.7042</f>
        <v>0</v>
      </c>
      <c r="UBE66" s="962">
        <f t="shared" ref="UBE66" si="7123">(UBE60-UBE62)*$C$65*0.7042</f>
        <v>0</v>
      </c>
      <c r="UBG66" s="962">
        <f t="shared" ref="UBG66" si="7124">(UBG60-UBG62)*$C$65*0.7042</f>
        <v>0</v>
      </c>
      <c r="UBI66" s="962">
        <f t="shared" ref="UBI66" si="7125">(UBI60-UBI62)*$C$65*0.7042</f>
        <v>0</v>
      </c>
      <c r="UBK66" s="962">
        <f t="shared" ref="UBK66" si="7126">(UBK60-UBK62)*$C$65*0.7042</f>
        <v>0</v>
      </c>
      <c r="UBM66" s="962">
        <f t="shared" ref="UBM66" si="7127">(UBM60-UBM62)*$C$65*0.7042</f>
        <v>0</v>
      </c>
      <c r="UBO66" s="962">
        <f t="shared" ref="UBO66" si="7128">(UBO60-UBO62)*$C$65*0.7042</f>
        <v>0</v>
      </c>
      <c r="UBQ66" s="962">
        <f t="shared" ref="UBQ66" si="7129">(UBQ60-UBQ62)*$C$65*0.7042</f>
        <v>0</v>
      </c>
      <c r="UBS66" s="962">
        <f t="shared" ref="UBS66" si="7130">(UBS60-UBS62)*$C$65*0.7042</f>
        <v>0</v>
      </c>
      <c r="UBU66" s="962">
        <f t="shared" ref="UBU66" si="7131">(UBU60-UBU62)*$C$65*0.7042</f>
        <v>0</v>
      </c>
      <c r="UBW66" s="962">
        <f t="shared" ref="UBW66" si="7132">(UBW60-UBW62)*$C$65*0.7042</f>
        <v>0</v>
      </c>
      <c r="UBY66" s="962">
        <f t="shared" ref="UBY66" si="7133">(UBY60-UBY62)*$C$65*0.7042</f>
        <v>0</v>
      </c>
      <c r="UCA66" s="962">
        <f t="shared" ref="UCA66" si="7134">(UCA60-UCA62)*$C$65*0.7042</f>
        <v>0</v>
      </c>
      <c r="UCC66" s="962">
        <f t="shared" ref="UCC66" si="7135">(UCC60-UCC62)*$C$65*0.7042</f>
        <v>0</v>
      </c>
      <c r="UCE66" s="962">
        <f t="shared" ref="UCE66" si="7136">(UCE60-UCE62)*$C$65*0.7042</f>
        <v>0</v>
      </c>
      <c r="UCG66" s="962">
        <f t="shared" ref="UCG66" si="7137">(UCG60-UCG62)*$C$65*0.7042</f>
        <v>0</v>
      </c>
      <c r="UCI66" s="962">
        <f t="shared" ref="UCI66" si="7138">(UCI60-UCI62)*$C$65*0.7042</f>
        <v>0</v>
      </c>
      <c r="UCK66" s="962">
        <f t="shared" ref="UCK66" si="7139">(UCK60-UCK62)*$C$65*0.7042</f>
        <v>0</v>
      </c>
      <c r="UCM66" s="962">
        <f t="shared" ref="UCM66" si="7140">(UCM60-UCM62)*$C$65*0.7042</f>
        <v>0</v>
      </c>
      <c r="UCO66" s="962">
        <f t="shared" ref="UCO66" si="7141">(UCO60-UCO62)*$C$65*0.7042</f>
        <v>0</v>
      </c>
      <c r="UCQ66" s="962">
        <f t="shared" ref="UCQ66" si="7142">(UCQ60-UCQ62)*$C$65*0.7042</f>
        <v>0</v>
      </c>
      <c r="UCS66" s="962">
        <f t="shared" ref="UCS66" si="7143">(UCS60-UCS62)*$C$65*0.7042</f>
        <v>0</v>
      </c>
      <c r="UCU66" s="962">
        <f t="shared" ref="UCU66" si="7144">(UCU60-UCU62)*$C$65*0.7042</f>
        <v>0</v>
      </c>
      <c r="UCW66" s="962">
        <f t="shared" ref="UCW66" si="7145">(UCW60-UCW62)*$C$65*0.7042</f>
        <v>0</v>
      </c>
      <c r="UCY66" s="962">
        <f t="shared" ref="UCY66" si="7146">(UCY60-UCY62)*$C$65*0.7042</f>
        <v>0</v>
      </c>
      <c r="UDA66" s="962">
        <f t="shared" ref="UDA66" si="7147">(UDA60-UDA62)*$C$65*0.7042</f>
        <v>0</v>
      </c>
      <c r="UDC66" s="962">
        <f t="shared" ref="UDC66" si="7148">(UDC60-UDC62)*$C$65*0.7042</f>
        <v>0</v>
      </c>
      <c r="UDE66" s="962">
        <f t="shared" ref="UDE66" si="7149">(UDE60-UDE62)*$C$65*0.7042</f>
        <v>0</v>
      </c>
      <c r="UDG66" s="962">
        <f t="shared" ref="UDG66" si="7150">(UDG60-UDG62)*$C$65*0.7042</f>
        <v>0</v>
      </c>
      <c r="UDI66" s="962">
        <f t="shared" ref="UDI66" si="7151">(UDI60-UDI62)*$C$65*0.7042</f>
        <v>0</v>
      </c>
      <c r="UDK66" s="962">
        <f t="shared" ref="UDK66" si="7152">(UDK60-UDK62)*$C$65*0.7042</f>
        <v>0</v>
      </c>
      <c r="UDM66" s="962">
        <f t="shared" ref="UDM66" si="7153">(UDM60-UDM62)*$C$65*0.7042</f>
        <v>0</v>
      </c>
      <c r="UDO66" s="962">
        <f t="shared" ref="UDO66" si="7154">(UDO60-UDO62)*$C$65*0.7042</f>
        <v>0</v>
      </c>
      <c r="UDQ66" s="962">
        <f t="shared" ref="UDQ66" si="7155">(UDQ60-UDQ62)*$C$65*0.7042</f>
        <v>0</v>
      </c>
      <c r="UDS66" s="962">
        <f t="shared" ref="UDS66" si="7156">(UDS60-UDS62)*$C$65*0.7042</f>
        <v>0</v>
      </c>
      <c r="UDU66" s="962">
        <f t="shared" ref="UDU66" si="7157">(UDU60-UDU62)*$C$65*0.7042</f>
        <v>0</v>
      </c>
      <c r="UDW66" s="962">
        <f t="shared" ref="UDW66" si="7158">(UDW60-UDW62)*$C$65*0.7042</f>
        <v>0</v>
      </c>
      <c r="UDY66" s="962">
        <f t="shared" ref="UDY66" si="7159">(UDY60-UDY62)*$C$65*0.7042</f>
        <v>0</v>
      </c>
      <c r="UEA66" s="962">
        <f t="shared" ref="UEA66" si="7160">(UEA60-UEA62)*$C$65*0.7042</f>
        <v>0</v>
      </c>
      <c r="UEC66" s="962">
        <f t="shared" ref="UEC66" si="7161">(UEC60-UEC62)*$C$65*0.7042</f>
        <v>0</v>
      </c>
      <c r="UEE66" s="962">
        <f t="shared" ref="UEE66" si="7162">(UEE60-UEE62)*$C$65*0.7042</f>
        <v>0</v>
      </c>
      <c r="UEG66" s="962">
        <f t="shared" ref="UEG66" si="7163">(UEG60-UEG62)*$C$65*0.7042</f>
        <v>0</v>
      </c>
      <c r="UEI66" s="962">
        <f t="shared" ref="UEI66" si="7164">(UEI60-UEI62)*$C$65*0.7042</f>
        <v>0</v>
      </c>
      <c r="UEK66" s="962">
        <f t="shared" ref="UEK66" si="7165">(UEK60-UEK62)*$C$65*0.7042</f>
        <v>0</v>
      </c>
      <c r="UEM66" s="962">
        <f t="shared" ref="UEM66" si="7166">(UEM60-UEM62)*$C$65*0.7042</f>
        <v>0</v>
      </c>
      <c r="UEO66" s="962">
        <f t="shared" ref="UEO66" si="7167">(UEO60-UEO62)*$C$65*0.7042</f>
        <v>0</v>
      </c>
      <c r="UEQ66" s="962">
        <f t="shared" ref="UEQ66" si="7168">(UEQ60-UEQ62)*$C$65*0.7042</f>
        <v>0</v>
      </c>
      <c r="UES66" s="962">
        <f t="shared" ref="UES66" si="7169">(UES60-UES62)*$C$65*0.7042</f>
        <v>0</v>
      </c>
      <c r="UEU66" s="962">
        <f t="shared" ref="UEU66" si="7170">(UEU60-UEU62)*$C$65*0.7042</f>
        <v>0</v>
      </c>
      <c r="UEW66" s="962">
        <f t="shared" ref="UEW66" si="7171">(UEW60-UEW62)*$C$65*0.7042</f>
        <v>0</v>
      </c>
      <c r="UEY66" s="962">
        <f t="shared" ref="UEY66" si="7172">(UEY60-UEY62)*$C$65*0.7042</f>
        <v>0</v>
      </c>
      <c r="UFA66" s="962">
        <f t="shared" ref="UFA66" si="7173">(UFA60-UFA62)*$C$65*0.7042</f>
        <v>0</v>
      </c>
      <c r="UFC66" s="962">
        <f t="shared" ref="UFC66" si="7174">(UFC60-UFC62)*$C$65*0.7042</f>
        <v>0</v>
      </c>
      <c r="UFE66" s="962">
        <f t="shared" ref="UFE66" si="7175">(UFE60-UFE62)*$C$65*0.7042</f>
        <v>0</v>
      </c>
      <c r="UFG66" s="962">
        <f t="shared" ref="UFG66" si="7176">(UFG60-UFG62)*$C$65*0.7042</f>
        <v>0</v>
      </c>
      <c r="UFI66" s="962">
        <f t="shared" ref="UFI66" si="7177">(UFI60-UFI62)*$C$65*0.7042</f>
        <v>0</v>
      </c>
      <c r="UFK66" s="962">
        <f t="shared" ref="UFK66" si="7178">(UFK60-UFK62)*$C$65*0.7042</f>
        <v>0</v>
      </c>
      <c r="UFM66" s="962">
        <f t="shared" ref="UFM66" si="7179">(UFM60-UFM62)*$C$65*0.7042</f>
        <v>0</v>
      </c>
      <c r="UFO66" s="962">
        <f t="shared" ref="UFO66" si="7180">(UFO60-UFO62)*$C$65*0.7042</f>
        <v>0</v>
      </c>
      <c r="UFQ66" s="962">
        <f t="shared" ref="UFQ66" si="7181">(UFQ60-UFQ62)*$C$65*0.7042</f>
        <v>0</v>
      </c>
      <c r="UFS66" s="962">
        <f t="shared" ref="UFS66" si="7182">(UFS60-UFS62)*$C$65*0.7042</f>
        <v>0</v>
      </c>
      <c r="UFU66" s="962">
        <f t="shared" ref="UFU66" si="7183">(UFU60-UFU62)*$C$65*0.7042</f>
        <v>0</v>
      </c>
      <c r="UFW66" s="962">
        <f t="shared" ref="UFW66" si="7184">(UFW60-UFW62)*$C$65*0.7042</f>
        <v>0</v>
      </c>
      <c r="UFY66" s="962">
        <f t="shared" ref="UFY66" si="7185">(UFY60-UFY62)*$C$65*0.7042</f>
        <v>0</v>
      </c>
      <c r="UGA66" s="962">
        <f t="shared" ref="UGA66" si="7186">(UGA60-UGA62)*$C$65*0.7042</f>
        <v>0</v>
      </c>
      <c r="UGC66" s="962">
        <f t="shared" ref="UGC66" si="7187">(UGC60-UGC62)*$C$65*0.7042</f>
        <v>0</v>
      </c>
      <c r="UGE66" s="962">
        <f t="shared" ref="UGE66" si="7188">(UGE60-UGE62)*$C$65*0.7042</f>
        <v>0</v>
      </c>
      <c r="UGG66" s="962">
        <f t="shared" ref="UGG66" si="7189">(UGG60-UGG62)*$C$65*0.7042</f>
        <v>0</v>
      </c>
      <c r="UGI66" s="962">
        <f t="shared" ref="UGI66" si="7190">(UGI60-UGI62)*$C$65*0.7042</f>
        <v>0</v>
      </c>
      <c r="UGK66" s="962">
        <f t="shared" ref="UGK66" si="7191">(UGK60-UGK62)*$C$65*0.7042</f>
        <v>0</v>
      </c>
      <c r="UGM66" s="962">
        <f t="shared" ref="UGM66" si="7192">(UGM60-UGM62)*$C$65*0.7042</f>
        <v>0</v>
      </c>
      <c r="UGO66" s="962">
        <f t="shared" ref="UGO66" si="7193">(UGO60-UGO62)*$C$65*0.7042</f>
        <v>0</v>
      </c>
      <c r="UGQ66" s="962">
        <f t="shared" ref="UGQ66" si="7194">(UGQ60-UGQ62)*$C$65*0.7042</f>
        <v>0</v>
      </c>
      <c r="UGS66" s="962">
        <f t="shared" ref="UGS66" si="7195">(UGS60-UGS62)*$C$65*0.7042</f>
        <v>0</v>
      </c>
      <c r="UGU66" s="962">
        <f t="shared" ref="UGU66" si="7196">(UGU60-UGU62)*$C$65*0.7042</f>
        <v>0</v>
      </c>
      <c r="UGW66" s="962">
        <f t="shared" ref="UGW66" si="7197">(UGW60-UGW62)*$C$65*0.7042</f>
        <v>0</v>
      </c>
      <c r="UGY66" s="962">
        <f t="shared" ref="UGY66" si="7198">(UGY60-UGY62)*$C$65*0.7042</f>
        <v>0</v>
      </c>
      <c r="UHA66" s="962">
        <f t="shared" ref="UHA66" si="7199">(UHA60-UHA62)*$C$65*0.7042</f>
        <v>0</v>
      </c>
      <c r="UHC66" s="962">
        <f t="shared" ref="UHC66" si="7200">(UHC60-UHC62)*$C$65*0.7042</f>
        <v>0</v>
      </c>
      <c r="UHE66" s="962">
        <f t="shared" ref="UHE66" si="7201">(UHE60-UHE62)*$C$65*0.7042</f>
        <v>0</v>
      </c>
      <c r="UHG66" s="962">
        <f t="shared" ref="UHG66" si="7202">(UHG60-UHG62)*$C$65*0.7042</f>
        <v>0</v>
      </c>
      <c r="UHI66" s="962">
        <f t="shared" ref="UHI66" si="7203">(UHI60-UHI62)*$C$65*0.7042</f>
        <v>0</v>
      </c>
      <c r="UHK66" s="962">
        <f t="shared" ref="UHK66" si="7204">(UHK60-UHK62)*$C$65*0.7042</f>
        <v>0</v>
      </c>
      <c r="UHM66" s="962">
        <f t="shared" ref="UHM66" si="7205">(UHM60-UHM62)*$C$65*0.7042</f>
        <v>0</v>
      </c>
      <c r="UHO66" s="962">
        <f t="shared" ref="UHO66" si="7206">(UHO60-UHO62)*$C$65*0.7042</f>
        <v>0</v>
      </c>
      <c r="UHQ66" s="962">
        <f t="shared" ref="UHQ66" si="7207">(UHQ60-UHQ62)*$C$65*0.7042</f>
        <v>0</v>
      </c>
      <c r="UHS66" s="962">
        <f t="shared" ref="UHS66" si="7208">(UHS60-UHS62)*$C$65*0.7042</f>
        <v>0</v>
      </c>
      <c r="UHU66" s="962">
        <f t="shared" ref="UHU66" si="7209">(UHU60-UHU62)*$C$65*0.7042</f>
        <v>0</v>
      </c>
      <c r="UHW66" s="962">
        <f t="shared" ref="UHW66" si="7210">(UHW60-UHW62)*$C$65*0.7042</f>
        <v>0</v>
      </c>
      <c r="UHY66" s="962">
        <f t="shared" ref="UHY66" si="7211">(UHY60-UHY62)*$C$65*0.7042</f>
        <v>0</v>
      </c>
      <c r="UIA66" s="962">
        <f t="shared" ref="UIA66" si="7212">(UIA60-UIA62)*$C$65*0.7042</f>
        <v>0</v>
      </c>
      <c r="UIC66" s="962">
        <f t="shared" ref="UIC66" si="7213">(UIC60-UIC62)*$C$65*0.7042</f>
        <v>0</v>
      </c>
      <c r="UIE66" s="962">
        <f t="shared" ref="UIE66" si="7214">(UIE60-UIE62)*$C$65*0.7042</f>
        <v>0</v>
      </c>
      <c r="UIG66" s="962">
        <f t="shared" ref="UIG66" si="7215">(UIG60-UIG62)*$C$65*0.7042</f>
        <v>0</v>
      </c>
      <c r="UII66" s="962">
        <f t="shared" ref="UII66" si="7216">(UII60-UII62)*$C$65*0.7042</f>
        <v>0</v>
      </c>
      <c r="UIK66" s="962">
        <f t="shared" ref="UIK66" si="7217">(UIK60-UIK62)*$C$65*0.7042</f>
        <v>0</v>
      </c>
      <c r="UIM66" s="962">
        <f t="shared" ref="UIM66" si="7218">(UIM60-UIM62)*$C$65*0.7042</f>
        <v>0</v>
      </c>
      <c r="UIO66" s="962">
        <f t="shared" ref="UIO66" si="7219">(UIO60-UIO62)*$C$65*0.7042</f>
        <v>0</v>
      </c>
      <c r="UIQ66" s="962">
        <f t="shared" ref="UIQ66" si="7220">(UIQ60-UIQ62)*$C$65*0.7042</f>
        <v>0</v>
      </c>
      <c r="UIS66" s="962">
        <f t="shared" ref="UIS66" si="7221">(UIS60-UIS62)*$C$65*0.7042</f>
        <v>0</v>
      </c>
      <c r="UIU66" s="962">
        <f t="shared" ref="UIU66" si="7222">(UIU60-UIU62)*$C$65*0.7042</f>
        <v>0</v>
      </c>
      <c r="UIW66" s="962">
        <f t="shared" ref="UIW66" si="7223">(UIW60-UIW62)*$C$65*0.7042</f>
        <v>0</v>
      </c>
      <c r="UIY66" s="962">
        <f t="shared" ref="UIY66" si="7224">(UIY60-UIY62)*$C$65*0.7042</f>
        <v>0</v>
      </c>
      <c r="UJA66" s="962">
        <f t="shared" ref="UJA66" si="7225">(UJA60-UJA62)*$C$65*0.7042</f>
        <v>0</v>
      </c>
      <c r="UJC66" s="962">
        <f t="shared" ref="UJC66" si="7226">(UJC60-UJC62)*$C$65*0.7042</f>
        <v>0</v>
      </c>
      <c r="UJE66" s="962">
        <f t="shared" ref="UJE66" si="7227">(UJE60-UJE62)*$C$65*0.7042</f>
        <v>0</v>
      </c>
      <c r="UJG66" s="962">
        <f t="shared" ref="UJG66" si="7228">(UJG60-UJG62)*$C$65*0.7042</f>
        <v>0</v>
      </c>
      <c r="UJI66" s="962">
        <f t="shared" ref="UJI66" si="7229">(UJI60-UJI62)*$C$65*0.7042</f>
        <v>0</v>
      </c>
      <c r="UJK66" s="962">
        <f t="shared" ref="UJK66" si="7230">(UJK60-UJK62)*$C$65*0.7042</f>
        <v>0</v>
      </c>
      <c r="UJM66" s="962">
        <f t="shared" ref="UJM66" si="7231">(UJM60-UJM62)*$C$65*0.7042</f>
        <v>0</v>
      </c>
      <c r="UJO66" s="962">
        <f t="shared" ref="UJO66" si="7232">(UJO60-UJO62)*$C$65*0.7042</f>
        <v>0</v>
      </c>
      <c r="UJQ66" s="962">
        <f t="shared" ref="UJQ66" si="7233">(UJQ60-UJQ62)*$C$65*0.7042</f>
        <v>0</v>
      </c>
      <c r="UJS66" s="962">
        <f t="shared" ref="UJS66" si="7234">(UJS60-UJS62)*$C$65*0.7042</f>
        <v>0</v>
      </c>
      <c r="UJU66" s="962">
        <f t="shared" ref="UJU66" si="7235">(UJU60-UJU62)*$C$65*0.7042</f>
        <v>0</v>
      </c>
      <c r="UJW66" s="962">
        <f t="shared" ref="UJW66" si="7236">(UJW60-UJW62)*$C$65*0.7042</f>
        <v>0</v>
      </c>
      <c r="UJY66" s="962">
        <f t="shared" ref="UJY66" si="7237">(UJY60-UJY62)*$C$65*0.7042</f>
        <v>0</v>
      </c>
      <c r="UKA66" s="962">
        <f t="shared" ref="UKA66" si="7238">(UKA60-UKA62)*$C$65*0.7042</f>
        <v>0</v>
      </c>
      <c r="UKC66" s="962">
        <f t="shared" ref="UKC66" si="7239">(UKC60-UKC62)*$C$65*0.7042</f>
        <v>0</v>
      </c>
      <c r="UKE66" s="962">
        <f t="shared" ref="UKE66" si="7240">(UKE60-UKE62)*$C$65*0.7042</f>
        <v>0</v>
      </c>
      <c r="UKG66" s="962">
        <f t="shared" ref="UKG66" si="7241">(UKG60-UKG62)*$C$65*0.7042</f>
        <v>0</v>
      </c>
      <c r="UKI66" s="962">
        <f t="shared" ref="UKI66" si="7242">(UKI60-UKI62)*$C$65*0.7042</f>
        <v>0</v>
      </c>
      <c r="UKK66" s="962">
        <f t="shared" ref="UKK66" si="7243">(UKK60-UKK62)*$C$65*0.7042</f>
        <v>0</v>
      </c>
      <c r="UKM66" s="962">
        <f t="shared" ref="UKM66" si="7244">(UKM60-UKM62)*$C$65*0.7042</f>
        <v>0</v>
      </c>
      <c r="UKO66" s="962">
        <f t="shared" ref="UKO66" si="7245">(UKO60-UKO62)*$C$65*0.7042</f>
        <v>0</v>
      </c>
      <c r="UKQ66" s="962">
        <f t="shared" ref="UKQ66" si="7246">(UKQ60-UKQ62)*$C$65*0.7042</f>
        <v>0</v>
      </c>
      <c r="UKS66" s="962">
        <f t="shared" ref="UKS66" si="7247">(UKS60-UKS62)*$C$65*0.7042</f>
        <v>0</v>
      </c>
      <c r="UKU66" s="962">
        <f t="shared" ref="UKU66" si="7248">(UKU60-UKU62)*$C$65*0.7042</f>
        <v>0</v>
      </c>
      <c r="UKW66" s="962">
        <f t="shared" ref="UKW66" si="7249">(UKW60-UKW62)*$C$65*0.7042</f>
        <v>0</v>
      </c>
      <c r="UKY66" s="962">
        <f t="shared" ref="UKY66" si="7250">(UKY60-UKY62)*$C$65*0.7042</f>
        <v>0</v>
      </c>
      <c r="ULA66" s="962">
        <f t="shared" ref="ULA66" si="7251">(ULA60-ULA62)*$C$65*0.7042</f>
        <v>0</v>
      </c>
      <c r="ULC66" s="962">
        <f t="shared" ref="ULC66" si="7252">(ULC60-ULC62)*$C$65*0.7042</f>
        <v>0</v>
      </c>
      <c r="ULE66" s="962">
        <f t="shared" ref="ULE66" si="7253">(ULE60-ULE62)*$C$65*0.7042</f>
        <v>0</v>
      </c>
      <c r="ULG66" s="962">
        <f t="shared" ref="ULG66" si="7254">(ULG60-ULG62)*$C$65*0.7042</f>
        <v>0</v>
      </c>
      <c r="ULI66" s="962">
        <f t="shared" ref="ULI66" si="7255">(ULI60-ULI62)*$C$65*0.7042</f>
        <v>0</v>
      </c>
      <c r="ULK66" s="962">
        <f t="shared" ref="ULK66" si="7256">(ULK60-ULK62)*$C$65*0.7042</f>
        <v>0</v>
      </c>
      <c r="ULM66" s="962">
        <f t="shared" ref="ULM66" si="7257">(ULM60-ULM62)*$C$65*0.7042</f>
        <v>0</v>
      </c>
      <c r="ULO66" s="962">
        <f t="shared" ref="ULO66" si="7258">(ULO60-ULO62)*$C$65*0.7042</f>
        <v>0</v>
      </c>
      <c r="ULQ66" s="962">
        <f t="shared" ref="ULQ66" si="7259">(ULQ60-ULQ62)*$C$65*0.7042</f>
        <v>0</v>
      </c>
      <c r="ULS66" s="962">
        <f t="shared" ref="ULS66" si="7260">(ULS60-ULS62)*$C$65*0.7042</f>
        <v>0</v>
      </c>
      <c r="ULU66" s="962">
        <f t="shared" ref="ULU66" si="7261">(ULU60-ULU62)*$C$65*0.7042</f>
        <v>0</v>
      </c>
      <c r="ULW66" s="962">
        <f t="shared" ref="ULW66" si="7262">(ULW60-ULW62)*$C$65*0.7042</f>
        <v>0</v>
      </c>
      <c r="ULY66" s="962">
        <f t="shared" ref="ULY66" si="7263">(ULY60-ULY62)*$C$65*0.7042</f>
        <v>0</v>
      </c>
      <c r="UMA66" s="962">
        <f t="shared" ref="UMA66" si="7264">(UMA60-UMA62)*$C$65*0.7042</f>
        <v>0</v>
      </c>
      <c r="UMC66" s="962">
        <f t="shared" ref="UMC66" si="7265">(UMC60-UMC62)*$C$65*0.7042</f>
        <v>0</v>
      </c>
      <c r="UME66" s="962">
        <f t="shared" ref="UME66" si="7266">(UME60-UME62)*$C$65*0.7042</f>
        <v>0</v>
      </c>
      <c r="UMG66" s="962">
        <f t="shared" ref="UMG66" si="7267">(UMG60-UMG62)*$C$65*0.7042</f>
        <v>0</v>
      </c>
      <c r="UMI66" s="962">
        <f t="shared" ref="UMI66" si="7268">(UMI60-UMI62)*$C$65*0.7042</f>
        <v>0</v>
      </c>
      <c r="UMK66" s="962">
        <f t="shared" ref="UMK66" si="7269">(UMK60-UMK62)*$C$65*0.7042</f>
        <v>0</v>
      </c>
      <c r="UMM66" s="962">
        <f t="shared" ref="UMM66" si="7270">(UMM60-UMM62)*$C$65*0.7042</f>
        <v>0</v>
      </c>
      <c r="UMO66" s="962">
        <f t="shared" ref="UMO66" si="7271">(UMO60-UMO62)*$C$65*0.7042</f>
        <v>0</v>
      </c>
      <c r="UMQ66" s="962">
        <f t="shared" ref="UMQ66" si="7272">(UMQ60-UMQ62)*$C$65*0.7042</f>
        <v>0</v>
      </c>
      <c r="UMS66" s="962">
        <f t="shared" ref="UMS66" si="7273">(UMS60-UMS62)*$C$65*0.7042</f>
        <v>0</v>
      </c>
      <c r="UMU66" s="962">
        <f t="shared" ref="UMU66" si="7274">(UMU60-UMU62)*$C$65*0.7042</f>
        <v>0</v>
      </c>
      <c r="UMW66" s="962">
        <f t="shared" ref="UMW66" si="7275">(UMW60-UMW62)*$C$65*0.7042</f>
        <v>0</v>
      </c>
      <c r="UMY66" s="962">
        <f t="shared" ref="UMY66" si="7276">(UMY60-UMY62)*$C$65*0.7042</f>
        <v>0</v>
      </c>
      <c r="UNA66" s="962">
        <f t="shared" ref="UNA66" si="7277">(UNA60-UNA62)*$C$65*0.7042</f>
        <v>0</v>
      </c>
      <c r="UNC66" s="962">
        <f t="shared" ref="UNC66" si="7278">(UNC60-UNC62)*$C$65*0.7042</f>
        <v>0</v>
      </c>
      <c r="UNE66" s="962">
        <f t="shared" ref="UNE66" si="7279">(UNE60-UNE62)*$C$65*0.7042</f>
        <v>0</v>
      </c>
      <c r="UNG66" s="962">
        <f t="shared" ref="UNG66" si="7280">(UNG60-UNG62)*$C$65*0.7042</f>
        <v>0</v>
      </c>
      <c r="UNI66" s="962">
        <f t="shared" ref="UNI66" si="7281">(UNI60-UNI62)*$C$65*0.7042</f>
        <v>0</v>
      </c>
      <c r="UNK66" s="962">
        <f t="shared" ref="UNK66" si="7282">(UNK60-UNK62)*$C$65*0.7042</f>
        <v>0</v>
      </c>
      <c r="UNM66" s="962">
        <f t="shared" ref="UNM66" si="7283">(UNM60-UNM62)*$C$65*0.7042</f>
        <v>0</v>
      </c>
      <c r="UNO66" s="962">
        <f t="shared" ref="UNO66" si="7284">(UNO60-UNO62)*$C$65*0.7042</f>
        <v>0</v>
      </c>
      <c r="UNQ66" s="962">
        <f t="shared" ref="UNQ66" si="7285">(UNQ60-UNQ62)*$C$65*0.7042</f>
        <v>0</v>
      </c>
      <c r="UNS66" s="962">
        <f t="shared" ref="UNS66" si="7286">(UNS60-UNS62)*$C$65*0.7042</f>
        <v>0</v>
      </c>
      <c r="UNU66" s="962">
        <f t="shared" ref="UNU66" si="7287">(UNU60-UNU62)*$C$65*0.7042</f>
        <v>0</v>
      </c>
      <c r="UNW66" s="962">
        <f t="shared" ref="UNW66" si="7288">(UNW60-UNW62)*$C$65*0.7042</f>
        <v>0</v>
      </c>
      <c r="UNY66" s="962">
        <f t="shared" ref="UNY66" si="7289">(UNY60-UNY62)*$C$65*0.7042</f>
        <v>0</v>
      </c>
      <c r="UOA66" s="962">
        <f t="shared" ref="UOA66" si="7290">(UOA60-UOA62)*$C$65*0.7042</f>
        <v>0</v>
      </c>
      <c r="UOC66" s="962">
        <f t="shared" ref="UOC66" si="7291">(UOC60-UOC62)*$C$65*0.7042</f>
        <v>0</v>
      </c>
      <c r="UOE66" s="962">
        <f t="shared" ref="UOE66" si="7292">(UOE60-UOE62)*$C$65*0.7042</f>
        <v>0</v>
      </c>
      <c r="UOG66" s="962">
        <f t="shared" ref="UOG66" si="7293">(UOG60-UOG62)*$C$65*0.7042</f>
        <v>0</v>
      </c>
      <c r="UOI66" s="962">
        <f t="shared" ref="UOI66" si="7294">(UOI60-UOI62)*$C$65*0.7042</f>
        <v>0</v>
      </c>
      <c r="UOK66" s="962">
        <f t="shared" ref="UOK66" si="7295">(UOK60-UOK62)*$C$65*0.7042</f>
        <v>0</v>
      </c>
      <c r="UOM66" s="962">
        <f t="shared" ref="UOM66" si="7296">(UOM60-UOM62)*$C$65*0.7042</f>
        <v>0</v>
      </c>
      <c r="UOO66" s="962">
        <f t="shared" ref="UOO66" si="7297">(UOO60-UOO62)*$C$65*0.7042</f>
        <v>0</v>
      </c>
      <c r="UOQ66" s="962">
        <f t="shared" ref="UOQ66" si="7298">(UOQ60-UOQ62)*$C$65*0.7042</f>
        <v>0</v>
      </c>
      <c r="UOS66" s="962">
        <f t="shared" ref="UOS66" si="7299">(UOS60-UOS62)*$C$65*0.7042</f>
        <v>0</v>
      </c>
      <c r="UOU66" s="962">
        <f t="shared" ref="UOU66" si="7300">(UOU60-UOU62)*$C$65*0.7042</f>
        <v>0</v>
      </c>
      <c r="UOW66" s="962">
        <f t="shared" ref="UOW66" si="7301">(UOW60-UOW62)*$C$65*0.7042</f>
        <v>0</v>
      </c>
      <c r="UOY66" s="962">
        <f t="shared" ref="UOY66" si="7302">(UOY60-UOY62)*$C$65*0.7042</f>
        <v>0</v>
      </c>
      <c r="UPA66" s="962">
        <f t="shared" ref="UPA66" si="7303">(UPA60-UPA62)*$C$65*0.7042</f>
        <v>0</v>
      </c>
      <c r="UPC66" s="962">
        <f t="shared" ref="UPC66" si="7304">(UPC60-UPC62)*$C$65*0.7042</f>
        <v>0</v>
      </c>
      <c r="UPE66" s="962">
        <f t="shared" ref="UPE66" si="7305">(UPE60-UPE62)*$C$65*0.7042</f>
        <v>0</v>
      </c>
      <c r="UPG66" s="962">
        <f t="shared" ref="UPG66" si="7306">(UPG60-UPG62)*$C$65*0.7042</f>
        <v>0</v>
      </c>
      <c r="UPI66" s="962">
        <f t="shared" ref="UPI66" si="7307">(UPI60-UPI62)*$C$65*0.7042</f>
        <v>0</v>
      </c>
      <c r="UPK66" s="962">
        <f t="shared" ref="UPK66" si="7308">(UPK60-UPK62)*$C$65*0.7042</f>
        <v>0</v>
      </c>
      <c r="UPM66" s="962">
        <f t="shared" ref="UPM66" si="7309">(UPM60-UPM62)*$C$65*0.7042</f>
        <v>0</v>
      </c>
      <c r="UPO66" s="962">
        <f t="shared" ref="UPO66" si="7310">(UPO60-UPO62)*$C$65*0.7042</f>
        <v>0</v>
      </c>
      <c r="UPQ66" s="962">
        <f t="shared" ref="UPQ66" si="7311">(UPQ60-UPQ62)*$C$65*0.7042</f>
        <v>0</v>
      </c>
      <c r="UPS66" s="962">
        <f t="shared" ref="UPS66" si="7312">(UPS60-UPS62)*$C$65*0.7042</f>
        <v>0</v>
      </c>
      <c r="UPU66" s="962">
        <f t="shared" ref="UPU66" si="7313">(UPU60-UPU62)*$C$65*0.7042</f>
        <v>0</v>
      </c>
      <c r="UPW66" s="962">
        <f t="shared" ref="UPW66" si="7314">(UPW60-UPW62)*$C$65*0.7042</f>
        <v>0</v>
      </c>
      <c r="UPY66" s="962">
        <f t="shared" ref="UPY66" si="7315">(UPY60-UPY62)*$C$65*0.7042</f>
        <v>0</v>
      </c>
      <c r="UQA66" s="962">
        <f t="shared" ref="UQA66" si="7316">(UQA60-UQA62)*$C$65*0.7042</f>
        <v>0</v>
      </c>
      <c r="UQC66" s="962">
        <f t="shared" ref="UQC66" si="7317">(UQC60-UQC62)*$C$65*0.7042</f>
        <v>0</v>
      </c>
      <c r="UQE66" s="962">
        <f t="shared" ref="UQE66" si="7318">(UQE60-UQE62)*$C$65*0.7042</f>
        <v>0</v>
      </c>
      <c r="UQG66" s="962">
        <f t="shared" ref="UQG66" si="7319">(UQG60-UQG62)*$C$65*0.7042</f>
        <v>0</v>
      </c>
      <c r="UQI66" s="962">
        <f t="shared" ref="UQI66" si="7320">(UQI60-UQI62)*$C$65*0.7042</f>
        <v>0</v>
      </c>
      <c r="UQK66" s="962">
        <f t="shared" ref="UQK66" si="7321">(UQK60-UQK62)*$C$65*0.7042</f>
        <v>0</v>
      </c>
      <c r="UQM66" s="962">
        <f t="shared" ref="UQM66" si="7322">(UQM60-UQM62)*$C$65*0.7042</f>
        <v>0</v>
      </c>
      <c r="UQO66" s="962">
        <f t="shared" ref="UQO66" si="7323">(UQO60-UQO62)*$C$65*0.7042</f>
        <v>0</v>
      </c>
      <c r="UQQ66" s="962">
        <f t="shared" ref="UQQ66" si="7324">(UQQ60-UQQ62)*$C$65*0.7042</f>
        <v>0</v>
      </c>
      <c r="UQS66" s="962">
        <f t="shared" ref="UQS66" si="7325">(UQS60-UQS62)*$C$65*0.7042</f>
        <v>0</v>
      </c>
      <c r="UQU66" s="962">
        <f t="shared" ref="UQU66" si="7326">(UQU60-UQU62)*$C$65*0.7042</f>
        <v>0</v>
      </c>
      <c r="UQW66" s="962">
        <f t="shared" ref="UQW66" si="7327">(UQW60-UQW62)*$C$65*0.7042</f>
        <v>0</v>
      </c>
      <c r="UQY66" s="962">
        <f t="shared" ref="UQY66" si="7328">(UQY60-UQY62)*$C$65*0.7042</f>
        <v>0</v>
      </c>
      <c r="URA66" s="962">
        <f t="shared" ref="URA66" si="7329">(URA60-URA62)*$C$65*0.7042</f>
        <v>0</v>
      </c>
      <c r="URC66" s="962">
        <f t="shared" ref="URC66" si="7330">(URC60-URC62)*$C$65*0.7042</f>
        <v>0</v>
      </c>
      <c r="URE66" s="962">
        <f t="shared" ref="URE66" si="7331">(URE60-URE62)*$C$65*0.7042</f>
        <v>0</v>
      </c>
      <c r="URG66" s="962">
        <f t="shared" ref="URG66" si="7332">(URG60-URG62)*$C$65*0.7042</f>
        <v>0</v>
      </c>
      <c r="URI66" s="962">
        <f t="shared" ref="URI66" si="7333">(URI60-URI62)*$C$65*0.7042</f>
        <v>0</v>
      </c>
      <c r="URK66" s="962">
        <f t="shared" ref="URK66" si="7334">(URK60-URK62)*$C$65*0.7042</f>
        <v>0</v>
      </c>
      <c r="URM66" s="962">
        <f t="shared" ref="URM66" si="7335">(URM60-URM62)*$C$65*0.7042</f>
        <v>0</v>
      </c>
      <c r="URO66" s="962">
        <f t="shared" ref="URO66" si="7336">(URO60-URO62)*$C$65*0.7042</f>
        <v>0</v>
      </c>
      <c r="URQ66" s="962">
        <f t="shared" ref="URQ66" si="7337">(URQ60-URQ62)*$C$65*0.7042</f>
        <v>0</v>
      </c>
      <c r="URS66" s="962">
        <f t="shared" ref="URS66" si="7338">(URS60-URS62)*$C$65*0.7042</f>
        <v>0</v>
      </c>
      <c r="URU66" s="962">
        <f t="shared" ref="URU66" si="7339">(URU60-URU62)*$C$65*0.7042</f>
        <v>0</v>
      </c>
      <c r="URW66" s="962">
        <f t="shared" ref="URW66" si="7340">(URW60-URW62)*$C$65*0.7042</f>
        <v>0</v>
      </c>
      <c r="URY66" s="962">
        <f t="shared" ref="URY66" si="7341">(URY60-URY62)*$C$65*0.7042</f>
        <v>0</v>
      </c>
      <c r="USA66" s="962">
        <f t="shared" ref="USA66" si="7342">(USA60-USA62)*$C$65*0.7042</f>
        <v>0</v>
      </c>
      <c r="USC66" s="962">
        <f t="shared" ref="USC66" si="7343">(USC60-USC62)*$C$65*0.7042</f>
        <v>0</v>
      </c>
      <c r="USE66" s="962">
        <f t="shared" ref="USE66" si="7344">(USE60-USE62)*$C$65*0.7042</f>
        <v>0</v>
      </c>
      <c r="USG66" s="962">
        <f t="shared" ref="USG66" si="7345">(USG60-USG62)*$C$65*0.7042</f>
        <v>0</v>
      </c>
      <c r="USI66" s="962">
        <f t="shared" ref="USI66" si="7346">(USI60-USI62)*$C$65*0.7042</f>
        <v>0</v>
      </c>
      <c r="USK66" s="962">
        <f t="shared" ref="USK66" si="7347">(USK60-USK62)*$C$65*0.7042</f>
        <v>0</v>
      </c>
      <c r="USM66" s="962">
        <f t="shared" ref="USM66" si="7348">(USM60-USM62)*$C$65*0.7042</f>
        <v>0</v>
      </c>
      <c r="USO66" s="962">
        <f t="shared" ref="USO66" si="7349">(USO60-USO62)*$C$65*0.7042</f>
        <v>0</v>
      </c>
      <c r="USQ66" s="962">
        <f t="shared" ref="USQ66" si="7350">(USQ60-USQ62)*$C$65*0.7042</f>
        <v>0</v>
      </c>
      <c r="USS66" s="962">
        <f t="shared" ref="USS66" si="7351">(USS60-USS62)*$C$65*0.7042</f>
        <v>0</v>
      </c>
      <c r="USU66" s="962">
        <f t="shared" ref="USU66" si="7352">(USU60-USU62)*$C$65*0.7042</f>
        <v>0</v>
      </c>
      <c r="USW66" s="962">
        <f t="shared" ref="USW66" si="7353">(USW60-USW62)*$C$65*0.7042</f>
        <v>0</v>
      </c>
      <c r="USY66" s="962">
        <f t="shared" ref="USY66" si="7354">(USY60-USY62)*$C$65*0.7042</f>
        <v>0</v>
      </c>
      <c r="UTA66" s="962">
        <f t="shared" ref="UTA66" si="7355">(UTA60-UTA62)*$C$65*0.7042</f>
        <v>0</v>
      </c>
      <c r="UTC66" s="962">
        <f t="shared" ref="UTC66" si="7356">(UTC60-UTC62)*$C$65*0.7042</f>
        <v>0</v>
      </c>
      <c r="UTE66" s="962">
        <f t="shared" ref="UTE66" si="7357">(UTE60-UTE62)*$C$65*0.7042</f>
        <v>0</v>
      </c>
      <c r="UTG66" s="962">
        <f t="shared" ref="UTG66" si="7358">(UTG60-UTG62)*$C$65*0.7042</f>
        <v>0</v>
      </c>
      <c r="UTI66" s="962">
        <f t="shared" ref="UTI66" si="7359">(UTI60-UTI62)*$C$65*0.7042</f>
        <v>0</v>
      </c>
      <c r="UTK66" s="962">
        <f t="shared" ref="UTK66" si="7360">(UTK60-UTK62)*$C$65*0.7042</f>
        <v>0</v>
      </c>
      <c r="UTM66" s="962">
        <f t="shared" ref="UTM66" si="7361">(UTM60-UTM62)*$C$65*0.7042</f>
        <v>0</v>
      </c>
      <c r="UTO66" s="962">
        <f t="shared" ref="UTO66" si="7362">(UTO60-UTO62)*$C$65*0.7042</f>
        <v>0</v>
      </c>
      <c r="UTQ66" s="962">
        <f t="shared" ref="UTQ66" si="7363">(UTQ60-UTQ62)*$C$65*0.7042</f>
        <v>0</v>
      </c>
      <c r="UTS66" s="962">
        <f t="shared" ref="UTS66" si="7364">(UTS60-UTS62)*$C$65*0.7042</f>
        <v>0</v>
      </c>
      <c r="UTU66" s="962">
        <f t="shared" ref="UTU66" si="7365">(UTU60-UTU62)*$C$65*0.7042</f>
        <v>0</v>
      </c>
      <c r="UTW66" s="962">
        <f t="shared" ref="UTW66" si="7366">(UTW60-UTW62)*$C$65*0.7042</f>
        <v>0</v>
      </c>
      <c r="UTY66" s="962">
        <f t="shared" ref="UTY66" si="7367">(UTY60-UTY62)*$C$65*0.7042</f>
        <v>0</v>
      </c>
      <c r="UUA66" s="962">
        <f t="shared" ref="UUA66" si="7368">(UUA60-UUA62)*$C$65*0.7042</f>
        <v>0</v>
      </c>
      <c r="UUC66" s="962">
        <f t="shared" ref="UUC66" si="7369">(UUC60-UUC62)*$C$65*0.7042</f>
        <v>0</v>
      </c>
      <c r="UUE66" s="962">
        <f t="shared" ref="UUE66" si="7370">(UUE60-UUE62)*$C$65*0.7042</f>
        <v>0</v>
      </c>
      <c r="UUG66" s="962">
        <f t="shared" ref="UUG66" si="7371">(UUG60-UUG62)*$C$65*0.7042</f>
        <v>0</v>
      </c>
      <c r="UUI66" s="962">
        <f t="shared" ref="UUI66" si="7372">(UUI60-UUI62)*$C$65*0.7042</f>
        <v>0</v>
      </c>
      <c r="UUK66" s="962">
        <f t="shared" ref="UUK66" si="7373">(UUK60-UUK62)*$C$65*0.7042</f>
        <v>0</v>
      </c>
      <c r="UUM66" s="962">
        <f t="shared" ref="UUM66" si="7374">(UUM60-UUM62)*$C$65*0.7042</f>
        <v>0</v>
      </c>
      <c r="UUO66" s="962">
        <f t="shared" ref="UUO66" si="7375">(UUO60-UUO62)*$C$65*0.7042</f>
        <v>0</v>
      </c>
      <c r="UUQ66" s="962">
        <f t="shared" ref="UUQ66" si="7376">(UUQ60-UUQ62)*$C$65*0.7042</f>
        <v>0</v>
      </c>
      <c r="UUS66" s="962">
        <f t="shared" ref="UUS66" si="7377">(UUS60-UUS62)*$C$65*0.7042</f>
        <v>0</v>
      </c>
      <c r="UUU66" s="962">
        <f t="shared" ref="UUU66" si="7378">(UUU60-UUU62)*$C$65*0.7042</f>
        <v>0</v>
      </c>
      <c r="UUW66" s="962">
        <f t="shared" ref="UUW66" si="7379">(UUW60-UUW62)*$C$65*0.7042</f>
        <v>0</v>
      </c>
      <c r="UUY66" s="962">
        <f t="shared" ref="UUY66" si="7380">(UUY60-UUY62)*$C$65*0.7042</f>
        <v>0</v>
      </c>
      <c r="UVA66" s="962">
        <f t="shared" ref="UVA66" si="7381">(UVA60-UVA62)*$C$65*0.7042</f>
        <v>0</v>
      </c>
      <c r="UVC66" s="962">
        <f t="shared" ref="UVC66" si="7382">(UVC60-UVC62)*$C$65*0.7042</f>
        <v>0</v>
      </c>
      <c r="UVE66" s="962">
        <f t="shared" ref="UVE66" si="7383">(UVE60-UVE62)*$C$65*0.7042</f>
        <v>0</v>
      </c>
      <c r="UVG66" s="962">
        <f t="shared" ref="UVG66" si="7384">(UVG60-UVG62)*$C$65*0.7042</f>
        <v>0</v>
      </c>
      <c r="UVI66" s="962">
        <f t="shared" ref="UVI66" si="7385">(UVI60-UVI62)*$C$65*0.7042</f>
        <v>0</v>
      </c>
      <c r="UVK66" s="962">
        <f t="shared" ref="UVK66" si="7386">(UVK60-UVK62)*$C$65*0.7042</f>
        <v>0</v>
      </c>
      <c r="UVM66" s="962">
        <f t="shared" ref="UVM66" si="7387">(UVM60-UVM62)*$C$65*0.7042</f>
        <v>0</v>
      </c>
      <c r="UVO66" s="962">
        <f t="shared" ref="UVO66" si="7388">(UVO60-UVO62)*$C$65*0.7042</f>
        <v>0</v>
      </c>
      <c r="UVQ66" s="962">
        <f t="shared" ref="UVQ66" si="7389">(UVQ60-UVQ62)*$C$65*0.7042</f>
        <v>0</v>
      </c>
      <c r="UVS66" s="962">
        <f t="shared" ref="UVS66" si="7390">(UVS60-UVS62)*$C$65*0.7042</f>
        <v>0</v>
      </c>
      <c r="UVU66" s="962">
        <f t="shared" ref="UVU66" si="7391">(UVU60-UVU62)*$C$65*0.7042</f>
        <v>0</v>
      </c>
      <c r="UVW66" s="962">
        <f t="shared" ref="UVW66" si="7392">(UVW60-UVW62)*$C$65*0.7042</f>
        <v>0</v>
      </c>
      <c r="UVY66" s="962">
        <f t="shared" ref="UVY66" si="7393">(UVY60-UVY62)*$C$65*0.7042</f>
        <v>0</v>
      </c>
      <c r="UWA66" s="962">
        <f t="shared" ref="UWA66" si="7394">(UWA60-UWA62)*$C$65*0.7042</f>
        <v>0</v>
      </c>
      <c r="UWC66" s="962">
        <f t="shared" ref="UWC66" si="7395">(UWC60-UWC62)*$C$65*0.7042</f>
        <v>0</v>
      </c>
      <c r="UWE66" s="962">
        <f t="shared" ref="UWE66" si="7396">(UWE60-UWE62)*$C$65*0.7042</f>
        <v>0</v>
      </c>
      <c r="UWG66" s="962">
        <f t="shared" ref="UWG66" si="7397">(UWG60-UWG62)*$C$65*0.7042</f>
        <v>0</v>
      </c>
      <c r="UWI66" s="962">
        <f t="shared" ref="UWI66" si="7398">(UWI60-UWI62)*$C$65*0.7042</f>
        <v>0</v>
      </c>
      <c r="UWK66" s="962">
        <f t="shared" ref="UWK66" si="7399">(UWK60-UWK62)*$C$65*0.7042</f>
        <v>0</v>
      </c>
      <c r="UWM66" s="962">
        <f t="shared" ref="UWM66" si="7400">(UWM60-UWM62)*$C$65*0.7042</f>
        <v>0</v>
      </c>
      <c r="UWO66" s="962">
        <f t="shared" ref="UWO66" si="7401">(UWO60-UWO62)*$C$65*0.7042</f>
        <v>0</v>
      </c>
      <c r="UWQ66" s="962">
        <f t="shared" ref="UWQ66" si="7402">(UWQ60-UWQ62)*$C$65*0.7042</f>
        <v>0</v>
      </c>
      <c r="UWS66" s="962">
        <f t="shared" ref="UWS66" si="7403">(UWS60-UWS62)*$C$65*0.7042</f>
        <v>0</v>
      </c>
      <c r="UWU66" s="962">
        <f t="shared" ref="UWU66" si="7404">(UWU60-UWU62)*$C$65*0.7042</f>
        <v>0</v>
      </c>
      <c r="UWW66" s="962">
        <f t="shared" ref="UWW66" si="7405">(UWW60-UWW62)*$C$65*0.7042</f>
        <v>0</v>
      </c>
      <c r="UWY66" s="962">
        <f t="shared" ref="UWY66" si="7406">(UWY60-UWY62)*$C$65*0.7042</f>
        <v>0</v>
      </c>
      <c r="UXA66" s="962">
        <f t="shared" ref="UXA66" si="7407">(UXA60-UXA62)*$C$65*0.7042</f>
        <v>0</v>
      </c>
      <c r="UXC66" s="962">
        <f t="shared" ref="UXC66" si="7408">(UXC60-UXC62)*$C$65*0.7042</f>
        <v>0</v>
      </c>
      <c r="UXE66" s="962">
        <f t="shared" ref="UXE66" si="7409">(UXE60-UXE62)*$C$65*0.7042</f>
        <v>0</v>
      </c>
      <c r="UXG66" s="962">
        <f t="shared" ref="UXG66" si="7410">(UXG60-UXG62)*$C$65*0.7042</f>
        <v>0</v>
      </c>
      <c r="UXI66" s="962">
        <f t="shared" ref="UXI66" si="7411">(UXI60-UXI62)*$C$65*0.7042</f>
        <v>0</v>
      </c>
      <c r="UXK66" s="962">
        <f t="shared" ref="UXK66" si="7412">(UXK60-UXK62)*$C$65*0.7042</f>
        <v>0</v>
      </c>
      <c r="UXM66" s="962">
        <f t="shared" ref="UXM66" si="7413">(UXM60-UXM62)*$C$65*0.7042</f>
        <v>0</v>
      </c>
      <c r="UXO66" s="962">
        <f t="shared" ref="UXO66" si="7414">(UXO60-UXO62)*$C$65*0.7042</f>
        <v>0</v>
      </c>
      <c r="UXQ66" s="962">
        <f t="shared" ref="UXQ66" si="7415">(UXQ60-UXQ62)*$C$65*0.7042</f>
        <v>0</v>
      </c>
      <c r="UXS66" s="962">
        <f t="shared" ref="UXS66" si="7416">(UXS60-UXS62)*$C$65*0.7042</f>
        <v>0</v>
      </c>
      <c r="UXU66" s="962">
        <f t="shared" ref="UXU66" si="7417">(UXU60-UXU62)*$C$65*0.7042</f>
        <v>0</v>
      </c>
      <c r="UXW66" s="962">
        <f t="shared" ref="UXW66" si="7418">(UXW60-UXW62)*$C$65*0.7042</f>
        <v>0</v>
      </c>
      <c r="UXY66" s="962">
        <f t="shared" ref="UXY66" si="7419">(UXY60-UXY62)*$C$65*0.7042</f>
        <v>0</v>
      </c>
      <c r="UYA66" s="962">
        <f t="shared" ref="UYA66" si="7420">(UYA60-UYA62)*$C$65*0.7042</f>
        <v>0</v>
      </c>
      <c r="UYC66" s="962">
        <f t="shared" ref="UYC66" si="7421">(UYC60-UYC62)*$C$65*0.7042</f>
        <v>0</v>
      </c>
      <c r="UYE66" s="962">
        <f t="shared" ref="UYE66" si="7422">(UYE60-UYE62)*$C$65*0.7042</f>
        <v>0</v>
      </c>
      <c r="UYG66" s="962">
        <f t="shared" ref="UYG66" si="7423">(UYG60-UYG62)*$C$65*0.7042</f>
        <v>0</v>
      </c>
      <c r="UYI66" s="962">
        <f t="shared" ref="UYI66" si="7424">(UYI60-UYI62)*$C$65*0.7042</f>
        <v>0</v>
      </c>
      <c r="UYK66" s="962">
        <f t="shared" ref="UYK66" si="7425">(UYK60-UYK62)*$C$65*0.7042</f>
        <v>0</v>
      </c>
      <c r="UYM66" s="962">
        <f t="shared" ref="UYM66" si="7426">(UYM60-UYM62)*$C$65*0.7042</f>
        <v>0</v>
      </c>
      <c r="UYO66" s="962">
        <f t="shared" ref="UYO66" si="7427">(UYO60-UYO62)*$C$65*0.7042</f>
        <v>0</v>
      </c>
      <c r="UYQ66" s="962">
        <f t="shared" ref="UYQ66" si="7428">(UYQ60-UYQ62)*$C$65*0.7042</f>
        <v>0</v>
      </c>
      <c r="UYS66" s="962">
        <f t="shared" ref="UYS66" si="7429">(UYS60-UYS62)*$C$65*0.7042</f>
        <v>0</v>
      </c>
      <c r="UYU66" s="962">
        <f t="shared" ref="UYU66" si="7430">(UYU60-UYU62)*$C$65*0.7042</f>
        <v>0</v>
      </c>
      <c r="UYW66" s="962">
        <f t="shared" ref="UYW66" si="7431">(UYW60-UYW62)*$C$65*0.7042</f>
        <v>0</v>
      </c>
      <c r="UYY66" s="962">
        <f t="shared" ref="UYY66" si="7432">(UYY60-UYY62)*$C$65*0.7042</f>
        <v>0</v>
      </c>
      <c r="UZA66" s="962">
        <f t="shared" ref="UZA66" si="7433">(UZA60-UZA62)*$C$65*0.7042</f>
        <v>0</v>
      </c>
      <c r="UZC66" s="962">
        <f t="shared" ref="UZC66" si="7434">(UZC60-UZC62)*$C$65*0.7042</f>
        <v>0</v>
      </c>
      <c r="UZE66" s="962">
        <f t="shared" ref="UZE66" si="7435">(UZE60-UZE62)*$C$65*0.7042</f>
        <v>0</v>
      </c>
      <c r="UZG66" s="962">
        <f t="shared" ref="UZG66" si="7436">(UZG60-UZG62)*$C$65*0.7042</f>
        <v>0</v>
      </c>
      <c r="UZI66" s="962">
        <f t="shared" ref="UZI66" si="7437">(UZI60-UZI62)*$C$65*0.7042</f>
        <v>0</v>
      </c>
      <c r="UZK66" s="962">
        <f t="shared" ref="UZK66" si="7438">(UZK60-UZK62)*$C$65*0.7042</f>
        <v>0</v>
      </c>
      <c r="UZM66" s="962">
        <f t="shared" ref="UZM66" si="7439">(UZM60-UZM62)*$C$65*0.7042</f>
        <v>0</v>
      </c>
      <c r="UZO66" s="962">
        <f t="shared" ref="UZO66" si="7440">(UZO60-UZO62)*$C$65*0.7042</f>
        <v>0</v>
      </c>
      <c r="UZQ66" s="962">
        <f t="shared" ref="UZQ66" si="7441">(UZQ60-UZQ62)*$C$65*0.7042</f>
        <v>0</v>
      </c>
      <c r="UZS66" s="962">
        <f t="shared" ref="UZS66" si="7442">(UZS60-UZS62)*$C$65*0.7042</f>
        <v>0</v>
      </c>
      <c r="UZU66" s="962">
        <f t="shared" ref="UZU66" si="7443">(UZU60-UZU62)*$C$65*0.7042</f>
        <v>0</v>
      </c>
      <c r="UZW66" s="962">
        <f t="shared" ref="UZW66" si="7444">(UZW60-UZW62)*$C$65*0.7042</f>
        <v>0</v>
      </c>
      <c r="UZY66" s="962">
        <f t="shared" ref="UZY66" si="7445">(UZY60-UZY62)*$C$65*0.7042</f>
        <v>0</v>
      </c>
      <c r="VAA66" s="962">
        <f t="shared" ref="VAA66" si="7446">(VAA60-VAA62)*$C$65*0.7042</f>
        <v>0</v>
      </c>
      <c r="VAC66" s="962">
        <f t="shared" ref="VAC66" si="7447">(VAC60-VAC62)*$C$65*0.7042</f>
        <v>0</v>
      </c>
      <c r="VAE66" s="962">
        <f t="shared" ref="VAE66" si="7448">(VAE60-VAE62)*$C$65*0.7042</f>
        <v>0</v>
      </c>
      <c r="VAG66" s="962">
        <f t="shared" ref="VAG66" si="7449">(VAG60-VAG62)*$C$65*0.7042</f>
        <v>0</v>
      </c>
      <c r="VAI66" s="962">
        <f t="shared" ref="VAI66" si="7450">(VAI60-VAI62)*$C$65*0.7042</f>
        <v>0</v>
      </c>
      <c r="VAK66" s="962">
        <f t="shared" ref="VAK66" si="7451">(VAK60-VAK62)*$C$65*0.7042</f>
        <v>0</v>
      </c>
      <c r="VAM66" s="962">
        <f t="shared" ref="VAM66" si="7452">(VAM60-VAM62)*$C$65*0.7042</f>
        <v>0</v>
      </c>
      <c r="VAO66" s="962">
        <f t="shared" ref="VAO66" si="7453">(VAO60-VAO62)*$C$65*0.7042</f>
        <v>0</v>
      </c>
      <c r="VAQ66" s="962">
        <f t="shared" ref="VAQ66" si="7454">(VAQ60-VAQ62)*$C$65*0.7042</f>
        <v>0</v>
      </c>
      <c r="VAS66" s="962">
        <f t="shared" ref="VAS66" si="7455">(VAS60-VAS62)*$C$65*0.7042</f>
        <v>0</v>
      </c>
      <c r="VAU66" s="962">
        <f t="shared" ref="VAU66" si="7456">(VAU60-VAU62)*$C$65*0.7042</f>
        <v>0</v>
      </c>
      <c r="VAW66" s="962">
        <f t="shared" ref="VAW66" si="7457">(VAW60-VAW62)*$C$65*0.7042</f>
        <v>0</v>
      </c>
      <c r="VAY66" s="962">
        <f t="shared" ref="VAY66" si="7458">(VAY60-VAY62)*$C$65*0.7042</f>
        <v>0</v>
      </c>
      <c r="VBA66" s="962">
        <f t="shared" ref="VBA66" si="7459">(VBA60-VBA62)*$C$65*0.7042</f>
        <v>0</v>
      </c>
      <c r="VBC66" s="962">
        <f t="shared" ref="VBC66" si="7460">(VBC60-VBC62)*$C$65*0.7042</f>
        <v>0</v>
      </c>
      <c r="VBE66" s="962">
        <f t="shared" ref="VBE66" si="7461">(VBE60-VBE62)*$C$65*0.7042</f>
        <v>0</v>
      </c>
      <c r="VBG66" s="962">
        <f t="shared" ref="VBG66" si="7462">(VBG60-VBG62)*$C$65*0.7042</f>
        <v>0</v>
      </c>
      <c r="VBI66" s="962">
        <f t="shared" ref="VBI66" si="7463">(VBI60-VBI62)*$C$65*0.7042</f>
        <v>0</v>
      </c>
      <c r="VBK66" s="962">
        <f t="shared" ref="VBK66" si="7464">(VBK60-VBK62)*$C$65*0.7042</f>
        <v>0</v>
      </c>
      <c r="VBM66" s="962">
        <f t="shared" ref="VBM66" si="7465">(VBM60-VBM62)*$C$65*0.7042</f>
        <v>0</v>
      </c>
      <c r="VBO66" s="962">
        <f t="shared" ref="VBO66" si="7466">(VBO60-VBO62)*$C$65*0.7042</f>
        <v>0</v>
      </c>
      <c r="VBQ66" s="962">
        <f t="shared" ref="VBQ66" si="7467">(VBQ60-VBQ62)*$C$65*0.7042</f>
        <v>0</v>
      </c>
      <c r="VBS66" s="962">
        <f t="shared" ref="VBS66" si="7468">(VBS60-VBS62)*$C$65*0.7042</f>
        <v>0</v>
      </c>
      <c r="VBU66" s="962">
        <f t="shared" ref="VBU66" si="7469">(VBU60-VBU62)*$C$65*0.7042</f>
        <v>0</v>
      </c>
      <c r="VBW66" s="962">
        <f t="shared" ref="VBW66" si="7470">(VBW60-VBW62)*$C$65*0.7042</f>
        <v>0</v>
      </c>
      <c r="VBY66" s="962">
        <f t="shared" ref="VBY66" si="7471">(VBY60-VBY62)*$C$65*0.7042</f>
        <v>0</v>
      </c>
      <c r="VCA66" s="962">
        <f t="shared" ref="VCA66" si="7472">(VCA60-VCA62)*$C$65*0.7042</f>
        <v>0</v>
      </c>
      <c r="VCC66" s="962">
        <f t="shared" ref="VCC66" si="7473">(VCC60-VCC62)*$C$65*0.7042</f>
        <v>0</v>
      </c>
      <c r="VCE66" s="962">
        <f t="shared" ref="VCE66" si="7474">(VCE60-VCE62)*$C$65*0.7042</f>
        <v>0</v>
      </c>
      <c r="VCG66" s="962">
        <f t="shared" ref="VCG66" si="7475">(VCG60-VCG62)*$C$65*0.7042</f>
        <v>0</v>
      </c>
      <c r="VCI66" s="962">
        <f t="shared" ref="VCI66" si="7476">(VCI60-VCI62)*$C$65*0.7042</f>
        <v>0</v>
      </c>
      <c r="VCK66" s="962">
        <f t="shared" ref="VCK66" si="7477">(VCK60-VCK62)*$C$65*0.7042</f>
        <v>0</v>
      </c>
      <c r="VCM66" s="962">
        <f t="shared" ref="VCM66" si="7478">(VCM60-VCM62)*$C$65*0.7042</f>
        <v>0</v>
      </c>
      <c r="VCO66" s="962">
        <f t="shared" ref="VCO66" si="7479">(VCO60-VCO62)*$C$65*0.7042</f>
        <v>0</v>
      </c>
      <c r="VCQ66" s="962">
        <f t="shared" ref="VCQ66" si="7480">(VCQ60-VCQ62)*$C$65*0.7042</f>
        <v>0</v>
      </c>
      <c r="VCS66" s="962">
        <f t="shared" ref="VCS66" si="7481">(VCS60-VCS62)*$C$65*0.7042</f>
        <v>0</v>
      </c>
      <c r="VCU66" s="962">
        <f t="shared" ref="VCU66" si="7482">(VCU60-VCU62)*$C$65*0.7042</f>
        <v>0</v>
      </c>
      <c r="VCW66" s="962">
        <f t="shared" ref="VCW66" si="7483">(VCW60-VCW62)*$C$65*0.7042</f>
        <v>0</v>
      </c>
      <c r="VCY66" s="962">
        <f t="shared" ref="VCY66" si="7484">(VCY60-VCY62)*$C$65*0.7042</f>
        <v>0</v>
      </c>
      <c r="VDA66" s="962">
        <f t="shared" ref="VDA66" si="7485">(VDA60-VDA62)*$C$65*0.7042</f>
        <v>0</v>
      </c>
      <c r="VDC66" s="962">
        <f t="shared" ref="VDC66" si="7486">(VDC60-VDC62)*$C$65*0.7042</f>
        <v>0</v>
      </c>
      <c r="VDE66" s="962">
        <f t="shared" ref="VDE66" si="7487">(VDE60-VDE62)*$C$65*0.7042</f>
        <v>0</v>
      </c>
      <c r="VDG66" s="962">
        <f t="shared" ref="VDG66" si="7488">(VDG60-VDG62)*$C$65*0.7042</f>
        <v>0</v>
      </c>
      <c r="VDI66" s="962">
        <f t="shared" ref="VDI66" si="7489">(VDI60-VDI62)*$C$65*0.7042</f>
        <v>0</v>
      </c>
      <c r="VDK66" s="962">
        <f t="shared" ref="VDK66" si="7490">(VDK60-VDK62)*$C$65*0.7042</f>
        <v>0</v>
      </c>
      <c r="VDM66" s="962">
        <f t="shared" ref="VDM66" si="7491">(VDM60-VDM62)*$C$65*0.7042</f>
        <v>0</v>
      </c>
      <c r="VDO66" s="962">
        <f t="shared" ref="VDO66" si="7492">(VDO60-VDO62)*$C$65*0.7042</f>
        <v>0</v>
      </c>
      <c r="VDQ66" s="962">
        <f t="shared" ref="VDQ66" si="7493">(VDQ60-VDQ62)*$C$65*0.7042</f>
        <v>0</v>
      </c>
      <c r="VDS66" s="962">
        <f t="shared" ref="VDS66" si="7494">(VDS60-VDS62)*$C$65*0.7042</f>
        <v>0</v>
      </c>
      <c r="VDU66" s="962">
        <f t="shared" ref="VDU66" si="7495">(VDU60-VDU62)*$C$65*0.7042</f>
        <v>0</v>
      </c>
      <c r="VDW66" s="962">
        <f t="shared" ref="VDW66" si="7496">(VDW60-VDW62)*$C$65*0.7042</f>
        <v>0</v>
      </c>
      <c r="VDY66" s="962">
        <f t="shared" ref="VDY66" si="7497">(VDY60-VDY62)*$C$65*0.7042</f>
        <v>0</v>
      </c>
      <c r="VEA66" s="962">
        <f t="shared" ref="VEA66" si="7498">(VEA60-VEA62)*$C$65*0.7042</f>
        <v>0</v>
      </c>
      <c r="VEC66" s="962">
        <f t="shared" ref="VEC66" si="7499">(VEC60-VEC62)*$C$65*0.7042</f>
        <v>0</v>
      </c>
      <c r="VEE66" s="962">
        <f t="shared" ref="VEE66" si="7500">(VEE60-VEE62)*$C$65*0.7042</f>
        <v>0</v>
      </c>
      <c r="VEG66" s="962">
        <f t="shared" ref="VEG66" si="7501">(VEG60-VEG62)*$C$65*0.7042</f>
        <v>0</v>
      </c>
      <c r="VEI66" s="962">
        <f t="shared" ref="VEI66" si="7502">(VEI60-VEI62)*$C$65*0.7042</f>
        <v>0</v>
      </c>
      <c r="VEK66" s="962">
        <f t="shared" ref="VEK66" si="7503">(VEK60-VEK62)*$C$65*0.7042</f>
        <v>0</v>
      </c>
      <c r="VEM66" s="962">
        <f t="shared" ref="VEM66" si="7504">(VEM60-VEM62)*$C$65*0.7042</f>
        <v>0</v>
      </c>
      <c r="VEO66" s="962">
        <f t="shared" ref="VEO66" si="7505">(VEO60-VEO62)*$C$65*0.7042</f>
        <v>0</v>
      </c>
      <c r="VEQ66" s="962">
        <f t="shared" ref="VEQ66" si="7506">(VEQ60-VEQ62)*$C$65*0.7042</f>
        <v>0</v>
      </c>
      <c r="VES66" s="962">
        <f t="shared" ref="VES66" si="7507">(VES60-VES62)*$C$65*0.7042</f>
        <v>0</v>
      </c>
      <c r="VEU66" s="962">
        <f t="shared" ref="VEU66" si="7508">(VEU60-VEU62)*$C$65*0.7042</f>
        <v>0</v>
      </c>
      <c r="VEW66" s="962">
        <f t="shared" ref="VEW66" si="7509">(VEW60-VEW62)*$C$65*0.7042</f>
        <v>0</v>
      </c>
      <c r="VEY66" s="962">
        <f t="shared" ref="VEY66" si="7510">(VEY60-VEY62)*$C$65*0.7042</f>
        <v>0</v>
      </c>
      <c r="VFA66" s="962">
        <f t="shared" ref="VFA66" si="7511">(VFA60-VFA62)*$C$65*0.7042</f>
        <v>0</v>
      </c>
      <c r="VFC66" s="962">
        <f t="shared" ref="VFC66" si="7512">(VFC60-VFC62)*$C$65*0.7042</f>
        <v>0</v>
      </c>
      <c r="VFE66" s="962">
        <f t="shared" ref="VFE66" si="7513">(VFE60-VFE62)*$C$65*0.7042</f>
        <v>0</v>
      </c>
      <c r="VFG66" s="962">
        <f t="shared" ref="VFG66" si="7514">(VFG60-VFG62)*$C$65*0.7042</f>
        <v>0</v>
      </c>
      <c r="VFI66" s="962">
        <f t="shared" ref="VFI66" si="7515">(VFI60-VFI62)*$C$65*0.7042</f>
        <v>0</v>
      </c>
      <c r="VFK66" s="962">
        <f t="shared" ref="VFK66" si="7516">(VFK60-VFK62)*$C$65*0.7042</f>
        <v>0</v>
      </c>
      <c r="VFM66" s="962">
        <f t="shared" ref="VFM66" si="7517">(VFM60-VFM62)*$C$65*0.7042</f>
        <v>0</v>
      </c>
      <c r="VFO66" s="962">
        <f t="shared" ref="VFO66" si="7518">(VFO60-VFO62)*$C$65*0.7042</f>
        <v>0</v>
      </c>
      <c r="VFQ66" s="962">
        <f t="shared" ref="VFQ66" si="7519">(VFQ60-VFQ62)*$C$65*0.7042</f>
        <v>0</v>
      </c>
      <c r="VFS66" s="962">
        <f t="shared" ref="VFS66" si="7520">(VFS60-VFS62)*$C$65*0.7042</f>
        <v>0</v>
      </c>
      <c r="VFU66" s="962">
        <f t="shared" ref="VFU66" si="7521">(VFU60-VFU62)*$C$65*0.7042</f>
        <v>0</v>
      </c>
      <c r="VFW66" s="962">
        <f t="shared" ref="VFW66" si="7522">(VFW60-VFW62)*$C$65*0.7042</f>
        <v>0</v>
      </c>
      <c r="VFY66" s="962">
        <f t="shared" ref="VFY66" si="7523">(VFY60-VFY62)*$C$65*0.7042</f>
        <v>0</v>
      </c>
      <c r="VGA66" s="962">
        <f t="shared" ref="VGA66" si="7524">(VGA60-VGA62)*$C$65*0.7042</f>
        <v>0</v>
      </c>
      <c r="VGC66" s="962">
        <f t="shared" ref="VGC66" si="7525">(VGC60-VGC62)*$C$65*0.7042</f>
        <v>0</v>
      </c>
      <c r="VGE66" s="962">
        <f t="shared" ref="VGE66" si="7526">(VGE60-VGE62)*$C$65*0.7042</f>
        <v>0</v>
      </c>
      <c r="VGG66" s="962">
        <f t="shared" ref="VGG66" si="7527">(VGG60-VGG62)*$C$65*0.7042</f>
        <v>0</v>
      </c>
      <c r="VGI66" s="962">
        <f t="shared" ref="VGI66" si="7528">(VGI60-VGI62)*$C$65*0.7042</f>
        <v>0</v>
      </c>
      <c r="VGK66" s="962">
        <f t="shared" ref="VGK66" si="7529">(VGK60-VGK62)*$C$65*0.7042</f>
        <v>0</v>
      </c>
      <c r="VGM66" s="962">
        <f t="shared" ref="VGM66" si="7530">(VGM60-VGM62)*$C$65*0.7042</f>
        <v>0</v>
      </c>
      <c r="VGO66" s="962">
        <f t="shared" ref="VGO66" si="7531">(VGO60-VGO62)*$C$65*0.7042</f>
        <v>0</v>
      </c>
      <c r="VGQ66" s="962">
        <f t="shared" ref="VGQ66" si="7532">(VGQ60-VGQ62)*$C$65*0.7042</f>
        <v>0</v>
      </c>
      <c r="VGS66" s="962">
        <f t="shared" ref="VGS66" si="7533">(VGS60-VGS62)*$C$65*0.7042</f>
        <v>0</v>
      </c>
      <c r="VGU66" s="962">
        <f t="shared" ref="VGU66" si="7534">(VGU60-VGU62)*$C$65*0.7042</f>
        <v>0</v>
      </c>
      <c r="VGW66" s="962">
        <f t="shared" ref="VGW66" si="7535">(VGW60-VGW62)*$C$65*0.7042</f>
        <v>0</v>
      </c>
      <c r="VGY66" s="962">
        <f t="shared" ref="VGY66" si="7536">(VGY60-VGY62)*$C$65*0.7042</f>
        <v>0</v>
      </c>
      <c r="VHA66" s="962">
        <f t="shared" ref="VHA66" si="7537">(VHA60-VHA62)*$C$65*0.7042</f>
        <v>0</v>
      </c>
      <c r="VHC66" s="962">
        <f t="shared" ref="VHC66" si="7538">(VHC60-VHC62)*$C$65*0.7042</f>
        <v>0</v>
      </c>
      <c r="VHE66" s="962">
        <f t="shared" ref="VHE66" si="7539">(VHE60-VHE62)*$C$65*0.7042</f>
        <v>0</v>
      </c>
      <c r="VHG66" s="962">
        <f t="shared" ref="VHG66" si="7540">(VHG60-VHG62)*$C$65*0.7042</f>
        <v>0</v>
      </c>
      <c r="VHI66" s="962">
        <f t="shared" ref="VHI66" si="7541">(VHI60-VHI62)*$C$65*0.7042</f>
        <v>0</v>
      </c>
      <c r="VHK66" s="962">
        <f t="shared" ref="VHK66" si="7542">(VHK60-VHK62)*$C$65*0.7042</f>
        <v>0</v>
      </c>
      <c r="VHM66" s="962">
        <f t="shared" ref="VHM66" si="7543">(VHM60-VHM62)*$C$65*0.7042</f>
        <v>0</v>
      </c>
      <c r="VHO66" s="962">
        <f t="shared" ref="VHO66" si="7544">(VHO60-VHO62)*$C$65*0.7042</f>
        <v>0</v>
      </c>
      <c r="VHQ66" s="962">
        <f t="shared" ref="VHQ66" si="7545">(VHQ60-VHQ62)*$C$65*0.7042</f>
        <v>0</v>
      </c>
      <c r="VHS66" s="962">
        <f t="shared" ref="VHS66" si="7546">(VHS60-VHS62)*$C$65*0.7042</f>
        <v>0</v>
      </c>
      <c r="VHU66" s="962">
        <f t="shared" ref="VHU66" si="7547">(VHU60-VHU62)*$C$65*0.7042</f>
        <v>0</v>
      </c>
      <c r="VHW66" s="962">
        <f t="shared" ref="VHW66" si="7548">(VHW60-VHW62)*$C$65*0.7042</f>
        <v>0</v>
      </c>
      <c r="VHY66" s="962">
        <f t="shared" ref="VHY66" si="7549">(VHY60-VHY62)*$C$65*0.7042</f>
        <v>0</v>
      </c>
      <c r="VIA66" s="962">
        <f t="shared" ref="VIA66" si="7550">(VIA60-VIA62)*$C$65*0.7042</f>
        <v>0</v>
      </c>
      <c r="VIC66" s="962">
        <f t="shared" ref="VIC66" si="7551">(VIC60-VIC62)*$C$65*0.7042</f>
        <v>0</v>
      </c>
      <c r="VIE66" s="962">
        <f t="shared" ref="VIE66" si="7552">(VIE60-VIE62)*$C$65*0.7042</f>
        <v>0</v>
      </c>
      <c r="VIG66" s="962">
        <f t="shared" ref="VIG66" si="7553">(VIG60-VIG62)*$C$65*0.7042</f>
        <v>0</v>
      </c>
      <c r="VII66" s="962">
        <f t="shared" ref="VII66" si="7554">(VII60-VII62)*$C$65*0.7042</f>
        <v>0</v>
      </c>
      <c r="VIK66" s="962">
        <f t="shared" ref="VIK66" si="7555">(VIK60-VIK62)*$C$65*0.7042</f>
        <v>0</v>
      </c>
      <c r="VIM66" s="962">
        <f t="shared" ref="VIM66" si="7556">(VIM60-VIM62)*$C$65*0.7042</f>
        <v>0</v>
      </c>
      <c r="VIO66" s="962">
        <f t="shared" ref="VIO66" si="7557">(VIO60-VIO62)*$C$65*0.7042</f>
        <v>0</v>
      </c>
      <c r="VIQ66" s="962">
        <f t="shared" ref="VIQ66" si="7558">(VIQ60-VIQ62)*$C$65*0.7042</f>
        <v>0</v>
      </c>
      <c r="VIS66" s="962">
        <f t="shared" ref="VIS66" si="7559">(VIS60-VIS62)*$C$65*0.7042</f>
        <v>0</v>
      </c>
      <c r="VIU66" s="962">
        <f t="shared" ref="VIU66" si="7560">(VIU60-VIU62)*$C$65*0.7042</f>
        <v>0</v>
      </c>
      <c r="VIW66" s="962">
        <f t="shared" ref="VIW66" si="7561">(VIW60-VIW62)*$C$65*0.7042</f>
        <v>0</v>
      </c>
      <c r="VIY66" s="962">
        <f t="shared" ref="VIY66" si="7562">(VIY60-VIY62)*$C$65*0.7042</f>
        <v>0</v>
      </c>
      <c r="VJA66" s="962">
        <f t="shared" ref="VJA66" si="7563">(VJA60-VJA62)*$C$65*0.7042</f>
        <v>0</v>
      </c>
      <c r="VJC66" s="962">
        <f t="shared" ref="VJC66" si="7564">(VJC60-VJC62)*$C$65*0.7042</f>
        <v>0</v>
      </c>
      <c r="VJE66" s="962">
        <f t="shared" ref="VJE66" si="7565">(VJE60-VJE62)*$C$65*0.7042</f>
        <v>0</v>
      </c>
      <c r="VJG66" s="962">
        <f t="shared" ref="VJG66" si="7566">(VJG60-VJG62)*$C$65*0.7042</f>
        <v>0</v>
      </c>
      <c r="VJI66" s="962">
        <f t="shared" ref="VJI66" si="7567">(VJI60-VJI62)*$C$65*0.7042</f>
        <v>0</v>
      </c>
      <c r="VJK66" s="962">
        <f t="shared" ref="VJK66" si="7568">(VJK60-VJK62)*$C$65*0.7042</f>
        <v>0</v>
      </c>
      <c r="VJM66" s="962">
        <f t="shared" ref="VJM66" si="7569">(VJM60-VJM62)*$C$65*0.7042</f>
        <v>0</v>
      </c>
      <c r="VJO66" s="962">
        <f t="shared" ref="VJO66" si="7570">(VJO60-VJO62)*$C$65*0.7042</f>
        <v>0</v>
      </c>
      <c r="VJQ66" s="962">
        <f t="shared" ref="VJQ66" si="7571">(VJQ60-VJQ62)*$C$65*0.7042</f>
        <v>0</v>
      </c>
      <c r="VJS66" s="962">
        <f t="shared" ref="VJS66" si="7572">(VJS60-VJS62)*$C$65*0.7042</f>
        <v>0</v>
      </c>
      <c r="VJU66" s="962">
        <f t="shared" ref="VJU66" si="7573">(VJU60-VJU62)*$C$65*0.7042</f>
        <v>0</v>
      </c>
      <c r="VJW66" s="962">
        <f t="shared" ref="VJW66" si="7574">(VJW60-VJW62)*$C$65*0.7042</f>
        <v>0</v>
      </c>
      <c r="VJY66" s="962">
        <f t="shared" ref="VJY66" si="7575">(VJY60-VJY62)*$C$65*0.7042</f>
        <v>0</v>
      </c>
      <c r="VKA66" s="962">
        <f t="shared" ref="VKA66" si="7576">(VKA60-VKA62)*$C$65*0.7042</f>
        <v>0</v>
      </c>
      <c r="VKC66" s="962">
        <f t="shared" ref="VKC66" si="7577">(VKC60-VKC62)*$C$65*0.7042</f>
        <v>0</v>
      </c>
      <c r="VKE66" s="962">
        <f t="shared" ref="VKE66" si="7578">(VKE60-VKE62)*$C$65*0.7042</f>
        <v>0</v>
      </c>
      <c r="VKG66" s="962">
        <f t="shared" ref="VKG66" si="7579">(VKG60-VKG62)*$C$65*0.7042</f>
        <v>0</v>
      </c>
      <c r="VKI66" s="962">
        <f t="shared" ref="VKI66" si="7580">(VKI60-VKI62)*$C$65*0.7042</f>
        <v>0</v>
      </c>
      <c r="VKK66" s="962">
        <f t="shared" ref="VKK66" si="7581">(VKK60-VKK62)*$C$65*0.7042</f>
        <v>0</v>
      </c>
      <c r="VKM66" s="962">
        <f t="shared" ref="VKM66" si="7582">(VKM60-VKM62)*$C$65*0.7042</f>
        <v>0</v>
      </c>
      <c r="VKO66" s="962">
        <f t="shared" ref="VKO66" si="7583">(VKO60-VKO62)*$C$65*0.7042</f>
        <v>0</v>
      </c>
      <c r="VKQ66" s="962">
        <f t="shared" ref="VKQ66" si="7584">(VKQ60-VKQ62)*$C$65*0.7042</f>
        <v>0</v>
      </c>
      <c r="VKS66" s="962">
        <f t="shared" ref="VKS66" si="7585">(VKS60-VKS62)*$C$65*0.7042</f>
        <v>0</v>
      </c>
      <c r="VKU66" s="962">
        <f t="shared" ref="VKU66" si="7586">(VKU60-VKU62)*$C$65*0.7042</f>
        <v>0</v>
      </c>
      <c r="VKW66" s="962">
        <f t="shared" ref="VKW66" si="7587">(VKW60-VKW62)*$C$65*0.7042</f>
        <v>0</v>
      </c>
      <c r="VKY66" s="962">
        <f t="shared" ref="VKY66" si="7588">(VKY60-VKY62)*$C$65*0.7042</f>
        <v>0</v>
      </c>
      <c r="VLA66" s="962">
        <f t="shared" ref="VLA66" si="7589">(VLA60-VLA62)*$C$65*0.7042</f>
        <v>0</v>
      </c>
      <c r="VLC66" s="962">
        <f t="shared" ref="VLC66" si="7590">(VLC60-VLC62)*$C$65*0.7042</f>
        <v>0</v>
      </c>
      <c r="VLE66" s="962">
        <f t="shared" ref="VLE66" si="7591">(VLE60-VLE62)*$C$65*0.7042</f>
        <v>0</v>
      </c>
      <c r="VLG66" s="962">
        <f t="shared" ref="VLG66" si="7592">(VLG60-VLG62)*$C$65*0.7042</f>
        <v>0</v>
      </c>
      <c r="VLI66" s="962">
        <f t="shared" ref="VLI66" si="7593">(VLI60-VLI62)*$C$65*0.7042</f>
        <v>0</v>
      </c>
      <c r="VLK66" s="962">
        <f t="shared" ref="VLK66" si="7594">(VLK60-VLK62)*$C$65*0.7042</f>
        <v>0</v>
      </c>
      <c r="VLM66" s="962">
        <f t="shared" ref="VLM66" si="7595">(VLM60-VLM62)*$C$65*0.7042</f>
        <v>0</v>
      </c>
      <c r="VLO66" s="962">
        <f t="shared" ref="VLO66" si="7596">(VLO60-VLO62)*$C$65*0.7042</f>
        <v>0</v>
      </c>
      <c r="VLQ66" s="962">
        <f t="shared" ref="VLQ66" si="7597">(VLQ60-VLQ62)*$C$65*0.7042</f>
        <v>0</v>
      </c>
      <c r="VLS66" s="962">
        <f t="shared" ref="VLS66" si="7598">(VLS60-VLS62)*$C$65*0.7042</f>
        <v>0</v>
      </c>
      <c r="VLU66" s="962">
        <f t="shared" ref="VLU66" si="7599">(VLU60-VLU62)*$C$65*0.7042</f>
        <v>0</v>
      </c>
      <c r="VLW66" s="962">
        <f t="shared" ref="VLW66" si="7600">(VLW60-VLW62)*$C$65*0.7042</f>
        <v>0</v>
      </c>
      <c r="VLY66" s="962">
        <f t="shared" ref="VLY66" si="7601">(VLY60-VLY62)*$C$65*0.7042</f>
        <v>0</v>
      </c>
      <c r="VMA66" s="962">
        <f t="shared" ref="VMA66" si="7602">(VMA60-VMA62)*$C$65*0.7042</f>
        <v>0</v>
      </c>
      <c r="VMC66" s="962">
        <f t="shared" ref="VMC66" si="7603">(VMC60-VMC62)*$C$65*0.7042</f>
        <v>0</v>
      </c>
      <c r="VME66" s="962">
        <f t="shared" ref="VME66" si="7604">(VME60-VME62)*$C$65*0.7042</f>
        <v>0</v>
      </c>
      <c r="VMG66" s="962">
        <f t="shared" ref="VMG66" si="7605">(VMG60-VMG62)*$C$65*0.7042</f>
        <v>0</v>
      </c>
      <c r="VMI66" s="962">
        <f t="shared" ref="VMI66" si="7606">(VMI60-VMI62)*$C$65*0.7042</f>
        <v>0</v>
      </c>
      <c r="VMK66" s="962">
        <f t="shared" ref="VMK66" si="7607">(VMK60-VMK62)*$C$65*0.7042</f>
        <v>0</v>
      </c>
      <c r="VMM66" s="962">
        <f t="shared" ref="VMM66" si="7608">(VMM60-VMM62)*$C$65*0.7042</f>
        <v>0</v>
      </c>
      <c r="VMO66" s="962">
        <f t="shared" ref="VMO66" si="7609">(VMO60-VMO62)*$C$65*0.7042</f>
        <v>0</v>
      </c>
      <c r="VMQ66" s="962">
        <f t="shared" ref="VMQ66" si="7610">(VMQ60-VMQ62)*$C$65*0.7042</f>
        <v>0</v>
      </c>
      <c r="VMS66" s="962">
        <f t="shared" ref="VMS66" si="7611">(VMS60-VMS62)*$C$65*0.7042</f>
        <v>0</v>
      </c>
      <c r="VMU66" s="962">
        <f t="shared" ref="VMU66" si="7612">(VMU60-VMU62)*$C$65*0.7042</f>
        <v>0</v>
      </c>
      <c r="VMW66" s="962">
        <f t="shared" ref="VMW66" si="7613">(VMW60-VMW62)*$C$65*0.7042</f>
        <v>0</v>
      </c>
      <c r="VMY66" s="962">
        <f t="shared" ref="VMY66" si="7614">(VMY60-VMY62)*$C$65*0.7042</f>
        <v>0</v>
      </c>
      <c r="VNA66" s="962">
        <f t="shared" ref="VNA66" si="7615">(VNA60-VNA62)*$C$65*0.7042</f>
        <v>0</v>
      </c>
      <c r="VNC66" s="962">
        <f t="shared" ref="VNC66" si="7616">(VNC60-VNC62)*$C$65*0.7042</f>
        <v>0</v>
      </c>
      <c r="VNE66" s="962">
        <f t="shared" ref="VNE66" si="7617">(VNE60-VNE62)*$C$65*0.7042</f>
        <v>0</v>
      </c>
      <c r="VNG66" s="962">
        <f t="shared" ref="VNG66" si="7618">(VNG60-VNG62)*$C$65*0.7042</f>
        <v>0</v>
      </c>
      <c r="VNI66" s="962">
        <f t="shared" ref="VNI66" si="7619">(VNI60-VNI62)*$C$65*0.7042</f>
        <v>0</v>
      </c>
      <c r="VNK66" s="962">
        <f t="shared" ref="VNK66" si="7620">(VNK60-VNK62)*$C$65*0.7042</f>
        <v>0</v>
      </c>
      <c r="VNM66" s="962">
        <f t="shared" ref="VNM66" si="7621">(VNM60-VNM62)*$C$65*0.7042</f>
        <v>0</v>
      </c>
      <c r="VNO66" s="962">
        <f t="shared" ref="VNO66" si="7622">(VNO60-VNO62)*$C$65*0.7042</f>
        <v>0</v>
      </c>
      <c r="VNQ66" s="962">
        <f t="shared" ref="VNQ66" si="7623">(VNQ60-VNQ62)*$C$65*0.7042</f>
        <v>0</v>
      </c>
      <c r="VNS66" s="962">
        <f t="shared" ref="VNS66" si="7624">(VNS60-VNS62)*$C$65*0.7042</f>
        <v>0</v>
      </c>
      <c r="VNU66" s="962">
        <f t="shared" ref="VNU66" si="7625">(VNU60-VNU62)*$C$65*0.7042</f>
        <v>0</v>
      </c>
      <c r="VNW66" s="962">
        <f t="shared" ref="VNW66" si="7626">(VNW60-VNW62)*$C$65*0.7042</f>
        <v>0</v>
      </c>
      <c r="VNY66" s="962">
        <f t="shared" ref="VNY66" si="7627">(VNY60-VNY62)*$C$65*0.7042</f>
        <v>0</v>
      </c>
      <c r="VOA66" s="962">
        <f t="shared" ref="VOA66" si="7628">(VOA60-VOA62)*$C$65*0.7042</f>
        <v>0</v>
      </c>
      <c r="VOC66" s="962">
        <f t="shared" ref="VOC66" si="7629">(VOC60-VOC62)*$C$65*0.7042</f>
        <v>0</v>
      </c>
      <c r="VOE66" s="962">
        <f t="shared" ref="VOE66" si="7630">(VOE60-VOE62)*$C$65*0.7042</f>
        <v>0</v>
      </c>
      <c r="VOG66" s="962">
        <f t="shared" ref="VOG66" si="7631">(VOG60-VOG62)*$C$65*0.7042</f>
        <v>0</v>
      </c>
      <c r="VOI66" s="962">
        <f t="shared" ref="VOI66" si="7632">(VOI60-VOI62)*$C$65*0.7042</f>
        <v>0</v>
      </c>
      <c r="VOK66" s="962">
        <f t="shared" ref="VOK66" si="7633">(VOK60-VOK62)*$C$65*0.7042</f>
        <v>0</v>
      </c>
      <c r="VOM66" s="962">
        <f t="shared" ref="VOM66" si="7634">(VOM60-VOM62)*$C$65*0.7042</f>
        <v>0</v>
      </c>
      <c r="VOO66" s="962">
        <f t="shared" ref="VOO66" si="7635">(VOO60-VOO62)*$C$65*0.7042</f>
        <v>0</v>
      </c>
      <c r="VOQ66" s="962">
        <f t="shared" ref="VOQ66" si="7636">(VOQ60-VOQ62)*$C$65*0.7042</f>
        <v>0</v>
      </c>
      <c r="VOS66" s="962">
        <f t="shared" ref="VOS66" si="7637">(VOS60-VOS62)*$C$65*0.7042</f>
        <v>0</v>
      </c>
      <c r="VOU66" s="962">
        <f t="shared" ref="VOU66" si="7638">(VOU60-VOU62)*$C$65*0.7042</f>
        <v>0</v>
      </c>
      <c r="VOW66" s="962">
        <f t="shared" ref="VOW66" si="7639">(VOW60-VOW62)*$C$65*0.7042</f>
        <v>0</v>
      </c>
      <c r="VOY66" s="962">
        <f t="shared" ref="VOY66" si="7640">(VOY60-VOY62)*$C$65*0.7042</f>
        <v>0</v>
      </c>
      <c r="VPA66" s="962">
        <f t="shared" ref="VPA66" si="7641">(VPA60-VPA62)*$C$65*0.7042</f>
        <v>0</v>
      </c>
      <c r="VPC66" s="962">
        <f t="shared" ref="VPC66" si="7642">(VPC60-VPC62)*$C$65*0.7042</f>
        <v>0</v>
      </c>
      <c r="VPE66" s="962">
        <f t="shared" ref="VPE66" si="7643">(VPE60-VPE62)*$C$65*0.7042</f>
        <v>0</v>
      </c>
      <c r="VPG66" s="962">
        <f t="shared" ref="VPG66" si="7644">(VPG60-VPG62)*$C$65*0.7042</f>
        <v>0</v>
      </c>
      <c r="VPI66" s="962">
        <f t="shared" ref="VPI66" si="7645">(VPI60-VPI62)*$C$65*0.7042</f>
        <v>0</v>
      </c>
      <c r="VPK66" s="962">
        <f t="shared" ref="VPK66" si="7646">(VPK60-VPK62)*$C$65*0.7042</f>
        <v>0</v>
      </c>
      <c r="VPM66" s="962">
        <f t="shared" ref="VPM66" si="7647">(VPM60-VPM62)*$C$65*0.7042</f>
        <v>0</v>
      </c>
      <c r="VPO66" s="962">
        <f t="shared" ref="VPO66" si="7648">(VPO60-VPO62)*$C$65*0.7042</f>
        <v>0</v>
      </c>
      <c r="VPQ66" s="962">
        <f t="shared" ref="VPQ66" si="7649">(VPQ60-VPQ62)*$C$65*0.7042</f>
        <v>0</v>
      </c>
      <c r="VPS66" s="962">
        <f t="shared" ref="VPS66" si="7650">(VPS60-VPS62)*$C$65*0.7042</f>
        <v>0</v>
      </c>
      <c r="VPU66" s="962">
        <f t="shared" ref="VPU66" si="7651">(VPU60-VPU62)*$C$65*0.7042</f>
        <v>0</v>
      </c>
      <c r="VPW66" s="962">
        <f t="shared" ref="VPW66" si="7652">(VPW60-VPW62)*$C$65*0.7042</f>
        <v>0</v>
      </c>
      <c r="VPY66" s="962">
        <f t="shared" ref="VPY66" si="7653">(VPY60-VPY62)*$C$65*0.7042</f>
        <v>0</v>
      </c>
      <c r="VQA66" s="962">
        <f t="shared" ref="VQA66" si="7654">(VQA60-VQA62)*$C$65*0.7042</f>
        <v>0</v>
      </c>
      <c r="VQC66" s="962">
        <f t="shared" ref="VQC66" si="7655">(VQC60-VQC62)*$C$65*0.7042</f>
        <v>0</v>
      </c>
      <c r="VQE66" s="962">
        <f t="shared" ref="VQE66" si="7656">(VQE60-VQE62)*$C$65*0.7042</f>
        <v>0</v>
      </c>
      <c r="VQG66" s="962">
        <f t="shared" ref="VQG66" si="7657">(VQG60-VQG62)*$C$65*0.7042</f>
        <v>0</v>
      </c>
      <c r="VQI66" s="962">
        <f t="shared" ref="VQI66" si="7658">(VQI60-VQI62)*$C$65*0.7042</f>
        <v>0</v>
      </c>
      <c r="VQK66" s="962">
        <f t="shared" ref="VQK66" si="7659">(VQK60-VQK62)*$C$65*0.7042</f>
        <v>0</v>
      </c>
      <c r="VQM66" s="962">
        <f t="shared" ref="VQM66" si="7660">(VQM60-VQM62)*$C$65*0.7042</f>
        <v>0</v>
      </c>
      <c r="VQO66" s="962">
        <f t="shared" ref="VQO66" si="7661">(VQO60-VQO62)*$C$65*0.7042</f>
        <v>0</v>
      </c>
      <c r="VQQ66" s="962">
        <f t="shared" ref="VQQ66" si="7662">(VQQ60-VQQ62)*$C$65*0.7042</f>
        <v>0</v>
      </c>
      <c r="VQS66" s="962">
        <f t="shared" ref="VQS66" si="7663">(VQS60-VQS62)*$C$65*0.7042</f>
        <v>0</v>
      </c>
      <c r="VQU66" s="962">
        <f t="shared" ref="VQU66" si="7664">(VQU60-VQU62)*$C$65*0.7042</f>
        <v>0</v>
      </c>
      <c r="VQW66" s="962">
        <f t="shared" ref="VQW66" si="7665">(VQW60-VQW62)*$C$65*0.7042</f>
        <v>0</v>
      </c>
      <c r="VQY66" s="962">
        <f t="shared" ref="VQY66" si="7666">(VQY60-VQY62)*$C$65*0.7042</f>
        <v>0</v>
      </c>
      <c r="VRA66" s="962">
        <f t="shared" ref="VRA66" si="7667">(VRA60-VRA62)*$C$65*0.7042</f>
        <v>0</v>
      </c>
      <c r="VRC66" s="962">
        <f t="shared" ref="VRC66" si="7668">(VRC60-VRC62)*$C$65*0.7042</f>
        <v>0</v>
      </c>
      <c r="VRE66" s="962">
        <f t="shared" ref="VRE66" si="7669">(VRE60-VRE62)*$C$65*0.7042</f>
        <v>0</v>
      </c>
      <c r="VRG66" s="962">
        <f t="shared" ref="VRG66" si="7670">(VRG60-VRG62)*$C$65*0.7042</f>
        <v>0</v>
      </c>
      <c r="VRI66" s="962">
        <f t="shared" ref="VRI66" si="7671">(VRI60-VRI62)*$C$65*0.7042</f>
        <v>0</v>
      </c>
      <c r="VRK66" s="962">
        <f t="shared" ref="VRK66" si="7672">(VRK60-VRK62)*$C$65*0.7042</f>
        <v>0</v>
      </c>
      <c r="VRM66" s="962">
        <f t="shared" ref="VRM66" si="7673">(VRM60-VRM62)*$C$65*0.7042</f>
        <v>0</v>
      </c>
      <c r="VRO66" s="962">
        <f t="shared" ref="VRO66" si="7674">(VRO60-VRO62)*$C$65*0.7042</f>
        <v>0</v>
      </c>
      <c r="VRQ66" s="962">
        <f t="shared" ref="VRQ66" si="7675">(VRQ60-VRQ62)*$C$65*0.7042</f>
        <v>0</v>
      </c>
      <c r="VRS66" s="962">
        <f t="shared" ref="VRS66" si="7676">(VRS60-VRS62)*$C$65*0.7042</f>
        <v>0</v>
      </c>
      <c r="VRU66" s="962">
        <f t="shared" ref="VRU66" si="7677">(VRU60-VRU62)*$C$65*0.7042</f>
        <v>0</v>
      </c>
      <c r="VRW66" s="962">
        <f t="shared" ref="VRW66" si="7678">(VRW60-VRW62)*$C$65*0.7042</f>
        <v>0</v>
      </c>
      <c r="VRY66" s="962">
        <f t="shared" ref="VRY66" si="7679">(VRY60-VRY62)*$C$65*0.7042</f>
        <v>0</v>
      </c>
      <c r="VSA66" s="962">
        <f t="shared" ref="VSA66" si="7680">(VSA60-VSA62)*$C$65*0.7042</f>
        <v>0</v>
      </c>
      <c r="VSC66" s="962">
        <f t="shared" ref="VSC66" si="7681">(VSC60-VSC62)*$C$65*0.7042</f>
        <v>0</v>
      </c>
      <c r="VSE66" s="962">
        <f t="shared" ref="VSE66" si="7682">(VSE60-VSE62)*$C$65*0.7042</f>
        <v>0</v>
      </c>
      <c r="VSG66" s="962">
        <f t="shared" ref="VSG66" si="7683">(VSG60-VSG62)*$C$65*0.7042</f>
        <v>0</v>
      </c>
      <c r="VSI66" s="962">
        <f t="shared" ref="VSI66" si="7684">(VSI60-VSI62)*$C$65*0.7042</f>
        <v>0</v>
      </c>
      <c r="VSK66" s="962">
        <f t="shared" ref="VSK66" si="7685">(VSK60-VSK62)*$C$65*0.7042</f>
        <v>0</v>
      </c>
      <c r="VSM66" s="962">
        <f t="shared" ref="VSM66" si="7686">(VSM60-VSM62)*$C$65*0.7042</f>
        <v>0</v>
      </c>
      <c r="VSO66" s="962">
        <f t="shared" ref="VSO66" si="7687">(VSO60-VSO62)*$C$65*0.7042</f>
        <v>0</v>
      </c>
      <c r="VSQ66" s="962">
        <f t="shared" ref="VSQ66" si="7688">(VSQ60-VSQ62)*$C$65*0.7042</f>
        <v>0</v>
      </c>
      <c r="VSS66" s="962">
        <f t="shared" ref="VSS66" si="7689">(VSS60-VSS62)*$C$65*0.7042</f>
        <v>0</v>
      </c>
      <c r="VSU66" s="962">
        <f t="shared" ref="VSU66" si="7690">(VSU60-VSU62)*$C$65*0.7042</f>
        <v>0</v>
      </c>
      <c r="VSW66" s="962">
        <f t="shared" ref="VSW66" si="7691">(VSW60-VSW62)*$C$65*0.7042</f>
        <v>0</v>
      </c>
      <c r="VSY66" s="962">
        <f t="shared" ref="VSY66" si="7692">(VSY60-VSY62)*$C$65*0.7042</f>
        <v>0</v>
      </c>
      <c r="VTA66" s="962">
        <f t="shared" ref="VTA66" si="7693">(VTA60-VTA62)*$C$65*0.7042</f>
        <v>0</v>
      </c>
      <c r="VTC66" s="962">
        <f t="shared" ref="VTC66" si="7694">(VTC60-VTC62)*$C$65*0.7042</f>
        <v>0</v>
      </c>
      <c r="VTE66" s="962">
        <f t="shared" ref="VTE66" si="7695">(VTE60-VTE62)*$C$65*0.7042</f>
        <v>0</v>
      </c>
      <c r="VTG66" s="962">
        <f t="shared" ref="VTG66" si="7696">(VTG60-VTG62)*$C$65*0.7042</f>
        <v>0</v>
      </c>
      <c r="VTI66" s="962">
        <f t="shared" ref="VTI66" si="7697">(VTI60-VTI62)*$C$65*0.7042</f>
        <v>0</v>
      </c>
      <c r="VTK66" s="962">
        <f t="shared" ref="VTK66" si="7698">(VTK60-VTK62)*$C$65*0.7042</f>
        <v>0</v>
      </c>
      <c r="VTM66" s="962">
        <f t="shared" ref="VTM66" si="7699">(VTM60-VTM62)*$C$65*0.7042</f>
        <v>0</v>
      </c>
      <c r="VTO66" s="962">
        <f t="shared" ref="VTO66" si="7700">(VTO60-VTO62)*$C$65*0.7042</f>
        <v>0</v>
      </c>
      <c r="VTQ66" s="962">
        <f t="shared" ref="VTQ66" si="7701">(VTQ60-VTQ62)*$C$65*0.7042</f>
        <v>0</v>
      </c>
      <c r="VTS66" s="962">
        <f t="shared" ref="VTS66" si="7702">(VTS60-VTS62)*$C$65*0.7042</f>
        <v>0</v>
      </c>
      <c r="VTU66" s="962">
        <f t="shared" ref="VTU66" si="7703">(VTU60-VTU62)*$C$65*0.7042</f>
        <v>0</v>
      </c>
      <c r="VTW66" s="962">
        <f t="shared" ref="VTW66" si="7704">(VTW60-VTW62)*$C$65*0.7042</f>
        <v>0</v>
      </c>
      <c r="VTY66" s="962">
        <f t="shared" ref="VTY66" si="7705">(VTY60-VTY62)*$C$65*0.7042</f>
        <v>0</v>
      </c>
      <c r="VUA66" s="962">
        <f t="shared" ref="VUA66" si="7706">(VUA60-VUA62)*$C$65*0.7042</f>
        <v>0</v>
      </c>
      <c r="VUC66" s="962">
        <f t="shared" ref="VUC66" si="7707">(VUC60-VUC62)*$C$65*0.7042</f>
        <v>0</v>
      </c>
      <c r="VUE66" s="962">
        <f t="shared" ref="VUE66" si="7708">(VUE60-VUE62)*$C$65*0.7042</f>
        <v>0</v>
      </c>
      <c r="VUG66" s="962">
        <f t="shared" ref="VUG66" si="7709">(VUG60-VUG62)*$C$65*0.7042</f>
        <v>0</v>
      </c>
      <c r="VUI66" s="962">
        <f t="shared" ref="VUI66" si="7710">(VUI60-VUI62)*$C$65*0.7042</f>
        <v>0</v>
      </c>
      <c r="VUK66" s="962">
        <f t="shared" ref="VUK66" si="7711">(VUK60-VUK62)*$C$65*0.7042</f>
        <v>0</v>
      </c>
      <c r="VUM66" s="962">
        <f t="shared" ref="VUM66" si="7712">(VUM60-VUM62)*$C$65*0.7042</f>
        <v>0</v>
      </c>
      <c r="VUO66" s="962">
        <f t="shared" ref="VUO66" si="7713">(VUO60-VUO62)*$C$65*0.7042</f>
        <v>0</v>
      </c>
      <c r="VUQ66" s="962">
        <f t="shared" ref="VUQ66" si="7714">(VUQ60-VUQ62)*$C$65*0.7042</f>
        <v>0</v>
      </c>
      <c r="VUS66" s="962">
        <f t="shared" ref="VUS66" si="7715">(VUS60-VUS62)*$C$65*0.7042</f>
        <v>0</v>
      </c>
      <c r="VUU66" s="962">
        <f t="shared" ref="VUU66" si="7716">(VUU60-VUU62)*$C$65*0.7042</f>
        <v>0</v>
      </c>
      <c r="VUW66" s="962">
        <f t="shared" ref="VUW66" si="7717">(VUW60-VUW62)*$C$65*0.7042</f>
        <v>0</v>
      </c>
      <c r="VUY66" s="962">
        <f t="shared" ref="VUY66" si="7718">(VUY60-VUY62)*$C$65*0.7042</f>
        <v>0</v>
      </c>
      <c r="VVA66" s="962">
        <f t="shared" ref="VVA66" si="7719">(VVA60-VVA62)*$C$65*0.7042</f>
        <v>0</v>
      </c>
      <c r="VVC66" s="962">
        <f t="shared" ref="VVC66" si="7720">(VVC60-VVC62)*$C$65*0.7042</f>
        <v>0</v>
      </c>
      <c r="VVE66" s="962">
        <f t="shared" ref="VVE66" si="7721">(VVE60-VVE62)*$C$65*0.7042</f>
        <v>0</v>
      </c>
      <c r="VVG66" s="962">
        <f t="shared" ref="VVG66" si="7722">(VVG60-VVG62)*$C$65*0.7042</f>
        <v>0</v>
      </c>
      <c r="VVI66" s="962">
        <f t="shared" ref="VVI66" si="7723">(VVI60-VVI62)*$C$65*0.7042</f>
        <v>0</v>
      </c>
      <c r="VVK66" s="962">
        <f t="shared" ref="VVK66" si="7724">(VVK60-VVK62)*$C$65*0.7042</f>
        <v>0</v>
      </c>
      <c r="VVM66" s="962">
        <f t="shared" ref="VVM66" si="7725">(VVM60-VVM62)*$C$65*0.7042</f>
        <v>0</v>
      </c>
      <c r="VVO66" s="962">
        <f t="shared" ref="VVO66" si="7726">(VVO60-VVO62)*$C$65*0.7042</f>
        <v>0</v>
      </c>
      <c r="VVQ66" s="962">
        <f t="shared" ref="VVQ66" si="7727">(VVQ60-VVQ62)*$C$65*0.7042</f>
        <v>0</v>
      </c>
      <c r="VVS66" s="962">
        <f t="shared" ref="VVS66" si="7728">(VVS60-VVS62)*$C$65*0.7042</f>
        <v>0</v>
      </c>
      <c r="VVU66" s="962">
        <f t="shared" ref="VVU66" si="7729">(VVU60-VVU62)*$C$65*0.7042</f>
        <v>0</v>
      </c>
      <c r="VVW66" s="962">
        <f t="shared" ref="VVW66" si="7730">(VVW60-VVW62)*$C$65*0.7042</f>
        <v>0</v>
      </c>
      <c r="VVY66" s="962">
        <f t="shared" ref="VVY66" si="7731">(VVY60-VVY62)*$C$65*0.7042</f>
        <v>0</v>
      </c>
      <c r="VWA66" s="962">
        <f t="shared" ref="VWA66" si="7732">(VWA60-VWA62)*$C$65*0.7042</f>
        <v>0</v>
      </c>
      <c r="VWC66" s="962">
        <f t="shared" ref="VWC66" si="7733">(VWC60-VWC62)*$C$65*0.7042</f>
        <v>0</v>
      </c>
      <c r="VWE66" s="962">
        <f t="shared" ref="VWE66" si="7734">(VWE60-VWE62)*$C$65*0.7042</f>
        <v>0</v>
      </c>
      <c r="VWG66" s="962">
        <f t="shared" ref="VWG66" si="7735">(VWG60-VWG62)*$C$65*0.7042</f>
        <v>0</v>
      </c>
      <c r="VWI66" s="962">
        <f t="shared" ref="VWI66" si="7736">(VWI60-VWI62)*$C$65*0.7042</f>
        <v>0</v>
      </c>
      <c r="VWK66" s="962">
        <f t="shared" ref="VWK66" si="7737">(VWK60-VWK62)*$C$65*0.7042</f>
        <v>0</v>
      </c>
      <c r="VWM66" s="962">
        <f t="shared" ref="VWM66" si="7738">(VWM60-VWM62)*$C$65*0.7042</f>
        <v>0</v>
      </c>
      <c r="VWO66" s="962">
        <f t="shared" ref="VWO66" si="7739">(VWO60-VWO62)*$C$65*0.7042</f>
        <v>0</v>
      </c>
      <c r="VWQ66" s="962">
        <f t="shared" ref="VWQ66" si="7740">(VWQ60-VWQ62)*$C$65*0.7042</f>
        <v>0</v>
      </c>
      <c r="VWS66" s="962">
        <f t="shared" ref="VWS66" si="7741">(VWS60-VWS62)*$C$65*0.7042</f>
        <v>0</v>
      </c>
      <c r="VWU66" s="962">
        <f t="shared" ref="VWU66" si="7742">(VWU60-VWU62)*$C$65*0.7042</f>
        <v>0</v>
      </c>
      <c r="VWW66" s="962">
        <f t="shared" ref="VWW66" si="7743">(VWW60-VWW62)*$C$65*0.7042</f>
        <v>0</v>
      </c>
      <c r="VWY66" s="962">
        <f t="shared" ref="VWY66" si="7744">(VWY60-VWY62)*$C$65*0.7042</f>
        <v>0</v>
      </c>
      <c r="VXA66" s="962">
        <f t="shared" ref="VXA66" si="7745">(VXA60-VXA62)*$C$65*0.7042</f>
        <v>0</v>
      </c>
      <c r="VXC66" s="962">
        <f t="shared" ref="VXC66" si="7746">(VXC60-VXC62)*$C$65*0.7042</f>
        <v>0</v>
      </c>
      <c r="VXE66" s="962">
        <f t="shared" ref="VXE66" si="7747">(VXE60-VXE62)*$C$65*0.7042</f>
        <v>0</v>
      </c>
      <c r="VXG66" s="962">
        <f t="shared" ref="VXG66" si="7748">(VXG60-VXG62)*$C$65*0.7042</f>
        <v>0</v>
      </c>
      <c r="VXI66" s="962">
        <f t="shared" ref="VXI66" si="7749">(VXI60-VXI62)*$C$65*0.7042</f>
        <v>0</v>
      </c>
      <c r="VXK66" s="962">
        <f t="shared" ref="VXK66" si="7750">(VXK60-VXK62)*$C$65*0.7042</f>
        <v>0</v>
      </c>
      <c r="VXM66" s="962">
        <f t="shared" ref="VXM66" si="7751">(VXM60-VXM62)*$C$65*0.7042</f>
        <v>0</v>
      </c>
      <c r="VXO66" s="962">
        <f t="shared" ref="VXO66" si="7752">(VXO60-VXO62)*$C$65*0.7042</f>
        <v>0</v>
      </c>
      <c r="VXQ66" s="962">
        <f t="shared" ref="VXQ66" si="7753">(VXQ60-VXQ62)*$C$65*0.7042</f>
        <v>0</v>
      </c>
      <c r="VXS66" s="962">
        <f t="shared" ref="VXS66" si="7754">(VXS60-VXS62)*$C$65*0.7042</f>
        <v>0</v>
      </c>
      <c r="VXU66" s="962">
        <f t="shared" ref="VXU66" si="7755">(VXU60-VXU62)*$C$65*0.7042</f>
        <v>0</v>
      </c>
      <c r="VXW66" s="962">
        <f t="shared" ref="VXW66" si="7756">(VXW60-VXW62)*$C$65*0.7042</f>
        <v>0</v>
      </c>
      <c r="VXY66" s="962">
        <f t="shared" ref="VXY66" si="7757">(VXY60-VXY62)*$C$65*0.7042</f>
        <v>0</v>
      </c>
      <c r="VYA66" s="962">
        <f t="shared" ref="VYA66" si="7758">(VYA60-VYA62)*$C$65*0.7042</f>
        <v>0</v>
      </c>
      <c r="VYC66" s="962">
        <f t="shared" ref="VYC66" si="7759">(VYC60-VYC62)*$C$65*0.7042</f>
        <v>0</v>
      </c>
      <c r="VYE66" s="962">
        <f t="shared" ref="VYE66" si="7760">(VYE60-VYE62)*$C$65*0.7042</f>
        <v>0</v>
      </c>
      <c r="VYG66" s="962">
        <f t="shared" ref="VYG66" si="7761">(VYG60-VYG62)*$C$65*0.7042</f>
        <v>0</v>
      </c>
      <c r="VYI66" s="962">
        <f t="shared" ref="VYI66" si="7762">(VYI60-VYI62)*$C$65*0.7042</f>
        <v>0</v>
      </c>
      <c r="VYK66" s="962">
        <f t="shared" ref="VYK66" si="7763">(VYK60-VYK62)*$C$65*0.7042</f>
        <v>0</v>
      </c>
      <c r="VYM66" s="962">
        <f t="shared" ref="VYM66" si="7764">(VYM60-VYM62)*$C$65*0.7042</f>
        <v>0</v>
      </c>
      <c r="VYO66" s="962">
        <f t="shared" ref="VYO66" si="7765">(VYO60-VYO62)*$C$65*0.7042</f>
        <v>0</v>
      </c>
      <c r="VYQ66" s="962">
        <f t="shared" ref="VYQ66" si="7766">(VYQ60-VYQ62)*$C$65*0.7042</f>
        <v>0</v>
      </c>
      <c r="VYS66" s="962">
        <f t="shared" ref="VYS66" si="7767">(VYS60-VYS62)*$C$65*0.7042</f>
        <v>0</v>
      </c>
      <c r="VYU66" s="962">
        <f t="shared" ref="VYU66" si="7768">(VYU60-VYU62)*$C$65*0.7042</f>
        <v>0</v>
      </c>
      <c r="VYW66" s="962">
        <f t="shared" ref="VYW66" si="7769">(VYW60-VYW62)*$C$65*0.7042</f>
        <v>0</v>
      </c>
      <c r="VYY66" s="962">
        <f t="shared" ref="VYY66" si="7770">(VYY60-VYY62)*$C$65*0.7042</f>
        <v>0</v>
      </c>
      <c r="VZA66" s="962">
        <f t="shared" ref="VZA66" si="7771">(VZA60-VZA62)*$C$65*0.7042</f>
        <v>0</v>
      </c>
      <c r="VZC66" s="962">
        <f t="shared" ref="VZC66" si="7772">(VZC60-VZC62)*$C$65*0.7042</f>
        <v>0</v>
      </c>
      <c r="VZE66" s="962">
        <f t="shared" ref="VZE66" si="7773">(VZE60-VZE62)*$C$65*0.7042</f>
        <v>0</v>
      </c>
      <c r="VZG66" s="962">
        <f t="shared" ref="VZG66" si="7774">(VZG60-VZG62)*$C$65*0.7042</f>
        <v>0</v>
      </c>
      <c r="VZI66" s="962">
        <f t="shared" ref="VZI66" si="7775">(VZI60-VZI62)*$C$65*0.7042</f>
        <v>0</v>
      </c>
      <c r="VZK66" s="962">
        <f t="shared" ref="VZK66" si="7776">(VZK60-VZK62)*$C$65*0.7042</f>
        <v>0</v>
      </c>
      <c r="VZM66" s="962">
        <f t="shared" ref="VZM66" si="7777">(VZM60-VZM62)*$C$65*0.7042</f>
        <v>0</v>
      </c>
      <c r="VZO66" s="962">
        <f t="shared" ref="VZO66" si="7778">(VZO60-VZO62)*$C$65*0.7042</f>
        <v>0</v>
      </c>
      <c r="VZQ66" s="962">
        <f t="shared" ref="VZQ66" si="7779">(VZQ60-VZQ62)*$C$65*0.7042</f>
        <v>0</v>
      </c>
      <c r="VZS66" s="962">
        <f t="shared" ref="VZS66" si="7780">(VZS60-VZS62)*$C$65*0.7042</f>
        <v>0</v>
      </c>
      <c r="VZU66" s="962">
        <f t="shared" ref="VZU66" si="7781">(VZU60-VZU62)*$C$65*0.7042</f>
        <v>0</v>
      </c>
      <c r="VZW66" s="962">
        <f t="shared" ref="VZW66" si="7782">(VZW60-VZW62)*$C$65*0.7042</f>
        <v>0</v>
      </c>
      <c r="VZY66" s="962">
        <f t="shared" ref="VZY66" si="7783">(VZY60-VZY62)*$C$65*0.7042</f>
        <v>0</v>
      </c>
      <c r="WAA66" s="962">
        <f t="shared" ref="WAA66" si="7784">(WAA60-WAA62)*$C$65*0.7042</f>
        <v>0</v>
      </c>
      <c r="WAC66" s="962">
        <f t="shared" ref="WAC66" si="7785">(WAC60-WAC62)*$C$65*0.7042</f>
        <v>0</v>
      </c>
      <c r="WAE66" s="962">
        <f t="shared" ref="WAE66" si="7786">(WAE60-WAE62)*$C$65*0.7042</f>
        <v>0</v>
      </c>
      <c r="WAG66" s="962">
        <f t="shared" ref="WAG66" si="7787">(WAG60-WAG62)*$C$65*0.7042</f>
        <v>0</v>
      </c>
      <c r="WAI66" s="962">
        <f t="shared" ref="WAI66" si="7788">(WAI60-WAI62)*$C$65*0.7042</f>
        <v>0</v>
      </c>
      <c r="WAK66" s="962">
        <f t="shared" ref="WAK66" si="7789">(WAK60-WAK62)*$C$65*0.7042</f>
        <v>0</v>
      </c>
      <c r="WAM66" s="962">
        <f t="shared" ref="WAM66" si="7790">(WAM60-WAM62)*$C$65*0.7042</f>
        <v>0</v>
      </c>
      <c r="WAO66" s="962">
        <f t="shared" ref="WAO66" si="7791">(WAO60-WAO62)*$C$65*0.7042</f>
        <v>0</v>
      </c>
      <c r="WAQ66" s="962">
        <f t="shared" ref="WAQ66" si="7792">(WAQ60-WAQ62)*$C$65*0.7042</f>
        <v>0</v>
      </c>
      <c r="WAS66" s="962">
        <f t="shared" ref="WAS66" si="7793">(WAS60-WAS62)*$C$65*0.7042</f>
        <v>0</v>
      </c>
      <c r="WAU66" s="962">
        <f t="shared" ref="WAU66" si="7794">(WAU60-WAU62)*$C$65*0.7042</f>
        <v>0</v>
      </c>
      <c r="WAW66" s="962">
        <f t="shared" ref="WAW66" si="7795">(WAW60-WAW62)*$C$65*0.7042</f>
        <v>0</v>
      </c>
      <c r="WAY66" s="962">
        <f t="shared" ref="WAY66" si="7796">(WAY60-WAY62)*$C$65*0.7042</f>
        <v>0</v>
      </c>
      <c r="WBA66" s="962">
        <f t="shared" ref="WBA66" si="7797">(WBA60-WBA62)*$C$65*0.7042</f>
        <v>0</v>
      </c>
      <c r="WBC66" s="962">
        <f t="shared" ref="WBC66" si="7798">(WBC60-WBC62)*$C$65*0.7042</f>
        <v>0</v>
      </c>
      <c r="WBE66" s="962">
        <f t="shared" ref="WBE66" si="7799">(WBE60-WBE62)*$C$65*0.7042</f>
        <v>0</v>
      </c>
      <c r="WBG66" s="962">
        <f t="shared" ref="WBG66" si="7800">(WBG60-WBG62)*$C$65*0.7042</f>
        <v>0</v>
      </c>
      <c r="WBI66" s="962">
        <f t="shared" ref="WBI66" si="7801">(WBI60-WBI62)*$C$65*0.7042</f>
        <v>0</v>
      </c>
      <c r="WBK66" s="962">
        <f t="shared" ref="WBK66" si="7802">(WBK60-WBK62)*$C$65*0.7042</f>
        <v>0</v>
      </c>
      <c r="WBM66" s="962">
        <f t="shared" ref="WBM66" si="7803">(WBM60-WBM62)*$C$65*0.7042</f>
        <v>0</v>
      </c>
      <c r="WBO66" s="962">
        <f t="shared" ref="WBO66" si="7804">(WBO60-WBO62)*$C$65*0.7042</f>
        <v>0</v>
      </c>
      <c r="WBQ66" s="962">
        <f t="shared" ref="WBQ66" si="7805">(WBQ60-WBQ62)*$C$65*0.7042</f>
        <v>0</v>
      </c>
      <c r="WBS66" s="962">
        <f t="shared" ref="WBS66" si="7806">(WBS60-WBS62)*$C$65*0.7042</f>
        <v>0</v>
      </c>
      <c r="WBU66" s="962">
        <f t="shared" ref="WBU66" si="7807">(WBU60-WBU62)*$C$65*0.7042</f>
        <v>0</v>
      </c>
      <c r="WBW66" s="962">
        <f t="shared" ref="WBW66" si="7808">(WBW60-WBW62)*$C$65*0.7042</f>
        <v>0</v>
      </c>
      <c r="WBY66" s="962">
        <f t="shared" ref="WBY66" si="7809">(WBY60-WBY62)*$C$65*0.7042</f>
        <v>0</v>
      </c>
      <c r="WCA66" s="962">
        <f t="shared" ref="WCA66" si="7810">(WCA60-WCA62)*$C$65*0.7042</f>
        <v>0</v>
      </c>
      <c r="WCC66" s="962">
        <f t="shared" ref="WCC66" si="7811">(WCC60-WCC62)*$C$65*0.7042</f>
        <v>0</v>
      </c>
      <c r="WCE66" s="962">
        <f t="shared" ref="WCE66" si="7812">(WCE60-WCE62)*$C$65*0.7042</f>
        <v>0</v>
      </c>
      <c r="WCG66" s="962">
        <f t="shared" ref="WCG66" si="7813">(WCG60-WCG62)*$C$65*0.7042</f>
        <v>0</v>
      </c>
      <c r="WCI66" s="962">
        <f t="shared" ref="WCI66" si="7814">(WCI60-WCI62)*$C$65*0.7042</f>
        <v>0</v>
      </c>
      <c r="WCK66" s="962">
        <f t="shared" ref="WCK66" si="7815">(WCK60-WCK62)*$C$65*0.7042</f>
        <v>0</v>
      </c>
      <c r="WCM66" s="962">
        <f t="shared" ref="WCM66" si="7816">(WCM60-WCM62)*$C$65*0.7042</f>
        <v>0</v>
      </c>
      <c r="WCO66" s="962">
        <f t="shared" ref="WCO66" si="7817">(WCO60-WCO62)*$C$65*0.7042</f>
        <v>0</v>
      </c>
      <c r="WCQ66" s="962">
        <f t="shared" ref="WCQ66" si="7818">(WCQ60-WCQ62)*$C$65*0.7042</f>
        <v>0</v>
      </c>
      <c r="WCS66" s="962">
        <f t="shared" ref="WCS66" si="7819">(WCS60-WCS62)*$C$65*0.7042</f>
        <v>0</v>
      </c>
      <c r="WCU66" s="962">
        <f t="shared" ref="WCU66" si="7820">(WCU60-WCU62)*$C$65*0.7042</f>
        <v>0</v>
      </c>
      <c r="WCW66" s="962">
        <f t="shared" ref="WCW66" si="7821">(WCW60-WCW62)*$C$65*0.7042</f>
        <v>0</v>
      </c>
      <c r="WCY66" s="962">
        <f t="shared" ref="WCY66" si="7822">(WCY60-WCY62)*$C$65*0.7042</f>
        <v>0</v>
      </c>
      <c r="WDA66" s="962">
        <f t="shared" ref="WDA66" si="7823">(WDA60-WDA62)*$C$65*0.7042</f>
        <v>0</v>
      </c>
      <c r="WDC66" s="962">
        <f t="shared" ref="WDC66" si="7824">(WDC60-WDC62)*$C$65*0.7042</f>
        <v>0</v>
      </c>
      <c r="WDE66" s="962">
        <f t="shared" ref="WDE66" si="7825">(WDE60-WDE62)*$C$65*0.7042</f>
        <v>0</v>
      </c>
      <c r="WDG66" s="962">
        <f t="shared" ref="WDG66" si="7826">(WDG60-WDG62)*$C$65*0.7042</f>
        <v>0</v>
      </c>
      <c r="WDI66" s="962">
        <f t="shared" ref="WDI66" si="7827">(WDI60-WDI62)*$C$65*0.7042</f>
        <v>0</v>
      </c>
      <c r="WDK66" s="962">
        <f t="shared" ref="WDK66" si="7828">(WDK60-WDK62)*$C$65*0.7042</f>
        <v>0</v>
      </c>
      <c r="WDM66" s="962">
        <f t="shared" ref="WDM66" si="7829">(WDM60-WDM62)*$C$65*0.7042</f>
        <v>0</v>
      </c>
      <c r="WDO66" s="962">
        <f t="shared" ref="WDO66" si="7830">(WDO60-WDO62)*$C$65*0.7042</f>
        <v>0</v>
      </c>
      <c r="WDQ66" s="962">
        <f t="shared" ref="WDQ66" si="7831">(WDQ60-WDQ62)*$C$65*0.7042</f>
        <v>0</v>
      </c>
      <c r="WDS66" s="962">
        <f t="shared" ref="WDS66" si="7832">(WDS60-WDS62)*$C$65*0.7042</f>
        <v>0</v>
      </c>
      <c r="WDU66" s="962">
        <f t="shared" ref="WDU66" si="7833">(WDU60-WDU62)*$C$65*0.7042</f>
        <v>0</v>
      </c>
      <c r="WDW66" s="962">
        <f t="shared" ref="WDW66" si="7834">(WDW60-WDW62)*$C$65*0.7042</f>
        <v>0</v>
      </c>
      <c r="WDY66" s="962">
        <f t="shared" ref="WDY66" si="7835">(WDY60-WDY62)*$C$65*0.7042</f>
        <v>0</v>
      </c>
      <c r="WEA66" s="962">
        <f t="shared" ref="WEA66" si="7836">(WEA60-WEA62)*$C$65*0.7042</f>
        <v>0</v>
      </c>
      <c r="WEC66" s="962">
        <f t="shared" ref="WEC66" si="7837">(WEC60-WEC62)*$C$65*0.7042</f>
        <v>0</v>
      </c>
      <c r="WEE66" s="962">
        <f t="shared" ref="WEE66" si="7838">(WEE60-WEE62)*$C$65*0.7042</f>
        <v>0</v>
      </c>
      <c r="WEG66" s="962">
        <f t="shared" ref="WEG66" si="7839">(WEG60-WEG62)*$C$65*0.7042</f>
        <v>0</v>
      </c>
      <c r="WEI66" s="962">
        <f t="shared" ref="WEI66" si="7840">(WEI60-WEI62)*$C$65*0.7042</f>
        <v>0</v>
      </c>
      <c r="WEK66" s="962">
        <f t="shared" ref="WEK66" si="7841">(WEK60-WEK62)*$C$65*0.7042</f>
        <v>0</v>
      </c>
      <c r="WEM66" s="962">
        <f t="shared" ref="WEM66" si="7842">(WEM60-WEM62)*$C$65*0.7042</f>
        <v>0</v>
      </c>
      <c r="WEO66" s="962">
        <f t="shared" ref="WEO66" si="7843">(WEO60-WEO62)*$C$65*0.7042</f>
        <v>0</v>
      </c>
      <c r="WEQ66" s="962">
        <f t="shared" ref="WEQ66" si="7844">(WEQ60-WEQ62)*$C$65*0.7042</f>
        <v>0</v>
      </c>
      <c r="WES66" s="962">
        <f t="shared" ref="WES66" si="7845">(WES60-WES62)*$C$65*0.7042</f>
        <v>0</v>
      </c>
      <c r="WEU66" s="962">
        <f t="shared" ref="WEU66" si="7846">(WEU60-WEU62)*$C$65*0.7042</f>
        <v>0</v>
      </c>
      <c r="WEW66" s="962">
        <f t="shared" ref="WEW66" si="7847">(WEW60-WEW62)*$C$65*0.7042</f>
        <v>0</v>
      </c>
      <c r="WEY66" s="962">
        <f t="shared" ref="WEY66" si="7848">(WEY60-WEY62)*$C$65*0.7042</f>
        <v>0</v>
      </c>
      <c r="WFA66" s="962">
        <f t="shared" ref="WFA66" si="7849">(WFA60-WFA62)*$C$65*0.7042</f>
        <v>0</v>
      </c>
      <c r="WFC66" s="962">
        <f t="shared" ref="WFC66" si="7850">(WFC60-WFC62)*$C$65*0.7042</f>
        <v>0</v>
      </c>
      <c r="WFE66" s="962">
        <f t="shared" ref="WFE66" si="7851">(WFE60-WFE62)*$C$65*0.7042</f>
        <v>0</v>
      </c>
      <c r="WFG66" s="962">
        <f t="shared" ref="WFG66" si="7852">(WFG60-WFG62)*$C$65*0.7042</f>
        <v>0</v>
      </c>
      <c r="WFI66" s="962">
        <f t="shared" ref="WFI66" si="7853">(WFI60-WFI62)*$C$65*0.7042</f>
        <v>0</v>
      </c>
      <c r="WFK66" s="962">
        <f t="shared" ref="WFK66" si="7854">(WFK60-WFK62)*$C$65*0.7042</f>
        <v>0</v>
      </c>
      <c r="WFM66" s="962">
        <f t="shared" ref="WFM66" si="7855">(WFM60-WFM62)*$C$65*0.7042</f>
        <v>0</v>
      </c>
      <c r="WFO66" s="962">
        <f t="shared" ref="WFO66" si="7856">(WFO60-WFO62)*$C$65*0.7042</f>
        <v>0</v>
      </c>
      <c r="WFQ66" s="962">
        <f t="shared" ref="WFQ66" si="7857">(WFQ60-WFQ62)*$C$65*0.7042</f>
        <v>0</v>
      </c>
      <c r="WFS66" s="962">
        <f t="shared" ref="WFS66" si="7858">(WFS60-WFS62)*$C$65*0.7042</f>
        <v>0</v>
      </c>
      <c r="WFU66" s="962">
        <f t="shared" ref="WFU66" si="7859">(WFU60-WFU62)*$C$65*0.7042</f>
        <v>0</v>
      </c>
      <c r="WFW66" s="962">
        <f t="shared" ref="WFW66" si="7860">(WFW60-WFW62)*$C$65*0.7042</f>
        <v>0</v>
      </c>
      <c r="WFY66" s="962">
        <f t="shared" ref="WFY66" si="7861">(WFY60-WFY62)*$C$65*0.7042</f>
        <v>0</v>
      </c>
      <c r="WGA66" s="962">
        <f t="shared" ref="WGA66" si="7862">(WGA60-WGA62)*$C$65*0.7042</f>
        <v>0</v>
      </c>
      <c r="WGC66" s="962">
        <f t="shared" ref="WGC66" si="7863">(WGC60-WGC62)*$C$65*0.7042</f>
        <v>0</v>
      </c>
      <c r="WGE66" s="962">
        <f t="shared" ref="WGE66" si="7864">(WGE60-WGE62)*$C$65*0.7042</f>
        <v>0</v>
      </c>
      <c r="WGG66" s="962">
        <f t="shared" ref="WGG66" si="7865">(WGG60-WGG62)*$C$65*0.7042</f>
        <v>0</v>
      </c>
      <c r="WGI66" s="962">
        <f t="shared" ref="WGI66" si="7866">(WGI60-WGI62)*$C$65*0.7042</f>
        <v>0</v>
      </c>
      <c r="WGK66" s="962">
        <f t="shared" ref="WGK66" si="7867">(WGK60-WGK62)*$C$65*0.7042</f>
        <v>0</v>
      </c>
      <c r="WGM66" s="962">
        <f t="shared" ref="WGM66" si="7868">(WGM60-WGM62)*$C$65*0.7042</f>
        <v>0</v>
      </c>
      <c r="WGO66" s="962">
        <f t="shared" ref="WGO66" si="7869">(WGO60-WGO62)*$C$65*0.7042</f>
        <v>0</v>
      </c>
      <c r="WGQ66" s="962">
        <f t="shared" ref="WGQ66" si="7870">(WGQ60-WGQ62)*$C$65*0.7042</f>
        <v>0</v>
      </c>
      <c r="WGS66" s="962">
        <f t="shared" ref="WGS66" si="7871">(WGS60-WGS62)*$C$65*0.7042</f>
        <v>0</v>
      </c>
      <c r="WGU66" s="962">
        <f t="shared" ref="WGU66" si="7872">(WGU60-WGU62)*$C$65*0.7042</f>
        <v>0</v>
      </c>
      <c r="WGW66" s="962">
        <f t="shared" ref="WGW66" si="7873">(WGW60-WGW62)*$C$65*0.7042</f>
        <v>0</v>
      </c>
      <c r="WGY66" s="962">
        <f t="shared" ref="WGY66" si="7874">(WGY60-WGY62)*$C$65*0.7042</f>
        <v>0</v>
      </c>
      <c r="WHA66" s="962">
        <f t="shared" ref="WHA66" si="7875">(WHA60-WHA62)*$C$65*0.7042</f>
        <v>0</v>
      </c>
      <c r="WHC66" s="962">
        <f t="shared" ref="WHC66" si="7876">(WHC60-WHC62)*$C$65*0.7042</f>
        <v>0</v>
      </c>
      <c r="WHE66" s="962">
        <f t="shared" ref="WHE66" si="7877">(WHE60-WHE62)*$C$65*0.7042</f>
        <v>0</v>
      </c>
      <c r="WHG66" s="962">
        <f t="shared" ref="WHG66" si="7878">(WHG60-WHG62)*$C$65*0.7042</f>
        <v>0</v>
      </c>
      <c r="WHI66" s="962">
        <f t="shared" ref="WHI66" si="7879">(WHI60-WHI62)*$C$65*0.7042</f>
        <v>0</v>
      </c>
      <c r="WHK66" s="962">
        <f t="shared" ref="WHK66" si="7880">(WHK60-WHK62)*$C$65*0.7042</f>
        <v>0</v>
      </c>
      <c r="WHM66" s="962">
        <f t="shared" ref="WHM66" si="7881">(WHM60-WHM62)*$C$65*0.7042</f>
        <v>0</v>
      </c>
      <c r="WHO66" s="962">
        <f t="shared" ref="WHO66" si="7882">(WHO60-WHO62)*$C$65*0.7042</f>
        <v>0</v>
      </c>
      <c r="WHQ66" s="962">
        <f t="shared" ref="WHQ66" si="7883">(WHQ60-WHQ62)*$C$65*0.7042</f>
        <v>0</v>
      </c>
      <c r="WHS66" s="962">
        <f t="shared" ref="WHS66" si="7884">(WHS60-WHS62)*$C$65*0.7042</f>
        <v>0</v>
      </c>
      <c r="WHU66" s="962">
        <f t="shared" ref="WHU66" si="7885">(WHU60-WHU62)*$C$65*0.7042</f>
        <v>0</v>
      </c>
      <c r="WHW66" s="962">
        <f t="shared" ref="WHW66" si="7886">(WHW60-WHW62)*$C$65*0.7042</f>
        <v>0</v>
      </c>
      <c r="WHY66" s="962">
        <f t="shared" ref="WHY66" si="7887">(WHY60-WHY62)*$C$65*0.7042</f>
        <v>0</v>
      </c>
      <c r="WIA66" s="962">
        <f t="shared" ref="WIA66" si="7888">(WIA60-WIA62)*$C$65*0.7042</f>
        <v>0</v>
      </c>
      <c r="WIC66" s="962">
        <f t="shared" ref="WIC66" si="7889">(WIC60-WIC62)*$C$65*0.7042</f>
        <v>0</v>
      </c>
      <c r="WIE66" s="962">
        <f t="shared" ref="WIE66" si="7890">(WIE60-WIE62)*$C$65*0.7042</f>
        <v>0</v>
      </c>
      <c r="WIG66" s="962">
        <f t="shared" ref="WIG66" si="7891">(WIG60-WIG62)*$C$65*0.7042</f>
        <v>0</v>
      </c>
      <c r="WII66" s="962">
        <f t="shared" ref="WII66" si="7892">(WII60-WII62)*$C$65*0.7042</f>
        <v>0</v>
      </c>
      <c r="WIK66" s="962">
        <f t="shared" ref="WIK66" si="7893">(WIK60-WIK62)*$C$65*0.7042</f>
        <v>0</v>
      </c>
      <c r="WIM66" s="962">
        <f t="shared" ref="WIM66" si="7894">(WIM60-WIM62)*$C$65*0.7042</f>
        <v>0</v>
      </c>
      <c r="WIO66" s="962">
        <f t="shared" ref="WIO66" si="7895">(WIO60-WIO62)*$C$65*0.7042</f>
        <v>0</v>
      </c>
      <c r="WIQ66" s="962">
        <f t="shared" ref="WIQ66" si="7896">(WIQ60-WIQ62)*$C$65*0.7042</f>
        <v>0</v>
      </c>
      <c r="WIS66" s="962">
        <f t="shared" ref="WIS66" si="7897">(WIS60-WIS62)*$C$65*0.7042</f>
        <v>0</v>
      </c>
      <c r="WIU66" s="962">
        <f t="shared" ref="WIU66" si="7898">(WIU60-WIU62)*$C$65*0.7042</f>
        <v>0</v>
      </c>
      <c r="WIW66" s="962">
        <f t="shared" ref="WIW66" si="7899">(WIW60-WIW62)*$C$65*0.7042</f>
        <v>0</v>
      </c>
      <c r="WIY66" s="962">
        <f t="shared" ref="WIY66" si="7900">(WIY60-WIY62)*$C$65*0.7042</f>
        <v>0</v>
      </c>
      <c r="WJA66" s="962">
        <f t="shared" ref="WJA66" si="7901">(WJA60-WJA62)*$C$65*0.7042</f>
        <v>0</v>
      </c>
      <c r="WJC66" s="962">
        <f t="shared" ref="WJC66" si="7902">(WJC60-WJC62)*$C$65*0.7042</f>
        <v>0</v>
      </c>
      <c r="WJE66" s="962">
        <f t="shared" ref="WJE66" si="7903">(WJE60-WJE62)*$C$65*0.7042</f>
        <v>0</v>
      </c>
      <c r="WJG66" s="962">
        <f t="shared" ref="WJG66" si="7904">(WJG60-WJG62)*$C$65*0.7042</f>
        <v>0</v>
      </c>
      <c r="WJI66" s="962">
        <f t="shared" ref="WJI66" si="7905">(WJI60-WJI62)*$C$65*0.7042</f>
        <v>0</v>
      </c>
      <c r="WJK66" s="962">
        <f t="shared" ref="WJK66" si="7906">(WJK60-WJK62)*$C$65*0.7042</f>
        <v>0</v>
      </c>
      <c r="WJM66" s="962">
        <f t="shared" ref="WJM66" si="7907">(WJM60-WJM62)*$C$65*0.7042</f>
        <v>0</v>
      </c>
      <c r="WJO66" s="962">
        <f t="shared" ref="WJO66" si="7908">(WJO60-WJO62)*$C$65*0.7042</f>
        <v>0</v>
      </c>
      <c r="WJQ66" s="962">
        <f t="shared" ref="WJQ66" si="7909">(WJQ60-WJQ62)*$C$65*0.7042</f>
        <v>0</v>
      </c>
      <c r="WJS66" s="962">
        <f t="shared" ref="WJS66" si="7910">(WJS60-WJS62)*$C$65*0.7042</f>
        <v>0</v>
      </c>
      <c r="WJU66" s="962">
        <f t="shared" ref="WJU66" si="7911">(WJU60-WJU62)*$C$65*0.7042</f>
        <v>0</v>
      </c>
      <c r="WJW66" s="962">
        <f t="shared" ref="WJW66" si="7912">(WJW60-WJW62)*$C$65*0.7042</f>
        <v>0</v>
      </c>
      <c r="WJY66" s="962">
        <f t="shared" ref="WJY66" si="7913">(WJY60-WJY62)*$C$65*0.7042</f>
        <v>0</v>
      </c>
      <c r="WKA66" s="962">
        <f t="shared" ref="WKA66" si="7914">(WKA60-WKA62)*$C$65*0.7042</f>
        <v>0</v>
      </c>
      <c r="WKC66" s="962">
        <f t="shared" ref="WKC66" si="7915">(WKC60-WKC62)*$C$65*0.7042</f>
        <v>0</v>
      </c>
      <c r="WKE66" s="962">
        <f t="shared" ref="WKE66" si="7916">(WKE60-WKE62)*$C$65*0.7042</f>
        <v>0</v>
      </c>
      <c r="WKG66" s="962">
        <f t="shared" ref="WKG66" si="7917">(WKG60-WKG62)*$C$65*0.7042</f>
        <v>0</v>
      </c>
      <c r="WKI66" s="962">
        <f t="shared" ref="WKI66" si="7918">(WKI60-WKI62)*$C$65*0.7042</f>
        <v>0</v>
      </c>
      <c r="WKK66" s="962">
        <f t="shared" ref="WKK66" si="7919">(WKK60-WKK62)*$C$65*0.7042</f>
        <v>0</v>
      </c>
      <c r="WKM66" s="962">
        <f t="shared" ref="WKM66" si="7920">(WKM60-WKM62)*$C$65*0.7042</f>
        <v>0</v>
      </c>
      <c r="WKO66" s="962">
        <f t="shared" ref="WKO66" si="7921">(WKO60-WKO62)*$C$65*0.7042</f>
        <v>0</v>
      </c>
      <c r="WKQ66" s="962">
        <f t="shared" ref="WKQ66" si="7922">(WKQ60-WKQ62)*$C$65*0.7042</f>
        <v>0</v>
      </c>
      <c r="WKS66" s="962">
        <f t="shared" ref="WKS66" si="7923">(WKS60-WKS62)*$C$65*0.7042</f>
        <v>0</v>
      </c>
      <c r="WKU66" s="962">
        <f t="shared" ref="WKU66" si="7924">(WKU60-WKU62)*$C$65*0.7042</f>
        <v>0</v>
      </c>
      <c r="WKW66" s="962">
        <f t="shared" ref="WKW66" si="7925">(WKW60-WKW62)*$C$65*0.7042</f>
        <v>0</v>
      </c>
      <c r="WKY66" s="962">
        <f t="shared" ref="WKY66" si="7926">(WKY60-WKY62)*$C$65*0.7042</f>
        <v>0</v>
      </c>
      <c r="WLA66" s="962">
        <f t="shared" ref="WLA66" si="7927">(WLA60-WLA62)*$C$65*0.7042</f>
        <v>0</v>
      </c>
      <c r="WLC66" s="962">
        <f t="shared" ref="WLC66" si="7928">(WLC60-WLC62)*$C$65*0.7042</f>
        <v>0</v>
      </c>
      <c r="WLE66" s="962">
        <f t="shared" ref="WLE66" si="7929">(WLE60-WLE62)*$C$65*0.7042</f>
        <v>0</v>
      </c>
      <c r="WLG66" s="962">
        <f t="shared" ref="WLG66" si="7930">(WLG60-WLG62)*$C$65*0.7042</f>
        <v>0</v>
      </c>
      <c r="WLI66" s="962">
        <f t="shared" ref="WLI66" si="7931">(WLI60-WLI62)*$C$65*0.7042</f>
        <v>0</v>
      </c>
      <c r="WLK66" s="962">
        <f t="shared" ref="WLK66" si="7932">(WLK60-WLK62)*$C$65*0.7042</f>
        <v>0</v>
      </c>
      <c r="WLM66" s="962">
        <f t="shared" ref="WLM66" si="7933">(WLM60-WLM62)*$C$65*0.7042</f>
        <v>0</v>
      </c>
      <c r="WLO66" s="962">
        <f t="shared" ref="WLO66" si="7934">(WLO60-WLO62)*$C$65*0.7042</f>
        <v>0</v>
      </c>
      <c r="WLQ66" s="962">
        <f t="shared" ref="WLQ66" si="7935">(WLQ60-WLQ62)*$C$65*0.7042</f>
        <v>0</v>
      </c>
      <c r="WLS66" s="962">
        <f t="shared" ref="WLS66" si="7936">(WLS60-WLS62)*$C$65*0.7042</f>
        <v>0</v>
      </c>
      <c r="WLU66" s="962">
        <f t="shared" ref="WLU66" si="7937">(WLU60-WLU62)*$C$65*0.7042</f>
        <v>0</v>
      </c>
      <c r="WLW66" s="962">
        <f t="shared" ref="WLW66" si="7938">(WLW60-WLW62)*$C$65*0.7042</f>
        <v>0</v>
      </c>
      <c r="WLY66" s="962">
        <f t="shared" ref="WLY66" si="7939">(WLY60-WLY62)*$C$65*0.7042</f>
        <v>0</v>
      </c>
      <c r="WMA66" s="962">
        <f t="shared" ref="WMA66" si="7940">(WMA60-WMA62)*$C$65*0.7042</f>
        <v>0</v>
      </c>
      <c r="WMC66" s="962">
        <f t="shared" ref="WMC66" si="7941">(WMC60-WMC62)*$C$65*0.7042</f>
        <v>0</v>
      </c>
      <c r="WME66" s="962">
        <f t="shared" ref="WME66" si="7942">(WME60-WME62)*$C$65*0.7042</f>
        <v>0</v>
      </c>
      <c r="WMG66" s="962">
        <f t="shared" ref="WMG66" si="7943">(WMG60-WMG62)*$C$65*0.7042</f>
        <v>0</v>
      </c>
      <c r="WMI66" s="962">
        <f t="shared" ref="WMI66" si="7944">(WMI60-WMI62)*$C$65*0.7042</f>
        <v>0</v>
      </c>
      <c r="WMK66" s="962">
        <f t="shared" ref="WMK66" si="7945">(WMK60-WMK62)*$C$65*0.7042</f>
        <v>0</v>
      </c>
      <c r="WMM66" s="962">
        <f t="shared" ref="WMM66" si="7946">(WMM60-WMM62)*$C$65*0.7042</f>
        <v>0</v>
      </c>
      <c r="WMO66" s="962">
        <f t="shared" ref="WMO66" si="7947">(WMO60-WMO62)*$C$65*0.7042</f>
        <v>0</v>
      </c>
      <c r="WMQ66" s="962">
        <f t="shared" ref="WMQ66" si="7948">(WMQ60-WMQ62)*$C$65*0.7042</f>
        <v>0</v>
      </c>
      <c r="WMS66" s="962">
        <f t="shared" ref="WMS66" si="7949">(WMS60-WMS62)*$C$65*0.7042</f>
        <v>0</v>
      </c>
      <c r="WMU66" s="962">
        <f t="shared" ref="WMU66" si="7950">(WMU60-WMU62)*$C$65*0.7042</f>
        <v>0</v>
      </c>
      <c r="WMW66" s="962">
        <f t="shared" ref="WMW66" si="7951">(WMW60-WMW62)*$C$65*0.7042</f>
        <v>0</v>
      </c>
      <c r="WMY66" s="962">
        <f t="shared" ref="WMY66" si="7952">(WMY60-WMY62)*$C$65*0.7042</f>
        <v>0</v>
      </c>
      <c r="WNA66" s="962">
        <f t="shared" ref="WNA66" si="7953">(WNA60-WNA62)*$C$65*0.7042</f>
        <v>0</v>
      </c>
      <c r="WNC66" s="962">
        <f t="shared" ref="WNC66" si="7954">(WNC60-WNC62)*$C$65*0.7042</f>
        <v>0</v>
      </c>
      <c r="WNE66" s="962">
        <f t="shared" ref="WNE66" si="7955">(WNE60-WNE62)*$C$65*0.7042</f>
        <v>0</v>
      </c>
      <c r="WNG66" s="962">
        <f t="shared" ref="WNG66" si="7956">(WNG60-WNG62)*$C$65*0.7042</f>
        <v>0</v>
      </c>
      <c r="WNI66" s="962">
        <f t="shared" ref="WNI66" si="7957">(WNI60-WNI62)*$C$65*0.7042</f>
        <v>0</v>
      </c>
      <c r="WNK66" s="962">
        <f t="shared" ref="WNK66" si="7958">(WNK60-WNK62)*$C$65*0.7042</f>
        <v>0</v>
      </c>
      <c r="WNM66" s="962">
        <f t="shared" ref="WNM66" si="7959">(WNM60-WNM62)*$C$65*0.7042</f>
        <v>0</v>
      </c>
      <c r="WNO66" s="962">
        <f t="shared" ref="WNO66" si="7960">(WNO60-WNO62)*$C$65*0.7042</f>
        <v>0</v>
      </c>
      <c r="WNQ66" s="962">
        <f t="shared" ref="WNQ66" si="7961">(WNQ60-WNQ62)*$C$65*0.7042</f>
        <v>0</v>
      </c>
      <c r="WNS66" s="962">
        <f t="shared" ref="WNS66" si="7962">(WNS60-WNS62)*$C$65*0.7042</f>
        <v>0</v>
      </c>
      <c r="WNU66" s="962">
        <f t="shared" ref="WNU66" si="7963">(WNU60-WNU62)*$C$65*0.7042</f>
        <v>0</v>
      </c>
      <c r="WNW66" s="962">
        <f t="shared" ref="WNW66" si="7964">(WNW60-WNW62)*$C$65*0.7042</f>
        <v>0</v>
      </c>
      <c r="WNY66" s="962">
        <f t="shared" ref="WNY66" si="7965">(WNY60-WNY62)*$C$65*0.7042</f>
        <v>0</v>
      </c>
      <c r="WOA66" s="962">
        <f t="shared" ref="WOA66" si="7966">(WOA60-WOA62)*$C$65*0.7042</f>
        <v>0</v>
      </c>
      <c r="WOC66" s="962">
        <f t="shared" ref="WOC66" si="7967">(WOC60-WOC62)*$C$65*0.7042</f>
        <v>0</v>
      </c>
      <c r="WOE66" s="962">
        <f t="shared" ref="WOE66" si="7968">(WOE60-WOE62)*$C$65*0.7042</f>
        <v>0</v>
      </c>
      <c r="WOG66" s="962">
        <f t="shared" ref="WOG66" si="7969">(WOG60-WOG62)*$C$65*0.7042</f>
        <v>0</v>
      </c>
      <c r="WOI66" s="962">
        <f t="shared" ref="WOI66" si="7970">(WOI60-WOI62)*$C$65*0.7042</f>
        <v>0</v>
      </c>
      <c r="WOK66" s="962">
        <f t="shared" ref="WOK66" si="7971">(WOK60-WOK62)*$C$65*0.7042</f>
        <v>0</v>
      </c>
      <c r="WOM66" s="962">
        <f t="shared" ref="WOM66" si="7972">(WOM60-WOM62)*$C$65*0.7042</f>
        <v>0</v>
      </c>
      <c r="WOO66" s="962">
        <f t="shared" ref="WOO66" si="7973">(WOO60-WOO62)*$C$65*0.7042</f>
        <v>0</v>
      </c>
      <c r="WOQ66" s="962">
        <f t="shared" ref="WOQ66" si="7974">(WOQ60-WOQ62)*$C$65*0.7042</f>
        <v>0</v>
      </c>
      <c r="WOS66" s="962">
        <f t="shared" ref="WOS66" si="7975">(WOS60-WOS62)*$C$65*0.7042</f>
        <v>0</v>
      </c>
      <c r="WOU66" s="962">
        <f t="shared" ref="WOU66" si="7976">(WOU60-WOU62)*$C$65*0.7042</f>
        <v>0</v>
      </c>
      <c r="WOW66" s="962">
        <f t="shared" ref="WOW66" si="7977">(WOW60-WOW62)*$C$65*0.7042</f>
        <v>0</v>
      </c>
      <c r="WOY66" s="962">
        <f t="shared" ref="WOY66" si="7978">(WOY60-WOY62)*$C$65*0.7042</f>
        <v>0</v>
      </c>
      <c r="WPA66" s="962">
        <f t="shared" ref="WPA66" si="7979">(WPA60-WPA62)*$C$65*0.7042</f>
        <v>0</v>
      </c>
      <c r="WPC66" s="962">
        <f t="shared" ref="WPC66" si="7980">(WPC60-WPC62)*$C$65*0.7042</f>
        <v>0</v>
      </c>
      <c r="WPE66" s="962">
        <f t="shared" ref="WPE66" si="7981">(WPE60-WPE62)*$C$65*0.7042</f>
        <v>0</v>
      </c>
      <c r="WPG66" s="962">
        <f t="shared" ref="WPG66" si="7982">(WPG60-WPG62)*$C$65*0.7042</f>
        <v>0</v>
      </c>
      <c r="WPI66" s="962">
        <f t="shared" ref="WPI66" si="7983">(WPI60-WPI62)*$C$65*0.7042</f>
        <v>0</v>
      </c>
      <c r="WPK66" s="962">
        <f t="shared" ref="WPK66" si="7984">(WPK60-WPK62)*$C$65*0.7042</f>
        <v>0</v>
      </c>
      <c r="WPM66" s="962">
        <f t="shared" ref="WPM66" si="7985">(WPM60-WPM62)*$C$65*0.7042</f>
        <v>0</v>
      </c>
      <c r="WPO66" s="962">
        <f t="shared" ref="WPO66" si="7986">(WPO60-WPO62)*$C$65*0.7042</f>
        <v>0</v>
      </c>
      <c r="WPQ66" s="962">
        <f t="shared" ref="WPQ66" si="7987">(WPQ60-WPQ62)*$C$65*0.7042</f>
        <v>0</v>
      </c>
      <c r="WPS66" s="962">
        <f t="shared" ref="WPS66" si="7988">(WPS60-WPS62)*$C$65*0.7042</f>
        <v>0</v>
      </c>
      <c r="WPU66" s="962">
        <f t="shared" ref="WPU66" si="7989">(WPU60-WPU62)*$C$65*0.7042</f>
        <v>0</v>
      </c>
      <c r="WPW66" s="962">
        <f t="shared" ref="WPW66" si="7990">(WPW60-WPW62)*$C$65*0.7042</f>
        <v>0</v>
      </c>
      <c r="WPY66" s="962">
        <f t="shared" ref="WPY66" si="7991">(WPY60-WPY62)*$C$65*0.7042</f>
        <v>0</v>
      </c>
      <c r="WQA66" s="962">
        <f t="shared" ref="WQA66" si="7992">(WQA60-WQA62)*$C$65*0.7042</f>
        <v>0</v>
      </c>
      <c r="WQC66" s="962">
        <f t="shared" ref="WQC66" si="7993">(WQC60-WQC62)*$C$65*0.7042</f>
        <v>0</v>
      </c>
      <c r="WQE66" s="962">
        <f t="shared" ref="WQE66" si="7994">(WQE60-WQE62)*$C$65*0.7042</f>
        <v>0</v>
      </c>
      <c r="WQG66" s="962">
        <f t="shared" ref="WQG66" si="7995">(WQG60-WQG62)*$C$65*0.7042</f>
        <v>0</v>
      </c>
      <c r="WQI66" s="962">
        <f t="shared" ref="WQI66" si="7996">(WQI60-WQI62)*$C$65*0.7042</f>
        <v>0</v>
      </c>
      <c r="WQK66" s="962">
        <f t="shared" ref="WQK66" si="7997">(WQK60-WQK62)*$C$65*0.7042</f>
        <v>0</v>
      </c>
      <c r="WQM66" s="962">
        <f t="shared" ref="WQM66" si="7998">(WQM60-WQM62)*$C$65*0.7042</f>
        <v>0</v>
      </c>
      <c r="WQO66" s="962">
        <f t="shared" ref="WQO66" si="7999">(WQO60-WQO62)*$C$65*0.7042</f>
        <v>0</v>
      </c>
      <c r="WQQ66" s="962">
        <f t="shared" ref="WQQ66" si="8000">(WQQ60-WQQ62)*$C$65*0.7042</f>
        <v>0</v>
      </c>
      <c r="WQS66" s="962">
        <f t="shared" ref="WQS66" si="8001">(WQS60-WQS62)*$C$65*0.7042</f>
        <v>0</v>
      </c>
      <c r="WQU66" s="962">
        <f t="shared" ref="WQU66" si="8002">(WQU60-WQU62)*$C$65*0.7042</f>
        <v>0</v>
      </c>
      <c r="WQW66" s="962">
        <f t="shared" ref="WQW66" si="8003">(WQW60-WQW62)*$C$65*0.7042</f>
        <v>0</v>
      </c>
      <c r="WQY66" s="962">
        <f t="shared" ref="WQY66" si="8004">(WQY60-WQY62)*$C$65*0.7042</f>
        <v>0</v>
      </c>
      <c r="WRA66" s="962">
        <f t="shared" ref="WRA66" si="8005">(WRA60-WRA62)*$C$65*0.7042</f>
        <v>0</v>
      </c>
      <c r="WRC66" s="962">
        <f t="shared" ref="WRC66" si="8006">(WRC60-WRC62)*$C$65*0.7042</f>
        <v>0</v>
      </c>
      <c r="WRE66" s="962">
        <f t="shared" ref="WRE66" si="8007">(WRE60-WRE62)*$C$65*0.7042</f>
        <v>0</v>
      </c>
      <c r="WRG66" s="962">
        <f t="shared" ref="WRG66" si="8008">(WRG60-WRG62)*$C$65*0.7042</f>
        <v>0</v>
      </c>
      <c r="WRI66" s="962">
        <f t="shared" ref="WRI66" si="8009">(WRI60-WRI62)*$C$65*0.7042</f>
        <v>0</v>
      </c>
      <c r="WRK66" s="962">
        <f t="shared" ref="WRK66" si="8010">(WRK60-WRK62)*$C$65*0.7042</f>
        <v>0</v>
      </c>
      <c r="WRM66" s="962">
        <f t="shared" ref="WRM66" si="8011">(WRM60-WRM62)*$C$65*0.7042</f>
        <v>0</v>
      </c>
      <c r="WRO66" s="962">
        <f t="shared" ref="WRO66" si="8012">(WRO60-WRO62)*$C$65*0.7042</f>
        <v>0</v>
      </c>
      <c r="WRQ66" s="962">
        <f t="shared" ref="WRQ66" si="8013">(WRQ60-WRQ62)*$C$65*0.7042</f>
        <v>0</v>
      </c>
      <c r="WRS66" s="962">
        <f t="shared" ref="WRS66" si="8014">(WRS60-WRS62)*$C$65*0.7042</f>
        <v>0</v>
      </c>
      <c r="WRU66" s="962">
        <f t="shared" ref="WRU66" si="8015">(WRU60-WRU62)*$C$65*0.7042</f>
        <v>0</v>
      </c>
      <c r="WRW66" s="962">
        <f t="shared" ref="WRW66" si="8016">(WRW60-WRW62)*$C$65*0.7042</f>
        <v>0</v>
      </c>
      <c r="WRY66" s="962">
        <f t="shared" ref="WRY66" si="8017">(WRY60-WRY62)*$C$65*0.7042</f>
        <v>0</v>
      </c>
      <c r="WSA66" s="962">
        <f t="shared" ref="WSA66" si="8018">(WSA60-WSA62)*$C$65*0.7042</f>
        <v>0</v>
      </c>
      <c r="WSC66" s="962">
        <f t="shared" ref="WSC66" si="8019">(WSC60-WSC62)*$C$65*0.7042</f>
        <v>0</v>
      </c>
      <c r="WSE66" s="962">
        <f t="shared" ref="WSE66" si="8020">(WSE60-WSE62)*$C$65*0.7042</f>
        <v>0</v>
      </c>
      <c r="WSG66" s="962">
        <f t="shared" ref="WSG66" si="8021">(WSG60-WSG62)*$C$65*0.7042</f>
        <v>0</v>
      </c>
      <c r="WSI66" s="962">
        <f t="shared" ref="WSI66" si="8022">(WSI60-WSI62)*$C$65*0.7042</f>
        <v>0</v>
      </c>
      <c r="WSK66" s="962">
        <f t="shared" ref="WSK66" si="8023">(WSK60-WSK62)*$C$65*0.7042</f>
        <v>0</v>
      </c>
      <c r="WSM66" s="962">
        <f t="shared" ref="WSM66" si="8024">(WSM60-WSM62)*$C$65*0.7042</f>
        <v>0</v>
      </c>
      <c r="WSO66" s="962">
        <f t="shared" ref="WSO66" si="8025">(WSO60-WSO62)*$C$65*0.7042</f>
        <v>0</v>
      </c>
      <c r="WSQ66" s="962">
        <f t="shared" ref="WSQ66" si="8026">(WSQ60-WSQ62)*$C$65*0.7042</f>
        <v>0</v>
      </c>
      <c r="WSS66" s="962">
        <f t="shared" ref="WSS66" si="8027">(WSS60-WSS62)*$C$65*0.7042</f>
        <v>0</v>
      </c>
      <c r="WSU66" s="962">
        <f t="shared" ref="WSU66" si="8028">(WSU60-WSU62)*$C$65*0.7042</f>
        <v>0</v>
      </c>
      <c r="WSW66" s="962">
        <f t="shared" ref="WSW66" si="8029">(WSW60-WSW62)*$C$65*0.7042</f>
        <v>0</v>
      </c>
      <c r="WSY66" s="962">
        <f t="shared" ref="WSY66" si="8030">(WSY60-WSY62)*$C$65*0.7042</f>
        <v>0</v>
      </c>
      <c r="WTA66" s="962">
        <f t="shared" ref="WTA66" si="8031">(WTA60-WTA62)*$C$65*0.7042</f>
        <v>0</v>
      </c>
      <c r="WTC66" s="962">
        <f t="shared" ref="WTC66" si="8032">(WTC60-WTC62)*$C$65*0.7042</f>
        <v>0</v>
      </c>
      <c r="WTE66" s="962">
        <f t="shared" ref="WTE66" si="8033">(WTE60-WTE62)*$C$65*0.7042</f>
        <v>0</v>
      </c>
      <c r="WTG66" s="962">
        <f t="shared" ref="WTG66" si="8034">(WTG60-WTG62)*$C$65*0.7042</f>
        <v>0</v>
      </c>
      <c r="WTI66" s="962">
        <f t="shared" ref="WTI66" si="8035">(WTI60-WTI62)*$C$65*0.7042</f>
        <v>0</v>
      </c>
      <c r="WTK66" s="962">
        <f t="shared" ref="WTK66" si="8036">(WTK60-WTK62)*$C$65*0.7042</f>
        <v>0</v>
      </c>
      <c r="WTM66" s="962">
        <f t="shared" ref="WTM66" si="8037">(WTM60-WTM62)*$C$65*0.7042</f>
        <v>0</v>
      </c>
      <c r="WTO66" s="962">
        <f t="shared" ref="WTO66" si="8038">(WTO60-WTO62)*$C$65*0.7042</f>
        <v>0</v>
      </c>
      <c r="WTQ66" s="962">
        <f t="shared" ref="WTQ66" si="8039">(WTQ60-WTQ62)*$C$65*0.7042</f>
        <v>0</v>
      </c>
      <c r="WTS66" s="962">
        <f t="shared" ref="WTS66" si="8040">(WTS60-WTS62)*$C$65*0.7042</f>
        <v>0</v>
      </c>
      <c r="WTU66" s="962">
        <f t="shared" ref="WTU66" si="8041">(WTU60-WTU62)*$C$65*0.7042</f>
        <v>0</v>
      </c>
      <c r="WTW66" s="962">
        <f t="shared" ref="WTW66" si="8042">(WTW60-WTW62)*$C$65*0.7042</f>
        <v>0</v>
      </c>
      <c r="WTY66" s="962">
        <f t="shared" ref="WTY66" si="8043">(WTY60-WTY62)*$C$65*0.7042</f>
        <v>0</v>
      </c>
      <c r="WUA66" s="962">
        <f t="shared" ref="WUA66" si="8044">(WUA60-WUA62)*$C$65*0.7042</f>
        <v>0</v>
      </c>
      <c r="WUC66" s="962">
        <f t="shared" ref="WUC66" si="8045">(WUC60-WUC62)*$C$65*0.7042</f>
        <v>0</v>
      </c>
      <c r="WUE66" s="962">
        <f t="shared" ref="WUE66" si="8046">(WUE60-WUE62)*$C$65*0.7042</f>
        <v>0</v>
      </c>
      <c r="WUG66" s="962">
        <f t="shared" ref="WUG66" si="8047">(WUG60-WUG62)*$C$65*0.7042</f>
        <v>0</v>
      </c>
      <c r="WUI66" s="962">
        <f t="shared" ref="WUI66" si="8048">(WUI60-WUI62)*$C$65*0.7042</f>
        <v>0</v>
      </c>
      <c r="WUK66" s="962">
        <f t="shared" ref="WUK66" si="8049">(WUK60-WUK62)*$C$65*0.7042</f>
        <v>0</v>
      </c>
      <c r="WUM66" s="962">
        <f t="shared" ref="WUM66" si="8050">(WUM60-WUM62)*$C$65*0.7042</f>
        <v>0</v>
      </c>
      <c r="WUO66" s="962">
        <f t="shared" ref="WUO66" si="8051">(WUO60-WUO62)*$C$65*0.7042</f>
        <v>0</v>
      </c>
      <c r="WUQ66" s="962">
        <f t="shared" ref="WUQ66" si="8052">(WUQ60-WUQ62)*$C$65*0.7042</f>
        <v>0</v>
      </c>
      <c r="WUS66" s="962">
        <f t="shared" ref="WUS66" si="8053">(WUS60-WUS62)*$C$65*0.7042</f>
        <v>0</v>
      </c>
      <c r="WUU66" s="962">
        <f t="shared" ref="WUU66" si="8054">(WUU60-WUU62)*$C$65*0.7042</f>
        <v>0</v>
      </c>
      <c r="WUW66" s="962">
        <f t="shared" ref="WUW66" si="8055">(WUW60-WUW62)*$C$65*0.7042</f>
        <v>0</v>
      </c>
      <c r="WUY66" s="962">
        <f t="shared" ref="WUY66" si="8056">(WUY60-WUY62)*$C$65*0.7042</f>
        <v>0</v>
      </c>
      <c r="WVA66" s="962">
        <f t="shared" ref="WVA66" si="8057">(WVA60-WVA62)*$C$65*0.7042</f>
        <v>0</v>
      </c>
      <c r="WVC66" s="962">
        <f t="shared" ref="WVC66" si="8058">(WVC60-WVC62)*$C$65*0.7042</f>
        <v>0</v>
      </c>
      <c r="WVE66" s="962">
        <f t="shared" ref="WVE66" si="8059">(WVE60-WVE62)*$C$65*0.7042</f>
        <v>0</v>
      </c>
      <c r="WVG66" s="962">
        <f t="shared" ref="WVG66" si="8060">(WVG60-WVG62)*$C$65*0.7042</f>
        <v>0</v>
      </c>
      <c r="WVI66" s="962">
        <f t="shared" ref="WVI66" si="8061">(WVI60-WVI62)*$C$65*0.7042</f>
        <v>0</v>
      </c>
      <c r="WVK66" s="962">
        <f t="shared" ref="WVK66" si="8062">(WVK60-WVK62)*$C$65*0.7042</f>
        <v>0</v>
      </c>
      <c r="WVM66" s="962">
        <f t="shared" ref="WVM66" si="8063">(WVM60-WVM62)*$C$65*0.7042</f>
        <v>0</v>
      </c>
      <c r="WVO66" s="962">
        <f t="shared" ref="WVO66" si="8064">(WVO60-WVO62)*$C$65*0.7042</f>
        <v>0</v>
      </c>
      <c r="WVQ66" s="962">
        <f t="shared" ref="WVQ66" si="8065">(WVQ60-WVQ62)*$C$65*0.7042</f>
        <v>0</v>
      </c>
      <c r="WVS66" s="962">
        <f t="shared" ref="WVS66" si="8066">(WVS60-WVS62)*$C$65*0.7042</f>
        <v>0</v>
      </c>
      <c r="WVU66" s="962">
        <f t="shared" ref="WVU66" si="8067">(WVU60-WVU62)*$C$65*0.7042</f>
        <v>0</v>
      </c>
      <c r="WVW66" s="962">
        <f t="shared" ref="WVW66" si="8068">(WVW60-WVW62)*$C$65*0.7042</f>
        <v>0</v>
      </c>
      <c r="WVY66" s="962">
        <f t="shared" ref="WVY66" si="8069">(WVY60-WVY62)*$C$65*0.7042</f>
        <v>0</v>
      </c>
      <c r="WWA66" s="962">
        <f t="shared" ref="WWA66" si="8070">(WWA60-WWA62)*$C$65*0.7042</f>
        <v>0</v>
      </c>
      <c r="WWC66" s="962">
        <f t="shared" ref="WWC66" si="8071">(WWC60-WWC62)*$C$65*0.7042</f>
        <v>0</v>
      </c>
      <c r="WWE66" s="962">
        <f t="shared" ref="WWE66" si="8072">(WWE60-WWE62)*$C$65*0.7042</f>
        <v>0</v>
      </c>
      <c r="WWG66" s="962">
        <f t="shared" ref="WWG66" si="8073">(WWG60-WWG62)*$C$65*0.7042</f>
        <v>0</v>
      </c>
      <c r="WWI66" s="962">
        <f t="shared" ref="WWI66" si="8074">(WWI60-WWI62)*$C$65*0.7042</f>
        <v>0</v>
      </c>
      <c r="WWK66" s="962">
        <f t="shared" ref="WWK66" si="8075">(WWK60-WWK62)*$C$65*0.7042</f>
        <v>0</v>
      </c>
      <c r="WWM66" s="962">
        <f t="shared" ref="WWM66" si="8076">(WWM60-WWM62)*$C$65*0.7042</f>
        <v>0</v>
      </c>
      <c r="WWO66" s="962">
        <f t="shared" ref="WWO66" si="8077">(WWO60-WWO62)*$C$65*0.7042</f>
        <v>0</v>
      </c>
      <c r="WWQ66" s="962">
        <f t="shared" ref="WWQ66" si="8078">(WWQ60-WWQ62)*$C$65*0.7042</f>
        <v>0</v>
      </c>
      <c r="WWS66" s="962">
        <f t="shared" ref="WWS66" si="8079">(WWS60-WWS62)*$C$65*0.7042</f>
        <v>0</v>
      </c>
      <c r="WWU66" s="962">
        <f t="shared" ref="WWU66" si="8080">(WWU60-WWU62)*$C$65*0.7042</f>
        <v>0</v>
      </c>
      <c r="WWW66" s="962">
        <f t="shared" ref="WWW66" si="8081">(WWW60-WWW62)*$C$65*0.7042</f>
        <v>0</v>
      </c>
      <c r="WWY66" s="962">
        <f t="shared" ref="WWY66" si="8082">(WWY60-WWY62)*$C$65*0.7042</f>
        <v>0</v>
      </c>
      <c r="WXA66" s="962">
        <f t="shared" ref="WXA66" si="8083">(WXA60-WXA62)*$C$65*0.7042</f>
        <v>0</v>
      </c>
      <c r="WXC66" s="962">
        <f t="shared" ref="WXC66" si="8084">(WXC60-WXC62)*$C$65*0.7042</f>
        <v>0</v>
      </c>
      <c r="WXE66" s="962">
        <f t="shared" ref="WXE66" si="8085">(WXE60-WXE62)*$C$65*0.7042</f>
        <v>0</v>
      </c>
      <c r="WXG66" s="962">
        <f t="shared" ref="WXG66" si="8086">(WXG60-WXG62)*$C$65*0.7042</f>
        <v>0</v>
      </c>
      <c r="WXI66" s="962">
        <f t="shared" ref="WXI66" si="8087">(WXI60-WXI62)*$C$65*0.7042</f>
        <v>0</v>
      </c>
      <c r="WXK66" s="962">
        <f t="shared" ref="WXK66" si="8088">(WXK60-WXK62)*$C$65*0.7042</f>
        <v>0</v>
      </c>
      <c r="WXM66" s="962">
        <f t="shared" ref="WXM66" si="8089">(WXM60-WXM62)*$C$65*0.7042</f>
        <v>0</v>
      </c>
      <c r="WXO66" s="962">
        <f t="shared" ref="WXO66" si="8090">(WXO60-WXO62)*$C$65*0.7042</f>
        <v>0</v>
      </c>
      <c r="WXQ66" s="962">
        <f t="shared" ref="WXQ66" si="8091">(WXQ60-WXQ62)*$C$65*0.7042</f>
        <v>0</v>
      </c>
      <c r="WXS66" s="962">
        <f t="shared" ref="WXS66" si="8092">(WXS60-WXS62)*$C$65*0.7042</f>
        <v>0</v>
      </c>
      <c r="WXU66" s="962">
        <f t="shared" ref="WXU66" si="8093">(WXU60-WXU62)*$C$65*0.7042</f>
        <v>0</v>
      </c>
      <c r="WXW66" s="962">
        <f t="shared" ref="WXW66" si="8094">(WXW60-WXW62)*$C$65*0.7042</f>
        <v>0</v>
      </c>
      <c r="WXY66" s="962">
        <f t="shared" ref="WXY66" si="8095">(WXY60-WXY62)*$C$65*0.7042</f>
        <v>0</v>
      </c>
      <c r="WYA66" s="962">
        <f t="shared" ref="WYA66" si="8096">(WYA60-WYA62)*$C$65*0.7042</f>
        <v>0</v>
      </c>
      <c r="WYC66" s="962">
        <f t="shared" ref="WYC66" si="8097">(WYC60-WYC62)*$C$65*0.7042</f>
        <v>0</v>
      </c>
      <c r="WYE66" s="962">
        <f t="shared" ref="WYE66" si="8098">(WYE60-WYE62)*$C$65*0.7042</f>
        <v>0</v>
      </c>
      <c r="WYG66" s="962">
        <f t="shared" ref="WYG66" si="8099">(WYG60-WYG62)*$C$65*0.7042</f>
        <v>0</v>
      </c>
      <c r="WYI66" s="962">
        <f t="shared" ref="WYI66" si="8100">(WYI60-WYI62)*$C$65*0.7042</f>
        <v>0</v>
      </c>
      <c r="WYK66" s="962">
        <f t="shared" ref="WYK66" si="8101">(WYK60-WYK62)*$C$65*0.7042</f>
        <v>0</v>
      </c>
      <c r="WYM66" s="962">
        <f t="shared" ref="WYM66" si="8102">(WYM60-WYM62)*$C$65*0.7042</f>
        <v>0</v>
      </c>
      <c r="WYO66" s="962">
        <f t="shared" ref="WYO66" si="8103">(WYO60-WYO62)*$C$65*0.7042</f>
        <v>0</v>
      </c>
      <c r="WYQ66" s="962">
        <f t="shared" ref="WYQ66" si="8104">(WYQ60-WYQ62)*$C$65*0.7042</f>
        <v>0</v>
      </c>
      <c r="WYS66" s="962">
        <f t="shared" ref="WYS66" si="8105">(WYS60-WYS62)*$C$65*0.7042</f>
        <v>0</v>
      </c>
      <c r="WYU66" s="962">
        <f t="shared" ref="WYU66" si="8106">(WYU60-WYU62)*$C$65*0.7042</f>
        <v>0</v>
      </c>
      <c r="WYW66" s="962">
        <f t="shared" ref="WYW66" si="8107">(WYW60-WYW62)*$C$65*0.7042</f>
        <v>0</v>
      </c>
      <c r="WYY66" s="962">
        <f t="shared" ref="WYY66" si="8108">(WYY60-WYY62)*$C$65*0.7042</f>
        <v>0</v>
      </c>
      <c r="WZA66" s="962">
        <f t="shared" ref="WZA66" si="8109">(WZA60-WZA62)*$C$65*0.7042</f>
        <v>0</v>
      </c>
      <c r="WZC66" s="962">
        <f t="shared" ref="WZC66" si="8110">(WZC60-WZC62)*$C$65*0.7042</f>
        <v>0</v>
      </c>
      <c r="WZE66" s="962">
        <f t="shared" ref="WZE66" si="8111">(WZE60-WZE62)*$C$65*0.7042</f>
        <v>0</v>
      </c>
      <c r="WZG66" s="962">
        <f t="shared" ref="WZG66" si="8112">(WZG60-WZG62)*$C$65*0.7042</f>
        <v>0</v>
      </c>
      <c r="WZI66" s="962">
        <f t="shared" ref="WZI66" si="8113">(WZI60-WZI62)*$C$65*0.7042</f>
        <v>0</v>
      </c>
      <c r="WZK66" s="962">
        <f t="shared" ref="WZK66" si="8114">(WZK60-WZK62)*$C$65*0.7042</f>
        <v>0</v>
      </c>
      <c r="WZM66" s="962">
        <f t="shared" ref="WZM66" si="8115">(WZM60-WZM62)*$C$65*0.7042</f>
        <v>0</v>
      </c>
      <c r="WZO66" s="962">
        <f t="shared" ref="WZO66" si="8116">(WZO60-WZO62)*$C$65*0.7042</f>
        <v>0</v>
      </c>
      <c r="WZQ66" s="962">
        <f t="shared" ref="WZQ66" si="8117">(WZQ60-WZQ62)*$C$65*0.7042</f>
        <v>0</v>
      </c>
      <c r="WZS66" s="962">
        <f t="shared" ref="WZS66" si="8118">(WZS60-WZS62)*$C$65*0.7042</f>
        <v>0</v>
      </c>
      <c r="WZU66" s="962">
        <f t="shared" ref="WZU66" si="8119">(WZU60-WZU62)*$C$65*0.7042</f>
        <v>0</v>
      </c>
      <c r="WZW66" s="962">
        <f t="shared" ref="WZW66" si="8120">(WZW60-WZW62)*$C$65*0.7042</f>
        <v>0</v>
      </c>
      <c r="WZY66" s="962">
        <f t="shared" ref="WZY66" si="8121">(WZY60-WZY62)*$C$65*0.7042</f>
        <v>0</v>
      </c>
      <c r="XAA66" s="962">
        <f t="shared" ref="XAA66" si="8122">(XAA60-XAA62)*$C$65*0.7042</f>
        <v>0</v>
      </c>
      <c r="XAC66" s="962">
        <f t="shared" ref="XAC66" si="8123">(XAC60-XAC62)*$C$65*0.7042</f>
        <v>0</v>
      </c>
      <c r="XAE66" s="962">
        <f t="shared" ref="XAE66" si="8124">(XAE60-XAE62)*$C$65*0.7042</f>
        <v>0</v>
      </c>
      <c r="XAG66" s="962">
        <f t="shared" ref="XAG66" si="8125">(XAG60-XAG62)*$C$65*0.7042</f>
        <v>0</v>
      </c>
      <c r="XAI66" s="962">
        <f t="shared" ref="XAI66" si="8126">(XAI60-XAI62)*$C$65*0.7042</f>
        <v>0</v>
      </c>
      <c r="XAK66" s="962">
        <f t="shared" ref="XAK66" si="8127">(XAK60-XAK62)*$C$65*0.7042</f>
        <v>0</v>
      </c>
      <c r="XAM66" s="962">
        <f t="shared" ref="XAM66" si="8128">(XAM60-XAM62)*$C$65*0.7042</f>
        <v>0</v>
      </c>
      <c r="XAO66" s="962">
        <f t="shared" ref="XAO66" si="8129">(XAO60-XAO62)*$C$65*0.7042</f>
        <v>0</v>
      </c>
      <c r="XAQ66" s="962">
        <f t="shared" ref="XAQ66" si="8130">(XAQ60-XAQ62)*$C$65*0.7042</f>
        <v>0</v>
      </c>
      <c r="XAS66" s="962">
        <f t="shared" ref="XAS66" si="8131">(XAS60-XAS62)*$C$65*0.7042</f>
        <v>0</v>
      </c>
      <c r="XAU66" s="962">
        <f t="shared" ref="XAU66" si="8132">(XAU60-XAU62)*$C$65*0.7042</f>
        <v>0</v>
      </c>
      <c r="XAW66" s="962">
        <f t="shared" ref="XAW66" si="8133">(XAW60-XAW62)*$C$65*0.7042</f>
        <v>0</v>
      </c>
      <c r="XAY66" s="962">
        <f t="shared" ref="XAY66" si="8134">(XAY60-XAY62)*$C$65*0.7042</f>
        <v>0</v>
      </c>
      <c r="XBA66" s="962">
        <f t="shared" ref="XBA66" si="8135">(XBA60-XBA62)*$C$65*0.7042</f>
        <v>0</v>
      </c>
      <c r="XBC66" s="962">
        <f t="shared" ref="XBC66" si="8136">(XBC60-XBC62)*$C$65*0.7042</f>
        <v>0</v>
      </c>
      <c r="XBE66" s="962">
        <f t="shared" ref="XBE66" si="8137">(XBE60-XBE62)*$C$65*0.7042</f>
        <v>0</v>
      </c>
      <c r="XBG66" s="962">
        <f t="shared" ref="XBG66" si="8138">(XBG60-XBG62)*$C$65*0.7042</f>
        <v>0</v>
      </c>
      <c r="XBI66" s="962">
        <f t="shared" ref="XBI66" si="8139">(XBI60-XBI62)*$C$65*0.7042</f>
        <v>0</v>
      </c>
      <c r="XBK66" s="962">
        <f t="shared" ref="XBK66" si="8140">(XBK60-XBK62)*$C$65*0.7042</f>
        <v>0</v>
      </c>
      <c r="XBM66" s="962">
        <f t="shared" ref="XBM66" si="8141">(XBM60-XBM62)*$C$65*0.7042</f>
        <v>0</v>
      </c>
      <c r="XBO66" s="962">
        <f t="shared" ref="XBO66" si="8142">(XBO60-XBO62)*$C$65*0.7042</f>
        <v>0</v>
      </c>
      <c r="XBQ66" s="962">
        <f t="shared" ref="XBQ66" si="8143">(XBQ60-XBQ62)*$C$65*0.7042</f>
        <v>0</v>
      </c>
      <c r="XBS66" s="962">
        <f t="shared" ref="XBS66" si="8144">(XBS60-XBS62)*$C$65*0.7042</f>
        <v>0</v>
      </c>
      <c r="XBU66" s="962">
        <f t="shared" ref="XBU66" si="8145">(XBU60-XBU62)*$C$65*0.7042</f>
        <v>0</v>
      </c>
      <c r="XBW66" s="962">
        <f t="shared" ref="XBW66" si="8146">(XBW60-XBW62)*$C$65*0.7042</f>
        <v>0</v>
      </c>
      <c r="XBY66" s="962">
        <f t="shared" ref="XBY66" si="8147">(XBY60-XBY62)*$C$65*0.7042</f>
        <v>0</v>
      </c>
      <c r="XCA66" s="962">
        <f t="shared" ref="XCA66" si="8148">(XCA60-XCA62)*$C$65*0.7042</f>
        <v>0</v>
      </c>
      <c r="XCC66" s="962">
        <f t="shared" ref="XCC66" si="8149">(XCC60-XCC62)*$C$65*0.7042</f>
        <v>0</v>
      </c>
      <c r="XCE66" s="962">
        <f t="shared" ref="XCE66" si="8150">(XCE60-XCE62)*$C$65*0.7042</f>
        <v>0</v>
      </c>
      <c r="XCG66" s="962">
        <f t="shared" ref="XCG66" si="8151">(XCG60-XCG62)*$C$65*0.7042</f>
        <v>0</v>
      </c>
      <c r="XCI66" s="962">
        <f t="shared" ref="XCI66" si="8152">(XCI60-XCI62)*$C$65*0.7042</f>
        <v>0</v>
      </c>
      <c r="XCK66" s="962">
        <f t="shared" ref="XCK66" si="8153">(XCK60-XCK62)*$C$65*0.7042</f>
        <v>0</v>
      </c>
      <c r="XCM66" s="962">
        <f t="shared" ref="XCM66" si="8154">(XCM60-XCM62)*$C$65*0.7042</f>
        <v>0</v>
      </c>
      <c r="XCO66" s="962">
        <f t="shared" ref="XCO66" si="8155">(XCO60-XCO62)*$C$65*0.7042</f>
        <v>0</v>
      </c>
      <c r="XCQ66" s="962">
        <f t="shared" ref="XCQ66" si="8156">(XCQ60-XCQ62)*$C$65*0.7042</f>
        <v>0</v>
      </c>
      <c r="XCS66" s="962">
        <f t="shared" ref="XCS66" si="8157">(XCS60-XCS62)*$C$65*0.7042</f>
        <v>0</v>
      </c>
      <c r="XCU66" s="962">
        <f t="shared" ref="XCU66" si="8158">(XCU60-XCU62)*$C$65*0.7042</f>
        <v>0</v>
      </c>
      <c r="XCW66" s="962">
        <f t="shared" ref="XCW66" si="8159">(XCW60-XCW62)*$C$65*0.7042</f>
        <v>0</v>
      </c>
      <c r="XCY66" s="962">
        <f t="shared" ref="XCY66" si="8160">(XCY60-XCY62)*$C$65*0.7042</f>
        <v>0</v>
      </c>
      <c r="XDA66" s="962">
        <f t="shared" ref="XDA66" si="8161">(XDA60-XDA62)*$C$65*0.7042</f>
        <v>0</v>
      </c>
      <c r="XDC66" s="962">
        <f t="shared" ref="XDC66" si="8162">(XDC60-XDC62)*$C$65*0.7042</f>
        <v>0</v>
      </c>
      <c r="XDE66" s="962">
        <f t="shared" ref="XDE66" si="8163">(XDE60-XDE62)*$C$65*0.7042</f>
        <v>0</v>
      </c>
      <c r="XDG66" s="962">
        <f t="shared" ref="XDG66" si="8164">(XDG60-XDG62)*$C$65*0.7042</f>
        <v>0</v>
      </c>
      <c r="XDI66" s="962">
        <f t="shared" ref="XDI66" si="8165">(XDI60-XDI62)*$C$65*0.7042</f>
        <v>0</v>
      </c>
      <c r="XDK66" s="962">
        <f t="shared" ref="XDK66" si="8166">(XDK60-XDK62)*$C$65*0.7042</f>
        <v>0</v>
      </c>
      <c r="XDM66" s="962">
        <f t="shared" ref="XDM66" si="8167">(XDM60-XDM62)*$C$65*0.7042</f>
        <v>0</v>
      </c>
      <c r="XDO66" s="962">
        <f t="shared" ref="XDO66" si="8168">(XDO60-XDO62)*$C$65*0.7042</f>
        <v>0</v>
      </c>
      <c r="XDQ66" s="962">
        <f t="shared" ref="XDQ66" si="8169">(XDQ60-XDQ62)*$C$65*0.7042</f>
        <v>0</v>
      </c>
      <c r="XDS66" s="962">
        <f t="shared" ref="XDS66" si="8170">(XDS60-XDS62)*$C$65*0.7042</f>
        <v>0</v>
      </c>
      <c r="XDU66" s="962">
        <f t="shared" ref="XDU66" si="8171">(XDU60-XDU62)*$C$65*0.7042</f>
        <v>0</v>
      </c>
      <c r="XDW66" s="962">
        <f t="shared" ref="XDW66" si="8172">(XDW60-XDW62)*$C$65*0.7042</f>
        <v>0</v>
      </c>
      <c r="XDY66" s="962">
        <f t="shared" ref="XDY66" si="8173">(XDY60-XDY62)*$C$65*0.7042</f>
        <v>0</v>
      </c>
      <c r="XEA66" s="962">
        <f t="shared" ref="XEA66" si="8174">(XEA60-XEA62)*$C$65*0.7042</f>
        <v>0</v>
      </c>
      <c r="XEC66" s="962">
        <f t="shared" ref="XEC66" si="8175">(XEC60-XEC62)*$C$65*0.7042</f>
        <v>0</v>
      </c>
      <c r="XEE66" s="962">
        <f t="shared" ref="XEE66" si="8176">(XEE60-XEE62)*$C$65*0.7042</f>
        <v>0</v>
      </c>
      <c r="XEG66" s="962">
        <f t="shared" ref="XEG66" si="8177">(XEG60-XEG62)*$C$65*0.7042</f>
        <v>0</v>
      </c>
      <c r="XEI66" s="962">
        <f t="shared" ref="XEI66" si="8178">(XEI60-XEI62)*$C$65*0.7042</f>
        <v>0</v>
      </c>
      <c r="XEK66" s="962">
        <f t="shared" ref="XEK66" si="8179">(XEK60-XEK62)*$C$65*0.7042</f>
        <v>0</v>
      </c>
      <c r="XEM66" s="962">
        <f t="shared" ref="XEM66" si="8180">(XEM60-XEM62)*$C$65*0.7042</f>
        <v>0</v>
      </c>
      <c r="XEO66" s="962">
        <f t="shared" ref="XEO66" si="8181">(XEO60-XEO62)*$C$65*0.7042</f>
        <v>0</v>
      </c>
      <c r="XEQ66" s="962">
        <f t="shared" ref="XEQ66" si="8182">(XEQ60-XEQ62)*$C$65*0.7042</f>
        <v>0</v>
      </c>
      <c r="XES66" s="962">
        <f t="shared" ref="XES66" si="8183">(XES60-XES62)*$C$65*0.7042</f>
        <v>0</v>
      </c>
      <c r="XEU66" s="962">
        <f t="shared" ref="XEU66" si="8184">(XEU60-XEU62)*$C$65*0.7042</f>
        <v>0</v>
      </c>
      <c r="XEW66" s="962">
        <f t="shared" ref="XEW66" si="8185">(XEW60-XEW62)*$C$65*0.7042</f>
        <v>0</v>
      </c>
      <c r="XEY66" s="962">
        <f t="shared" ref="XEY66" si="8186">(XEY60-XEY62)*$C$65*0.7042</f>
        <v>0</v>
      </c>
      <c r="XFA66" s="962">
        <f t="shared" ref="XFA66" si="8187">(XFA60-XFA62)*$C$65*0.7042</f>
        <v>0</v>
      </c>
      <c r="XFC66" s="962">
        <f t="shared" ref="XFC66" si="8188">(XFC60-XFC62)*$C$65*0.7042</f>
        <v>0</v>
      </c>
    </row>
    <row r="67" spans="1:1023 1025:2047 2049:3071 3073:4095 4097:5119 5121:6143 6145:7167 7169:8191 8193:9215 9217:10239 10241:11263 11265:12287 12289:13311 13313:14335 14337:15359 15361:16383" s="960" customFormat="1">
      <c r="A67" s="965" t="s">
        <v>2688</v>
      </c>
      <c r="B67" s="965"/>
      <c r="C67" s="970"/>
      <c r="E67" s="964">
        <f>(E60-E62)*$C$65*0.2958</f>
        <v>0</v>
      </c>
      <c r="G67" s="960">
        <f t="shared" ref="G67" si="8189">(G60-G62)*$C$65*0.2958</f>
        <v>0</v>
      </c>
      <c r="I67" s="960">
        <f t="shared" ref="I67" si="8190">(I60-I62)*$C$65*0.2958</f>
        <v>0</v>
      </c>
      <c r="K67" s="960">
        <f t="shared" ref="K67" si="8191">(K60-K62)*$C$65*0.2958</f>
        <v>0</v>
      </c>
      <c r="M67" s="960">
        <f t="shared" ref="M67" si="8192">(M60-M62)*$C$65*0.2958</f>
        <v>9806.2231069496283</v>
      </c>
      <c r="O67" s="960">
        <f t="shared" ref="O67" si="8193">(O60-O62)*$C$65*0.2958</f>
        <v>12615.096032094452</v>
      </c>
      <c r="Q67" s="960">
        <f t="shared" ref="Q67" si="8194">(Q60-Q62)*$C$65*0.2958</f>
        <v>13068.764107413499</v>
      </c>
      <c r="S67" s="960">
        <f t="shared" ref="S67" si="8195">(S60-S62)*$C$65*0.2958</f>
        <v>13454.319284976638</v>
      </c>
      <c r="U67" s="960">
        <f t="shared" ref="U67" si="8196">(U60-U62)*$C$65*0.2958</f>
        <v>13767.269083063855</v>
      </c>
      <c r="W67" s="960">
        <f t="shared" ref="W67" si="8197">(W60-W62)*$C$65*0.2958</f>
        <v>14002.910894871855</v>
      </c>
      <c r="Y67" s="960">
        <f t="shared" ref="Y67" si="8198">(Y60-Y62)*$C$65*0.2958</f>
        <v>14156.323308430869</v>
      </c>
      <c r="AA67" s="960">
        <f t="shared" ref="AA67" si="8199">(AA60-AA62)*$C$65*0.2958</f>
        <v>14222.357089506753</v>
      </c>
      <c r="AC67" s="960">
        <f t="shared" ref="AC67" si="8200">(AC60-AC62)*$C$65*0.2958</f>
        <v>14195.625814859632</v>
      </c>
      <c r="AE67" s="960">
        <f t="shared" ref="AE67" si="8201">(AE60-AE62)*$C$65*0.2958</f>
        <v>14070.496142770222</v>
      </c>
      <c r="AG67" s="960">
        <f t="shared" ref="AG67" si="8202">(AG60-AG62)*$C$65*0.2958</f>
        <v>13841.07770726305</v>
      </c>
      <c r="AI67" s="960">
        <f t="shared" ref="AI67" si="8203">(AI60-AI62)*$C$65*0.2958</f>
        <v>0</v>
      </c>
      <c r="AK67" s="960">
        <f t="shared" ref="AK67" si="8204">(AK60-AK62)*$C$65*0.2958</f>
        <v>0</v>
      </c>
      <c r="AM67" s="960">
        <f t="shared" ref="AM67" si="8205">(AM60-AM62)*$C$65*0.2958</f>
        <v>0</v>
      </c>
      <c r="AO67" s="960">
        <f t="shared" ref="AO67" si="8206">(AO60-AO62)*$C$65*0.2958</f>
        <v>0</v>
      </c>
      <c r="AQ67" s="960">
        <f t="shared" ref="AQ67" si="8207">(AQ60-AQ62)*$C$65*0.2958</f>
        <v>0</v>
      </c>
      <c r="AS67" s="960">
        <f t="shared" ref="AS67" si="8208">(AS60-AS62)*$C$65*0.2958</f>
        <v>0</v>
      </c>
      <c r="AU67" s="960">
        <f t="shared" ref="AU67" si="8209">(AU60-AU62)*$C$65*0.2958</f>
        <v>0</v>
      </c>
      <c r="AW67" s="960">
        <f t="shared" ref="AW67" si="8210">(AW60-AW62)*$C$65*0.2958</f>
        <v>0</v>
      </c>
      <c r="AY67" s="960">
        <f t="shared" ref="AY67" si="8211">(AY60-AY62)*$C$65*0.2958</f>
        <v>0</v>
      </c>
      <c r="BA67" s="960">
        <f t="shared" ref="BA67" si="8212">(BA60-BA62)*$C$65*0.2958</f>
        <v>0</v>
      </c>
      <c r="BC67" s="960">
        <f t="shared" ref="BC67" si="8213">(BC60-BC62)*$C$65*0.2958</f>
        <v>0</v>
      </c>
      <c r="BE67" s="960">
        <f t="shared" ref="BE67" si="8214">(BE60-BE62)*$C$65*0.2958</f>
        <v>0</v>
      </c>
      <c r="BG67" s="960">
        <f t="shared" ref="BG67" si="8215">(BG60-BG62)*$C$65*0.2958</f>
        <v>0</v>
      </c>
      <c r="BI67" s="960">
        <f t="shared" ref="BI67" si="8216">(BI60-BI62)*$C$65*0.2958</f>
        <v>0</v>
      </c>
      <c r="BK67" s="960">
        <f t="shared" ref="BK67" si="8217">(BK60-BK62)*$C$65*0.2958</f>
        <v>0</v>
      </c>
      <c r="BM67" s="960">
        <f t="shared" ref="BM67" si="8218">(BM60-BM62)*$C$65*0.2958</f>
        <v>0</v>
      </c>
      <c r="BO67" s="960">
        <f t="shared" ref="BO67" si="8219">(BO60-BO62)*$C$65*0.2958</f>
        <v>0</v>
      </c>
      <c r="BQ67" s="960">
        <f t="shared" ref="BQ67" si="8220">(BQ60-BQ62)*$C$65*0.2958</f>
        <v>0</v>
      </c>
      <c r="BS67" s="960">
        <f t="shared" ref="BS67" si="8221">(BS60-BS62)*$C$65*0.2958</f>
        <v>0</v>
      </c>
      <c r="BU67" s="960">
        <f t="shared" ref="BU67" si="8222">(BU60-BU62)*$C$65*0.2958</f>
        <v>0</v>
      </c>
      <c r="BW67" s="960">
        <f t="shared" ref="BW67" si="8223">(BW60-BW62)*$C$65*0.2958</f>
        <v>0</v>
      </c>
      <c r="BY67" s="960">
        <f t="shared" ref="BY67" si="8224">(BY60-BY62)*$C$65*0.2958</f>
        <v>0</v>
      </c>
      <c r="CA67" s="960">
        <f t="shared" ref="CA67" si="8225">(CA60-CA62)*$C$65*0.2958</f>
        <v>0</v>
      </c>
      <c r="CC67" s="960">
        <f t="shared" ref="CC67" si="8226">(CC60-CC62)*$C$65*0.2958</f>
        <v>0</v>
      </c>
      <c r="CE67" s="960">
        <f t="shared" ref="CE67" si="8227">(CE60-CE62)*$C$65*0.2958</f>
        <v>0</v>
      </c>
      <c r="CG67" s="960">
        <f t="shared" ref="CG67" si="8228">(CG60-CG62)*$C$65*0.2958</f>
        <v>0</v>
      </c>
      <c r="CI67" s="960">
        <f t="shared" ref="CI67" si="8229">(CI60-CI62)*$C$65*0.2958</f>
        <v>0</v>
      </c>
      <c r="CK67" s="960">
        <f t="shared" ref="CK67" si="8230">(CK60-CK62)*$C$65*0.2958</f>
        <v>0</v>
      </c>
      <c r="CM67" s="960">
        <f t="shared" ref="CM67" si="8231">(CM60-CM62)*$C$65*0.2958</f>
        <v>0</v>
      </c>
      <c r="CO67" s="960">
        <f t="shared" ref="CO67" si="8232">(CO60-CO62)*$C$65*0.2958</f>
        <v>0</v>
      </c>
      <c r="CQ67" s="960">
        <f t="shared" ref="CQ67" si="8233">(CQ60-CQ62)*$C$65*0.2958</f>
        <v>0</v>
      </c>
      <c r="CS67" s="960">
        <f t="shared" ref="CS67" si="8234">(CS60-CS62)*$C$65*0.2958</f>
        <v>0</v>
      </c>
      <c r="CU67" s="960">
        <f t="shared" ref="CU67" si="8235">(CU60-CU62)*$C$65*0.2958</f>
        <v>0</v>
      </c>
      <c r="CW67" s="960">
        <f t="shared" ref="CW67" si="8236">(CW60-CW62)*$C$65*0.2958</f>
        <v>0</v>
      </c>
      <c r="CY67" s="960">
        <f t="shared" ref="CY67" si="8237">(CY60-CY62)*$C$65*0.2958</f>
        <v>0</v>
      </c>
      <c r="DA67" s="960">
        <f t="shared" ref="DA67" si="8238">(DA60-DA62)*$C$65*0.2958</f>
        <v>0</v>
      </c>
      <c r="DC67" s="960">
        <f t="shared" ref="DC67" si="8239">(DC60-DC62)*$C$65*0.2958</f>
        <v>0</v>
      </c>
      <c r="DE67" s="960">
        <f t="shared" ref="DE67" si="8240">(DE60-DE62)*$C$65*0.2958</f>
        <v>0</v>
      </c>
      <c r="DG67" s="960">
        <f t="shared" ref="DG67" si="8241">(DG60-DG62)*$C$65*0.2958</f>
        <v>0</v>
      </c>
      <c r="DI67" s="960">
        <f t="shared" ref="DI67" si="8242">(DI60-DI62)*$C$65*0.2958</f>
        <v>0</v>
      </c>
      <c r="DK67" s="960">
        <f t="shared" ref="DK67" si="8243">(DK60-DK62)*$C$65*0.2958</f>
        <v>0</v>
      </c>
      <c r="DM67" s="960">
        <f t="shared" ref="DM67" si="8244">(DM60-DM62)*$C$65*0.2958</f>
        <v>0</v>
      </c>
      <c r="DO67" s="960">
        <f t="shared" ref="DO67" si="8245">(DO60-DO62)*$C$65*0.2958</f>
        <v>0</v>
      </c>
      <c r="DQ67" s="960">
        <f t="shared" ref="DQ67" si="8246">(DQ60-DQ62)*$C$65*0.2958</f>
        <v>0</v>
      </c>
      <c r="DS67" s="960">
        <f t="shared" ref="DS67" si="8247">(DS60-DS62)*$C$65*0.2958</f>
        <v>0</v>
      </c>
      <c r="DU67" s="960">
        <f t="shared" ref="DU67" si="8248">(DU60-DU62)*$C$65*0.2958</f>
        <v>0</v>
      </c>
      <c r="DW67" s="960">
        <f t="shared" ref="DW67" si="8249">(DW60-DW62)*$C$65*0.2958</f>
        <v>0</v>
      </c>
      <c r="DY67" s="960">
        <f t="shared" ref="DY67" si="8250">(DY60-DY62)*$C$65*0.2958</f>
        <v>0</v>
      </c>
      <c r="EA67" s="960">
        <f t="shared" ref="EA67" si="8251">(EA60-EA62)*$C$65*0.2958</f>
        <v>0</v>
      </c>
      <c r="EC67" s="960">
        <f t="shared" ref="EC67" si="8252">(EC60-EC62)*$C$65*0.2958</f>
        <v>0</v>
      </c>
      <c r="EE67" s="960">
        <f t="shared" ref="EE67" si="8253">(EE60-EE62)*$C$65*0.2958</f>
        <v>0</v>
      </c>
      <c r="EG67" s="960">
        <f t="shared" ref="EG67" si="8254">(EG60-EG62)*$C$65*0.2958</f>
        <v>0</v>
      </c>
      <c r="EI67" s="960">
        <f t="shared" ref="EI67" si="8255">(EI60-EI62)*$C$65*0.2958</f>
        <v>0</v>
      </c>
      <c r="EK67" s="960">
        <f t="shared" ref="EK67" si="8256">(EK60-EK62)*$C$65*0.2958</f>
        <v>0</v>
      </c>
      <c r="EM67" s="960">
        <f t="shared" ref="EM67" si="8257">(EM60-EM62)*$C$65*0.2958</f>
        <v>0</v>
      </c>
      <c r="EO67" s="960">
        <f t="shared" ref="EO67" si="8258">(EO60-EO62)*$C$65*0.2958</f>
        <v>0</v>
      </c>
      <c r="EQ67" s="960">
        <f t="shared" ref="EQ67" si="8259">(EQ60-EQ62)*$C$65*0.2958</f>
        <v>0</v>
      </c>
      <c r="ES67" s="960">
        <f t="shared" ref="ES67" si="8260">(ES60-ES62)*$C$65*0.2958</f>
        <v>0</v>
      </c>
      <c r="EU67" s="960">
        <f t="shared" ref="EU67" si="8261">(EU60-EU62)*$C$65*0.2958</f>
        <v>0</v>
      </c>
      <c r="EW67" s="960">
        <f t="shared" ref="EW67" si="8262">(EW60-EW62)*$C$65*0.2958</f>
        <v>0</v>
      </c>
      <c r="EY67" s="960">
        <f t="shared" ref="EY67" si="8263">(EY60-EY62)*$C$65*0.2958</f>
        <v>0</v>
      </c>
      <c r="FA67" s="960">
        <f t="shared" ref="FA67" si="8264">(FA60-FA62)*$C$65*0.2958</f>
        <v>0</v>
      </c>
      <c r="FC67" s="960">
        <f t="shared" ref="FC67" si="8265">(FC60-FC62)*$C$65*0.2958</f>
        <v>0</v>
      </c>
      <c r="FE67" s="960">
        <f t="shared" ref="FE67" si="8266">(FE60-FE62)*$C$65*0.2958</f>
        <v>0</v>
      </c>
      <c r="FG67" s="960">
        <f t="shared" ref="FG67" si="8267">(FG60-FG62)*$C$65*0.2958</f>
        <v>0</v>
      </c>
      <c r="FI67" s="960">
        <f t="shared" ref="FI67" si="8268">(FI60-FI62)*$C$65*0.2958</f>
        <v>0</v>
      </c>
      <c r="FK67" s="960">
        <f t="shared" ref="FK67" si="8269">(FK60-FK62)*$C$65*0.2958</f>
        <v>0</v>
      </c>
      <c r="FM67" s="960">
        <f t="shared" ref="FM67" si="8270">(FM60-FM62)*$C$65*0.2958</f>
        <v>0</v>
      </c>
      <c r="FO67" s="960">
        <f t="shared" ref="FO67" si="8271">(FO60-FO62)*$C$65*0.2958</f>
        <v>0</v>
      </c>
      <c r="FQ67" s="960">
        <f t="shared" ref="FQ67" si="8272">(FQ60-FQ62)*$C$65*0.2958</f>
        <v>0</v>
      </c>
      <c r="FS67" s="960">
        <f t="shared" ref="FS67" si="8273">(FS60-FS62)*$C$65*0.2958</f>
        <v>0</v>
      </c>
      <c r="FU67" s="960">
        <f t="shared" ref="FU67" si="8274">(FU60-FU62)*$C$65*0.2958</f>
        <v>0</v>
      </c>
      <c r="FW67" s="960">
        <f t="shared" ref="FW67" si="8275">(FW60-FW62)*$C$65*0.2958</f>
        <v>0</v>
      </c>
      <c r="FY67" s="960">
        <f t="shared" ref="FY67" si="8276">(FY60-FY62)*$C$65*0.2958</f>
        <v>0</v>
      </c>
      <c r="GA67" s="960">
        <f t="shared" ref="GA67" si="8277">(GA60-GA62)*$C$65*0.2958</f>
        <v>0</v>
      </c>
      <c r="GC67" s="960">
        <f t="shared" ref="GC67" si="8278">(GC60-GC62)*$C$65*0.2958</f>
        <v>0</v>
      </c>
      <c r="GE67" s="960">
        <f t="shared" ref="GE67" si="8279">(GE60-GE62)*$C$65*0.2958</f>
        <v>0</v>
      </c>
      <c r="GG67" s="960">
        <f t="shared" ref="GG67" si="8280">(GG60-GG62)*$C$65*0.2958</f>
        <v>0</v>
      </c>
      <c r="GI67" s="960">
        <f t="shared" ref="GI67" si="8281">(GI60-GI62)*$C$65*0.2958</f>
        <v>0</v>
      </c>
      <c r="GK67" s="960">
        <f t="shared" ref="GK67" si="8282">(GK60-GK62)*$C$65*0.2958</f>
        <v>0</v>
      </c>
      <c r="GM67" s="960">
        <f t="shared" ref="GM67" si="8283">(GM60-GM62)*$C$65*0.2958</f>
        <v>0</v>
      </c>
      <c r="GO67" s="960">
        <f t="shared" ref="GO67" si="8284">(GO60-GO62)*$C$65*0.2958</f>
        <v>0</v>
      </c>
      <c r="GQ67" s="960">
        <f t="shared" ref="GQ67" si="8285">(GQ60-GQ62)*$C$65*0.2958</f>
        <v>0</v>
      </c>
      <c r="GS67" s="960">
        <f t="shared" ref="GS67" si="8286">(GS60-GS62)*$C$65*0.2958</f>
        <v>0</v>
      </c>
      <c r="GU67" s="960">
        <f t="shared" ref="GU67" si="8287">(GU60-GU62)*$C$65*0.2958</f>
        <v>0</v>
      </c>
      <c r="GW67" s="960">
        <f t="shared" ref="GW67" si="8288">(GW60-GW62)*$C$65*0.2958</f>
        <v>0</v>
      </c>
      <c r="GY67" s="960">
        <f t="shared" ref="GY67" si="8289">(GY60-GY62)*$C$65*0.2958</f>
        <v>0</v>
      </c>
      <c r="HA67" s="960">
        <f t="shared" ref="HA67" si="8290">(HA60-HA62)*$C$65*0.2958</f>
        <v>0</v>
      </c>
      <c r="HC67" s="960">
        <f t="shared" ref="HC67" si="8291">(HC60-HC62)*$C$65*0.2958</f>
        <v>0</v>
      </c>
      <c r="HE67" s="960">
        <f t="shared" ref="HE67" si="8292">(HE60-HE62)*$C$65*0.2958</f>
        <v>0</v>
      </c>
      <c r="HG67" s="960">
        <f t="shared" ref="HG67" si="8293">(HG60-HG62)*$C$65*0.2958</f>
        <v>0</v>
      </c>
      <c r="HI67" s="960">
        <f t="shared" ref="HI67" si="8294">(HI60-HI62)*$C$65*0.2958</f>
        <v>0</v>
      </c>
      <c r="HK67" s="960">
        <f t="shared" ref="HK67" si="8295">(HK60-HK62)*$C$65*0.2958</f>
        <v>0</v>
      </c>
      <c r="HM67" s="960">
        <f t="shared" ref="HM67" si="8296">(HM60-HM62)*$C$65*0.2958</f>
        <v>0</v>
      </c>
      <c r="HO67" s="960">
        <f t="shared" ref="HO67" si="8297">(HO60-HO62)*$C$65*0.2958</f>
        <v>0</v>
      </c>
      <c r="HQ67" s="960">
        <f t="shared" ref="HQ67" si="8298">(HQ60-HQ62)*$C$65*0.2958</f>
        <v>0</v>
      </c>
      <c r="HS67" s="960">
        <f t="shared" ref="HS67" si="8299">(HS60-HS62)*$C$65*0.2958</f>
        <v>0</v>
      </c>
      <c r="HU67" s="960">
        <f t="shared" ref="HU67" si="8300">(HU60-HU62)*$C$65*0.2958</f>
        <v>0</v>
      </c>
      <c r="HW67" s="960">
        <f t="shared" ref="HW67" si="8301">(HW60-HW62)*$C$65*0.2958</f>
        <v>0</v>
      </c>
      <c r="HY67" s="960">
        <f t="shared" ref="HY67" si="8302">(HY60-HY62)*$C$65*0.2958</f>
        <v>0</v>
      </c>
      <c r="IA67" s="960">
        <f t="shared" ref="IA67" si="8303">(IA60-IA62)*$C$65*0.2958</f>
        <v>0</v>
      </c>
      <c r="IC67" s="960">
        <f t="shared" ref="IC67" si="8304">(IC60-IC62)*$C$65*0.2958</f>
        <v>0</v>
      </c>
      <c r="IE67" s="960">
        <f t="shared" ref="IE67" si="8305">(IE60-IE62)*$C$65*0.2958</f>
        <v>0</v>
      </c>
      <c r="IG67" s="960">
        <f t="shared" ref="IG67" si="8306">(IG60-IG62)*$C$65*0.2958</f>
        <v>0</v>
      </c>
      <c r="II67" s="960">
        <f t="shared" ref="II67" si="8307">(II60-II62)*$C$65*0.2958</f>
        <v>0</v>
      </c>
      <c r="IK67" s="960">
        <f t="shared" ref="IK67" si="8308">(IK60-IK62)*$C$65*0.2958</f>
        <v>0</v>
      </c>
      <c r="IM67" s="960">
        <f t="shared" ref="IM67" si="8309">(IM60-IM62)*$C$65*0.2958</f>
        <v>0</v>
      </c>
      <c r="IO67" s="960">
        <f t="shared" ref="IO67" si="8310">(IO60-IO62)*$C$65*0.2958</f>
        <v>0</v>
      </c>
      <c r="IQ67" s="960">
        <f t="shared" ref="IQ67" si="8311">(IQ60-IQ62)*$C$65*0.2958</f>
        <v>0</v>
      </c>
      <c r="IS67" s="960">
        <f t="shared" ref="IS67" si="8312">(IS60-IS62)*$C$65*0.2958</f>
        <v>0</v>
      </c>
      <c r="IU67" s="960">
        <f t="shared" ref="IU67" si="8313">(IU60-IU62)*$C$65*0.2958</f>
        <v>0</v>
      </c>
      <c r="IW67" s="960">
        <f t="shared" ref="IW67" si="8314">(IW60-IW62)*$C$65*0.2958</f>
        <v>0</v>
      </c>
      <c r="IY67" s="960">
        <f t="shared" ref="IY67" si="8315">(IY60-IY62)*$C$65*0.2958</f>
        <v>0</v>
      </c>
      <c r="JA67" s="960">
        <f t="shared" ref="JA67" si="8316">(JA60-JA62)*$C$65*0.2958</f>
        <v>0</v>
      </c>
      <c r="JC67" s="960">
        <f t="shared" ref="JC67" si="8317">(JC60-JC62)*$C$65*0.2958</f>
        <v>0</v>
      </c>
      <c r="JE67" s="960">
        <f t="shared" ref="JE67" si="8318">(JE60-JE62)*$C$65*0.2958</f>
        <v>0</v>
      </c>
      <c r="JG67" s="960">
        <f t="shared" ref="JG67" si="8319">(JG60-JG62)*$C$65*0.2958</f>
        <v>0</v>
      </c>
      <c r="JI67" s="960">
        <f t="shared" ref="JI67" si="8320">(JI60-JI62)*$C$65*0.2958</f>
        <v>0</v>
      </c>
      <c r="JK67" s="960">
        <f t="shared" ref="JK67" si="8321">(JK60-JK62)*$C$65*0.2958</f>
        <v>0</v>
      </c>
      <c r="JM67" s="960">
        <f t="shared" ref="JM67" si="8322">(JM60-JM62)*$C$65*0.2958</f>
        <v>0</v>
      </c>
      <c r="JO67" s="960">
        <f t="shared" ref="JO67" si="8323">(JO60-JO62)*$C$65*0.2958</f>
        <v>0</v>
      </c>
      <c r="JQ67" s="960">
        <f t="shared" ref="JQ67" si="8324">(JQ60-JQ62)*$C$65*0.2958</f>
        <v>0</v>
      </c>
      <c r="JS67" s="960">
        <f t="shared" ref="JS67" si="8325">(JS60-JS62)*$C$65*0.2958</f>
        <v>0</v>
      </c>
      <c r="JU67" s="960">
        <f t="shared" ref="JU67" si="8326">(JU60-JU62)*$C$65*0.2958</f>
        <v>0</v>
      </c>
      <c r="JW67" s="960">
        <f t="shared" ref="JW67" si="8327">(JW60-JW62)*$C$65*0.2958</f>
        <v>0</v>
      </c>
      <c r="JY67" s="960">
        <f t="shared" ref="JY67" si="8328">(JY60-JY62)*$C$65*0.2958</f>
        <v>0</v>
      </c>
      <c r="KA67" s="960">
        <f t="shared" ref="KA67" si="8329">(KA60-KA62)*$C$65*0.2958</f>
        <v>0</v>
      </c>
      <c r="KC67" s="960">
        <f t="shared" ref="KC67" si="8330">(KC60-KC62)*$C$65*0.2958</f>
        <v>0</v>
      </c>
      <c r="KE67" s="960">
        <f t="shared" ref="KE67" si="8331">(KE60-KE62)*$C$65*0.2958</f>
        <v>0</v>
      </c>
      <c r="KG67" s="960">
        <f t="shared" ref="KG67" si="8332">(KG60-KG62)*$C$65*0.2958</f>
        <v>0</v>
      </c>
      <c r="KI67" s="960">
        <f t="shared" ref="KI67" si="8333">(KI60-KI62)*$C$65*0.2958</f>
        <v>0</v>
      </c>
      <c r="KK67" s="960">
        <f t="shared" ref="KK67" si="8334">(KK60-KK62)*$C$65*0.2958</f>
        <v>0</v>
      </c>
      <c r="KM67" s="960">
        <f t="shared" ref="KM67" si="8335">(KM60-KM62)*$C$65*0.2958</f>
        <v>0</v>
      </c>
      <c r="KO67" s="960">
        <f t="shared" ref="KO67" si="8336">(KO60-KO62)*$C$65*0.2958</f>
        <v>0</v>
      </c>
      <c r="KQ67" s="960">
        <f t="shared" ref="KQ67" si="8337">(KQ60-KQ62)*$C$65*0.2958</f>
        <v>0</v>
      </c>
      <c r="KS67" s="960">
        <f t="shared" ref="KS67" si="8338">(KS60-KS62)*$C$65*0.2958</f>
        <v>0</v>
      </c>
      <c r="KU67" s="960">
        <f t="shared" ref="KU67" si="8339">(KU60-KU62)*$C$65*0.2958</f>
        <v>0</v>
      </c>
      <c r="KW67" s="960">
        <f t="shared" ref="KW67" si="8340">(KW60-KW62)*$C$65*0.2958</f>
        <v>0</v>
      </c>
      <c r="KY67" s="960">
        <f t="shared" ref="KY67" si="8341">(KY60-KY62)*$C$65*0.2958</f>
        <v>0</v>
      </c>
      <c r="LA67" s="960">
        <f t="shared" ref="LA67" si="8342">(LA60-LA62)*$C$65*0.2958</f>
        <v>0</v>
      </c>
      <c r="LC67" s="960">
        <f t="shared" ref="LC67" si="8343">(LC60-LC62)*$C$65*0.2958</f>
        <v>0</v>
      </c>
      <c r="LE67" s="960">
        <f t="shared" ref="LE67" si="8344">(LE60-LE62)*$C$65*0.2958</f>
        <v>0</v>
      </c>
      <c r="LG67" s="960">
        <f t="shared" ref="LG67" si="8345">(LG60-LG62)*$C$65*0.2958</f>
        <v>0</v>
      </c>
      <c r="LI67" s="960">
        <f t="shared" ref="LI67" si="8346">(LI60-LI62)*$C$65*0.2958</f>
        <v>0</v>
      </c>
      <c r="LK67" s="960">
        <f t="shared" ref="LK67" si="8347">(LK60-LK62)*$C$65*0.2958</f>
        <v>0</v>
      </c>
      <c r="LM67" s="960">
        <f t="shared" ref="LM67" si="8348">(LM60-LM62)*$C$65*0.2958</f>
        <v>0</v>
      </c>
      <c r="LO67" s="960">
        <f t="shared" ref="LO67" si="8349">(LO60-LO62)*$C$65*0.2958</f>
        <v>0</v>
      </c>
      <c r="LQ67" s="960">
        <f t="shared" ref="LQ67" si="8350">(LQ60-LQ62)*$C$65*0.2958</f>
        <v>0</v>
      </c>
      <c r="LS67" s="960">
        <f t="shared" ref="LS67" si="8351">(LS60-LS62)*$C$65*0.2958</f>
        <v>0</v>
      </c>
      <c r="LU67" s="960">
        <f t="shared" ref="LU67" si="8352">(LU60-LU62)*$C$65*0.2958</f>
        <v>0</v>
      </c>
      <c r="LW67" s="960">
        <f t="shared" ref="LW67" si="8353">(LW60-LW62)*$C$65*0.2958</f>
        <v>0</v>
      </c>
      <c r="LY67" s="960">
        <f t="shared" ref="LY67" si="8354">(LY60-LY62)*$C$65*0.2958</f>
        <v>0</v>
      </c>
      <c r="MA67" s="960">
        <f t="shared" ref="MA67" si="8355">(MA60-MA62)*$C$65*0.2958</f>
        <v>0</v>
      </c>
      <c r="MC67" s="960">
        <f t="shared" ref="MC67" si="8356">(MC60-MC62)*$C$65*0.2958</f>
        <v>0</v>
      </c>
      <c r="ME67" s="960">
        <f t="shared" ref="ME67" si="8357">(ME60-ME62)*$C$65*0.2958</f>
        <v>0</v>
      </c>
      <c r="MG67" s="960">
        <f t="shared" ref="MG67" si="8358">(MG60-MG62)*$C$65*0.2958</f>
        <v>0</v>
      </c>
      <c r="MI67" s="960">
        <f t="shared" ref="MI67" si="8359">(MI60-MI62)*$C$65*0.2958</f>
        <v>0</v>
      </c>
      <c r="MK67" s="960">
        <f t="shared" ref="MK67" si="8360">(MK60-MK62)*$C$65*0.2958</f>
        <v>0</v>
      </c>
      <c r="MM67" s="960">
        <f t="shared" ref="MM67" si="8361">(MM60-MM62)*$C$65*0.2958</f>
        <v>0</v>
      </c>
      <c r="MO67" s="960">
        <f t="shared" ref="MO67" si="8362">(MO60-MO62)*$C$65*0.2958</f>
        <v>0</v>
      </c>
      <c r="MQ67" s="960">
        <f t="shared" ref="MQ67" si="8363">(MQ60-MQ62)*$C$65*0.2958</f>
        <v>0</v>
      </c>
      <c r="MS67" s="960">
        <f t="shared" ref="MS67" si="8364">(MS60-MS62)*$C$65*0.2958</f>
        <v>0</v>
      </c>
      <c r="MU67" s="960">
        <f t="shared" ref="MU67" si="8365">(MU60-MU62)*$C$65*0.2958</f>
        <v>0</v>
      </c>
      <c r="MW67" s="960">
        <f t="shared" ref="MW67" si="8366">(MW60-MW62)*$C$65*0.2958</f>
        <v>0</v>
      </c>
      <c r="MY67" s="960">
        <f t="shared" ref="MY67" si="8367">(MY60-MY62)*$C$65*0.2958</f>
        <v>0</v>
      </c>
      <c r="NA67" s="960">
        <f t="shared" ref="NA67" si="8368">(NA60-NA62)*$C$65*0.2958</f>
        <v>0</v>
      </c>
      <c r="NC67" s="960">
        <f t="shared" ref="NC67" si="8369">(NC60-NC62)*$C$65*0.2958</f>
        <v>0</v>
      </c>
      <c r="NE67" s="960">
        <f t="shared" ref="NE67" si="8370">(NE60-NE62)*$C$65*0.2958</f>
        <v>0</v>
      </c>
      <c r="NG67" s="960">
        <f t="shared" ref="NG67" si="8371">(NG60-NG62)*$C$65*0.2958</f>
        <v>0</v>
      </c>
      <c r="NI67" s="960">
        <f t="shared" ref="NI67" si="8372">(NI60-NI62)*$C$65*0.2958</f>
        <v>0</v>
      </c>
      <c r="NK67" s="960">
        <f t="shared" ref="NK67" si="8373">(NK60-NK62)*$C$65*0.2958</f>
        <v>0</v>
      </c>
      <c r="NM67" s="960">
        <f t="shared" ref="NM67" si="8374">(NM60-NM62)*$C$65*0.2958</f>
        <v>0</v>
      </c>
      <c r="NO67" s="960">
        <f t="shared" ref="NO67" si="8375">(NO60-NO62)*$C$65*0.2958</f>
        <v>0</v>
      </c>
      <c r="NQ67" s="960">
        <f t="shared" ref="NQ67" si="8376">(NQ60-NQ62)*$C$65*0.2958</f>
        <v>0</v>
      </c>
      <c r="NS67" s="960">
        <f t="shared" ref="NS67" si="8377">(NS60-NS62)*$C$65*0.2958</f>
        <v>0</v>
      </c>
      <c r="NU67" s="960">
        <f t="shared" ref="NU67" si="8378">(NU60-NU62)*$C$65*0.2958</f>
        <v>0</v>
      </c>
      <c r="NW67" s="960">
        <f t="shared" ref="NW67" si="8379">(NW60-NW62)*$C$65*0.2958</f>
        <v>0</v>
      </c>
      <c r="NY67" s="960">
        <f t="shared" ref="NY67" si="8380">(NY60-NY62)*$C$65*0.2958</f>
        <v>0</v>
      </c>
      <c r="OA67" s="960">
        <f t="shared" ref="OA67" si="8381">(OA60-OA62)*$C$65*0.2958</f>
        <v>0</v>
      </c>
      <c r="OC67" s="960">
        <f t="shared" ref="OC67" si="8382">(OC60-OC62)*$C$65*0.2958</f>
        <v>0</v>
      </c>
      <c r="OE67" s="960">
        <f t="shared" ref="OE67" si="8383">(OE60-OE62)*$C$65*0.2958</f>
        <v>0</v>
      </c>
      <c r="OG67" s="960">
        <f t="shared" ref="OG67" si="8384">(OG60-OG62)*$C$65*0.2958</f>
        <v>0</v>
      </c>
      <c r="OI67" s="960">
        <f t="shared" ref="OI67" si="8385">(OI60-OI62)*$C$65*0.2958</f>
        <v>0</v>
      </c>
      <c r="OK67" s="960">
        <f t="shared" ref="OK67" si="8386">(OK60-OK62)*$C$65*0.2958</f>
        <v>0</v>
      </c>
      <c r="OM67" s="960">
        <f t="shared" ref="OM67" si="8387">(OM60-OM62)*$C$65*0.2958</f>
        <v>0</v>
      </c>
      <c r="OO67" s="960">
        <f t="shared" ref="OO67" si="8388">(OO60-OO62)*$C$65*0.2958</f>
        <v>0</v>
      </c>
      <c r="OQ67" s="960">
        <f t="shared" ref="OQ67" si="8389">(OQ60-OQ62)*$C$65*0.2958</f>
        <v>0</v>
      </c>
      <c r="OS67" s="960">
        <f t="shared" ref="OS67" si="8390">(OS60-OS62)*$C$65*0.2958</f>
        <v>0</v>
      </c>
      <c r="OU67" s="960">
        <f t="shared" ref="OU67" si="8391">(OU60-OU62)*$C$65*0.2958</f>
        <v>0</v>
      </c>
      <c r="OW67" s="960">
        <f t="shared" ref="OW67" si="8392">(OW60-OW62)*$C$65*0.2958</f>
        <v>0</v>
      </c>
      <c r="OY67" s="960">
        <f t="shared" ref="OY67" si="8393">(OY60-OY62)*$C$65*0.2958</f>
        <v>0</v>
      </c>
      <c r="PA67" s="960">
        <f t="shared" ref="PA67" si="8394">(PA60-PA62)*$C$65*0.2958</f>
        <v>0</v>
      </c>
      <c r="PC67" s="960">
        <f t="shared" ref="PC67" si="8395">(PC60-PC62)*$C$65*0.2958</f>
        <v>0</v>
      </c>
      <c r="PE67" s="960">
        <f t="shared" ref="PE67" si="8396">(PE60-PE62)*$C$65*0.2958</f>
        <v>0</v>
      </c>
      <c r="PG67" s="960">
        <f t="shared" ref="PG67" si="8397">(PG60-PG62)*$C$65*0.2958</f>
        <v>0</v>
      </c>
      <c r="PI67" s="960">
        <f t="shared" ref="PI67" si="8398">(PI60-PI62)*$C$65*0.2958</f>
        <v>0</v>
      </c>
      <c r="PK67" s="960">
        <f t="shared" ref="PK67" si="8399">(PK60-PK62)*$C$65*0.2958</f>
        <v>0</v>
      </c>
      <c r="PM67" s="960">
        <f t="shared" ref="PM67" si="8400">(PM60-PM62)*$C$65*0.2958</f>
        <v>0</v>
      </c>
      <c r="PO67" s="960">
        <f t="shared" ref="PO67" si="8401">(PO60-PO62)*$C$65*0.2958</f>
        <v>0</v>
      </c>
      <c r="PQ67" s="960">
        <f t="shared" ref="PQ67" si="8402">(PQ60-PQ62)*$C$65*0.2958</f>
        <v>0</v>
      </c>
      <c r="PS67" s="960">
        <f t="shared" ref="PS67" si="8403">(PS60-PS62)*$C$65*0.2958</f>
        <v>0</v>
      </c>
      <c r="PU67" s="960">
        <f t="shared" ref="PU67" si="8404">(PU60-PU62)*$C$65*0.2958</f>
        <v>0</v>
      </c>
      <c r="PW67" s="960">
        <f t="shared" ref="PW67" si="8405">(PW60-PW62)*$C$65*0.2958</f>
        <v>0</v>
      </c>
      <c r="PY67" s="960">
        <f t="shared" ref="PY67" si="8406">(PY60-PY62)*$C$65*0.2958</f>
        <v>0</v>
      </c>
      <c r="QA67" s="960">
        <f t="shared" ref="QA67" si="8407">(QA60-QA62)*$C$65*0.2958</f>
        <v>0</v>
      </c>
      <c r="QC67" s="960">
        <f t="shared" ref="QC67" si="8408">(QC60-QC62)*$C$65*0.2958</f>
        <v>0</v>
      </c>
      <c r="QE67" s="960">
        <f t="shared" ref="QE67" si="8409">(QE60-QE62)*$C$65*0.2958</f>
        <v>0</v>
      </c>
      <c r="QG67" s="960">
        <f t="shared" ref="QG67" si="8410">(QG60-QG62)*$C$65*0.2958</f>
        <v>0</v>
      </c>
      <c r="QI67" s="960">
        <f t="shared" ref="QI67" si="8411">(QI60-QI62)*$C$65*0.2958</f>
        <v>0</v>
      </c>
      <c r="QK67" s="960">
        <f t="shared" ref="QK67" si="8412">(QK60-QK62)*$C$65*0.2958</f>
        <v>0</v>
      </c>
      <c r="QM67" s="960">
        <f t="shared" ref="QM67" si="8413">(QM60-QM62)*$C$65*0.2958</f>
        <v>0</v>
      </c>
      <c r="QO67" s="960">
        <f t="shared" ref="QO67" si="8414">(QO60-QO62)*$C$65*0.2958</f>
        <v>0</v>
      </c>
      <c r="QQ67" s="960">
        <f t="shared" ref="QQ67" si="8415">(QQ60-QQ62)*$C$65*0.2958</f>
        <v>0</v>
      </c>
      <c r="QS67" s="960">
        <f t="shared" ref="QS67" si="8416">(QS60-QS62)*$C$65*0.2958</f>
        <v>0</v>
      </c>
      <c r="QU67" s="960">
        <f t="shared" ref="QU67" si="8417">(QU60-QU62)*$C$65*0.2958</f>
        <v>0</v>
      </c>
      <c r="QW67" s="960">
        <f t="shared" ref="QW67" si="8418">(QW60-QW62)*$C$65*0.2958</f>
        <v>0</v>
      </c>
      <c r="QY67" s="960">
        <f t="shared" ref="QY67" si="8419">(QY60-QY62)*$C$65*0.2958</f>
        <v>0</v>
      </c>
      <c r="RA67" s="960">
        <f t="shared" ref="RA67" si="8420">(RA60-RA62)*$C$65*0.2958</f>
        <v>0</v>
      </c>
      <c r="RC67" s="960">
        <f t="shared" ref="RC67" si="8421">(RC60-RC62)*$C$65*0.2958</f>
        <v>0</v>
      </c>
      <c r="RE67" s="960">
        <f t="shared" ref="RE67" si="8422">(RE60-RE62)*$C$65*0.2958</f>
        <v>0</v>
      </c>
      <c r="RG67" s="960">
        <f t="shared" ref="RG67" si="8423">(RG60-RG62)*$C$65*0.2958</f>
        <v>0</v>
      </c>
      <c r="RI67" s="960">
        <f t="shared" ref="RI67" si="8424">(RI60-RI62)*$C$65*0.2958</f>
        <v>0</v>
      </c>
      <c r="RK67" s="960">
        <f t="shared" ref="RK67" si="8425">(RK60-RK62)*$C$65*0.2958</f>
        <v>0</v>
      </c>
      <c r="RM67" s="960">
        <f t="shared" ref="RM67" si="8426">(RM60-RM62)*$C$65*0.2958</f>
        <v>0</v>
      </c>
      <c r="RO67" s="960">
        <f t="shared" ref="RO67" si="8427">(RO60-RO62)*$C$65*0.2958</f>
        <v>0</v>
      </c>
      <c r="RQ67" s="960">
        <f t="shared" ref="RQ67" si="8428">(RQ60-RQ62)*$C$65*0.2958</f>
        <v>0</v>
      </c>
      <c r="RS67" s="960">
        <f t="shared" ref="RS67" si="8429">(RS60-RS62)*$C$65*0.2958</f>
        <v>0</v>
      </c>
      <c r="RU67" s="960">
        <f t="shared" ref="RU67" si="8430">(RU60-RU62)*$C$65*0.2958</f>
        <v>0</v>
      </c>
      <c r="RW67" s="960">
        <f t="shared" ref="RW67" si="8431">(RW60-RW62)*$C$65*0.2958</f>
        <v>0</v>
      </c>
      <c r="RY67" s="960">
        <f t="shared" ref="RY67" si="8432">(RY60-RY62)*$C$65*0.2958</f>
        <v>0</v>
      </c>
      <c r="SA67" s="960">
        <f t="shared" ref="SA67" si="8433">(SA60-SA62)*$C$65*0.2958</f>
        <v>0</v>
      </c>
      <c r="SC67" s="960">
        <f t="shared" ref="SC67" si="8434">(SC60-SC62)*$C$65*0.2958</f>
        <v>0</v>
      </c>
      <c r="SE67" s="960">
        <f t="shared" ref="SE67" si="8435">(SE60-SE62)*$C$65*0.2958</f>
        <v>0</v>
      </c>
      <c r="SG67" s="960">
        <f t="shared" ref="SG67" si="8436">(SG60-SG62)*$C$65*0.2958</f>
        <v>0</v>
      </c>
      <c r="SI67" s="960">
        <f t="shared" ref="SI67" si="8437">(SI60-SI62)*$C$65*0.2958</f>
        <v>0</v>
      </c>
      <c r="SK67" s="960">
        <f t="shared" ref="SK67" si="8438">(SK60-SK62)*$C$65*0.2958</f>
        <v>0</v>
      </c>
      <c r="SM67" s="960">
        <f t="shared" ref="SM67" si="8439">(SM60-SM62)*$C$65*0.2958</f>
        <v>0</v>
      </c>
      <c r="SO67" s="960">
        <f t="shared" ref="SO67" si="8440">(SO60-SO62)*$C$65*0.2958</f>
        <v>0</v>
      </c>
      <c r="SQ67" s="960">
        <f t="shared" ref="SQ67" si="8441">(SQ60-SQ62)*$C$65*0.2958</f>
        <v>0</v>
      </c>
      <c r="SS67" s="960">
        <f t="shared" ref="SS67" si="8442">(SS60-SS62)*$C$65*0.2958</f>
        <v>0</v>
      </c>
      <c r="SU67" s="960">
        <f t="shared" ref="SU67" si="8443">(SU60-SU62)*$C$65*0.2958</f>
        <v>0</v>
      </c>
      <c r="SW67" s="960">
        <f t="shared" ref="SW67" si="8444">(SW60-SW62)*$C$65*0.2958</f>
        <v>0</v>
      </c>
      <c r="SY67" s="960">
        <f t="shared" ref="SY67" si="8445">(SY60-SY62)*$C$65*0.2958</f>
        <v>0</v>
      </c>
      <c r="TA67" s="960">
        <f t="shared" ref="TA67" si="8446">(TA60-TA62)*$C$65*0.2958</f>
        <v>0</v>
      </c>
      <c r="TC67" s="960">
        <f t="shared" ref="TC67" si="8447">(TC60-TC62)*$C$65*0.2958</f>
        <v>0</v>
      </c>
      <c r="TE67" s="960">
        <f t="shared" ref="TE67" si="8448">(TE60-TE62)*$C$65*0.2958</f>
        <v>0</v>
      </c>
      <c r="TG67" s="960">
        <f t="shared" ref="TG67" si="8449">(TG60-TG62)*$C$65*0.2958</f>
        <v>0</v>
      </c>
      <c r="TI67" s="960">
        <f t="shared" ref="TI67" si="8450">(TI60-TI62)*$C$65*0.2958</f>
        <v>0</v>
      </c>
      <c r="TK67" s="960">
        <f t="shared" ref="TK67" si="8451">(TK60-TK62)*$C$65*0.2958</f>
        <v>0</v>
      </c>
      <c r="TM67" s="960">
        <f t="shared" ref="TM67" si="8452">(TM60-TM62)*$C$65*0.2958</f>
        <v>0</v>
      </c>
      <c r="TO67" s="960">
        <f t="shared" ref="TO67" si="8453">(TO60-TO62)*$C$65*0.2958</f>
        <v>0</v>
      </c>
      <c r="TQ67" s="960">
        <f t="shared" ref="TQ67" si="8454">(TQ60-TQ62)*$C$65*0.2958</f>
        <v>0</v>
      </c>
      <c r="TS67" s="960">
        <f t="shared" ref="TS67" si="8455">(TS60-TS62)*$C$65*0.2958</f>
        <v>0</v>
      </c>
      <c r="TU67" s="960">
        <f t="shared" ref="TU67" si="8456">(TU60-TU62)*$C$65*0.2958</f>
        <v>0</v>
      </c>
      <c r="TW67" s="960">
        <f t="shared" ref="TW67" si="8457">(TW60-TW62)*$C$65*0.2958</f>
        <v>0</v>
      </c>
      <c r="TY67" s="960">
        <f t="shared" ref="TY67" si="8458">(TY60-TY62)*$C$65*0.2958</f>
        <v>0</v>
      </c>
      <c r="UA67" s="960">
        <f t="shared" ref="UA67" si="8459">(UA60-UA62)*$C$65*0.2958</f>
        <v>0</v>
      </c>
      <c r="UC67" s="960">
        <f t="shared" ref="UC67" si="8460">(UC60-UC62)*$C$65*0.2958</f>
        <v>0</v>
      </c>
      <c r="UE67" s="960">
        <f t="shared" ref="UE67" si="8461">(UE60-UE62)*$C$65*0.2958</f>
        <v>0</v>
      </c>
      <c r="UG67" s="960">
        <f t="shared" ref="UG67" si="8462">(UG60-UG62)*$C$65*0.2958</f>
        <v>0</v>
      </c>
      <c r="UI67" s="960">
        <f t="shared" ref="UI67" si="8463">(UI60-UI62)*$C$65*0.2958</f>
        <v>0</v>
      </c>
      <c r="UK67" s="960">
        <f t="shared" ref="UK67" si="8464">(UK60-UK62)*$C$65*0.2958</f>
        <v>0</v>
      </c>
      <c r="UM67" s="960">
        <f t="shared" ref="UM67" si="8465">(UM60-UM62)*$C$65*0.2958</f>
        <v>0</v>
      </c>
      <c r="UO67" s="960">
        <f t="shared" ref="UO67" si="8466">(UO60-UO62)*$C$65*0.2958</f>
        <v>0</v>
      </c>
      <c r="UQ67" s="960">
        <f t="shared" ref="UQ67" si="8467">(UQ60-UQ62)*$C$65*0.2958</f>
        <v>0</v>
      </c>
      <c r="US67" s="960">
        <f t="shared" ref="US67" si="8468">(US60-US62)*$C$65*0.2958</f>
        <v>0</v>
      </c>
      <c r="UU67" s="960">
        <f t="shared" ref="UU67" si="8469">(UU60-UU62)*$C$65*0.2958</f>
        <v>0</v>
      </c>
      <c r="UW67" s="960">
        <f t="shared" ref="UW67" si="8470">(UW60-UW62)*$C$65*0.2958</f>
        <v>0</v>
      </c>
      <c r="UY67" s="960">
        <f t="shared" ref="UY67" si="8471">(UY60-UY62)*$C$65*0.2958</f>
        <v>0</v>
      </c>
      <c r="VA67" s="960">
        <f t="shared" ref="VA67" si="8472">(VA60-VA62)*$C$65*0.2958</f>
        <v>0</v>
      </c>
      <c r="VC67" s="960">
        <f t="shared" ref="VC67" si="8473">(VC60-VC62)*$C$65*0.2958</f>
        <v>0</v>
      </c>
      <c r="VE67" s="960">
        <f t="shared" ref="VE67" si="8474">(VE60-VE62)*$C$65*0.2958</f>
        <v>0</v>
      </c>
      <c r="VG67" s="960">
        <f t="shared" ref="VG67" si="8475">(VG60-VG62)*$C$65*0.2958</f>
        <v>0</v>
      </c>
      <c r="VI67" s="960">
        <f t="shared" ref="VI67" si="8476">(VI60-VI62)*$C$65*0.2958</f>
        <v>0</v>
      </c>
      <c r="VK67" s="960">
        <f t="shared" ref="VK67" si="8477">(VK60-VK62)*$C$65*0.2958</f>
        <v>0</v>
      </c>
      <c r="VM67" s="960">
        <f t="shared" ref="VM67" si="8478">(VM60-VM62)*$C$65*0.2958</f>
        <v>0</v>
      </c>
      <c r="VO67" s="960">
        <f t="shared" ref="VO67" si="8479">(VO60-VO62)*$C$65*0.2958</f>
        <v>0</v>
      </c>
      <c r="VQ67" s="960">
        <f t="shared" ref="VQ67" si="8480">(VQ60-VQ62)*$C$65*0.2958</f>
        <v>0</v>
      </c>
      <c r="VS67" s="960">
        <f t="shared" ref="VS67" si="8481">(VS60-VS62)*$C$65*0.2958</f>
        <v>0</v>
      </c>
      <c r="VU67" s="960">
        <f t="shared" ref="VU67" si="8482">(VU60-VU62)*$C$65*0.2958</f>
        <v>0</v>
      </c>
      <c r="VW67" s="960">
        <f t="shared" ref="VW67" si="8483">(VW60-VW62)*$C$65*0.2958</f>
        <v>0</v>
      </c>
      <c r="VY67" s="960">
        <f t="shared" ref="VY67" si="8484">(VY60-VY62)*$C$65*0.2958</f>
        <v>0</v>
      </c>
      <c r="WA67" s="960">
        <f t="shared" ref="WA67" si="8485">(WA60-WA62)*$C$65*0.2958</f>
        <v>0</v>
      </c>
      <c r="WC67" s="960">
        <f t="shared" ref="WC67" si="8486">(WC60-WC62)*$C$65*0.2958</f>
        <v>0</v>
      </c>
      <c r="WE67" s="960">
        <f t="shared" ref="WE67" si="8487">(WE60-WE62)*$C$65*0.2958</f>
        <v>0</v>
      </c>
      <c r="WG67" s="960">
        <f t="shared" ref="WG67" si="8488">(WG60-WG62)*$C$65*0.2958</f>
        <v>0</v>
      </c>
      <c r="WI67" s="960">
        <f t="shared" ref="WI67" si="8489">(WI60-WI62)*$C$65*0.2958</f>
        <v>0</v>
      </c>
      <c r="WK67" s="960">
        <f t="shared" ref="WK67" si="8490">(WK60-WK62)*$C$65*0.2958</f>
        <v>0</v>
      </c>
      <c r="WM67" s="960">
        <f t="shared" ref="WM67" si="8491">(WM60-WM62)*$C$65*0.2958</f>
        <v>0</v>
      </c>
      <c r="WO67" s="960">
        <f t="shared" ref="WO67" si="8492">(WO60-WO62)*$C$65*0.2958</f>
        <v>0</v>
      </c>
      <c r="WQ67" s="960">
        <f t="shared" ref="WQ67" si="8493">(WQ60-WQ62)*$C$65*0.2958</f>
        <v>0</v>
      </c>
      <c r="WS67" s="960">
        <f t="shared" ref="WS67" si="8494">(WS60-WS62)*$C$65*0.2958</f>
        <v>0</v>
      </c>
      <c r="WU67" s="960">
        <f t="shared" ref="WU67" si="8495">(WU60-WU62)*$C$65*0.2958</f>
        <v>0</v>
      </c>
      <c r="WW67" s="960">
        <f t="shared" ref="WW67" si="8496">(WW60-WW62)*$C$65*0.2958</f>
        <v>0</v>
      </c>
      <c r="WY67" s="960">
        <f t="shared" ref="WY67" si="8497">(WY60-WY62)*$C$65*0.2958</f>
        <v>0</v>
      </c>
      <c r="XA67" s="960">
        <f t="shared" ref="XA67" si="8498">(XA60-XA62)*$C$65*0.2958</f>
        <v>0</v>
      </c>
      <c r="XC67" s="960">
        <f t="shared" ref="XC67" si="8499">(XC60-XC62)*$C$65*0.2958</f>
        <v>0</v>
      </c>
      <c r="XE67" s="960">
        <f t="shared" ref="XE67" si="8500">(XE60-XE62)*$C$65*0.2958</f>
        <v>0</v>
      </c>
      <c r="XG67" s="960">
        <f t="shared" ref="XG67" si="8501">(XG60-XG62)*$C$65*0.2958</f>
        <v>0</v>
      </c>
      <c r="XI67" s="960">
        <f t="shared" ref="XI67" si="8502">(XI60-XI62)*$C$65*0.2958</f>
        <v>0</v>
      </c>
      <c r="XK67" s="960">
        <f t="shared" ref="XK67" si="8503">(XK60-XK62)*$C$65*0.2958</f>
        <v>0</v>
      </c>
      <c r="XM67" s="960">
        <f t="shared" ref="XM67" si="8504">(XM60-XM62)*$C$65*0.2958</f>
        <v>0</v>
      </c>
      <c r="XO67" s="960">
        <f t="shared" ref="XO67" si="8505">(XO60-XO62)*$C$65*0.2958</f>
        <v>0</v>
      </c>
      <c r="XQ67" s="960">
        <f t="shared" ref="XQ67" si="8506">(XQ60-XQ62)*$C$65*0.2958</f>
        <v>0</v>
      </c>
      <c r="XS67" s="960">
        <f t="shared" ref="XS67" si="8507">(XS60-XS62)*$C$65*0.2958</f>
        <v>0</v>
      </c>
      <c r="XU67" s="960">
        <f t="shared" ref="XU67" si="8508">(XU60-XU62)*$C$65*0.2958</f>
        <v>0</v>
      </c>
      <c r="XW67" s="960">
        <f t="shared" ref="XW67" si="8509">(XW60-XW62)*$C$65*0.2958</f>
        <v>0</v>
      </c>
      <c r="XY67" s="960">
        <f t="shared" ref="XY67" si="8510">(XY60-XY62)*$C$65*0.2958</f>
        <v>0</v>
      </c>
      <c r="YA67" s="960">
        <f t="shared" ref="YA67" si="8511">(YA60-YA62)*$C$65*0.2958</f>
        <v>0</v>
      </c>
      <c r="YC67" s="960">
        <f t="shared" ref="YC67" si="8512">(YC60-YC62)*$C$65*0.2958</f>
        <v>0</v>
      </c>
      <c r="YE67" s="960">
        <f t="shared" ref="YE67" si="8513">(YE60-YE62)*$C$65*0.2958</f>
        <v>0</v>
      </c>
      <c r="YG67" s="960">
        <f t="shared" ref="YG67" si="8514">(YG60-YG62)*$C$65*0.2958</f>
        <v>0</v>
      </c>
      <c r="YI67" s="960">
        <f t="shared" ref="YI67" si="8515">(YI60-YI62)*$C$65*0.2958</f>
        <v>0</v>
      </c>
      <c r="YK67" s="960">
        <f t="shared" ref="YK67" si="8516">(YK60-YK62)*$C$65*0.2958</f>
        <v>0</v>
      </c>
      <c r="YM67" s="960">
        <f t="shared" ref="YM67" si="8517">(YM60-YM62)*$C$65*0.2958</f>
        <v>0</v>
      </c>
      <c r="YO67" s="960">
        <f t="shared" ref="YO67" si="8518">(YO60-YO62)*$C$65*0.2958</f>
        <v>0</v>
      </c>
      <c r="YQ67" s="960">
        <f t="shared" ref="YQ67" si="8519">(YQ60-YQ62)*$C$65*0.2958</f>
        <v>0</v>
      </c>
      <c r="YS67" s="960">
        <f t="shared" ref="YS67" si="8520">(YS60-YS62)*$C$65*0.2958</f>
        <v>0</v>
      </c>
      <c r="YU67" s="960">
        <f t="shared" ref="YU67" si="8521">(YU60-YU62)*$C$65*0.2958</f>
        <v>0</v>
      </c>
      <c r="YW67" s="960">
        <f t="shared" ref="YW67" si="8522">(YW60-YW62)*$C$65*0.2958</f>
        <v>0</v>
      </c>
      <c r="YY67" s="960">
        <f t="shared" ref="YY67" si="8523">(YY60-YY62)*$C$65*0.2958</f>
        <v>0</v>
      </c>
      <c r="ZA67" s="960">
        <f t="shared" ref="ZA67" si="8524">(ZA60-ZA62)*$C$65*0.2958</f>
        <v>0</v>
      </c>
      <c r="ZC67" s="960">
        <f t="shared" ref="ZC67" si="8525">(ZC60-ZC62)*$C$65*0.2958</f>
        <v>0</v>
      </c>
      <c r="ZE67" s="960">
        <f t="shared" ref="ZE67" si="8526">(ZE60-ZE62)*$C$65*0.2958</f>
        <v>0</v>
      </c>
      <c r="ZG67" s="960">
        <f t="shared" ref="ZG67" si="8527">(ZG60-ZG62)*$C$65*0.2958</f>
        <v>0</v>
      </c>
      <c r="ZI67" s="960">
        <f t="shared" ref="ZI67" si="8528">(ZI60-ZI62)*$C$65*0.2958</f>
        <v>0</v>
      </c>
      <c r="ZK67" s="960">
        <f t="shared" ref="ZK67" si="8529">(ZK60-ZK62)*$C$65*0.2958</f>
        <v>0</v>
      </c>
      <c r="ZM67" s="960">
        <f t="shared" ref="ZM67" si="8530">(ZM60-ZM62)*$C$65*0.2958</f>
        <v>0</v>
      </c>
      <c r="ZO67" s="960">
        <f t="shared" ref="ZO67" si="8531">(ZO60-ZO62)*$C$65*0.2958</f>
        <v>0</v>
      </c>
      <c r="ZQ67" s="960">
        <f t="shared" ref="ZQ67" si="8532">(ZQ60-ZQ62)*$C$65*0.2958</f>
        <v>0</v>
      </c>
      <c r="ZS67" s="960">
        <f t="shared" ref="ZS67" si="8533">(ZS60-ZS62)*$C$65*0.2958</f>
        <v>0</v>
      </c>
      <c r="ZU67" s="960">
        <f t="shared" ref="ZU67" si="8534">(ZU60-ZU62)*$C$65*0.2958</f>
        <v>0</v>
      </c>
      <c r="ZW67" s="960">
        <f t="shared" ref="ZW67" si="8535">(ZW60-ZW62)*$C$65*0.2958</f>
        <v>0</v>
      </c>
      <c r="ZY67" s="960">
        <f t="shared" ref="ZY67" si="8536">(ZY60-ZY62)*$C$65*0.2958</f>
        <v>0</v>
      </c>
      <c r="AAA67" s="960">
        <f t="shared" ref="AAA67" si="8537">(AAA60-AAA62)*$C$65*0.2958</f>
        <v>0</v>
      </c>
      <c r="AAC67" s="960">
        <f t="shared" ref="AAC67" si="8538">(AAC60-AAC62)*$C$65*0.2958</f>
        <v>0</v>
      </c>
      <c r="AAE67" s="960">
        <f t="shared" ref="AAE67" si="8539">(AAE60-AAE62)*$C$65*0.2958</f>
        <v>0</v>
      </c>
      <c r="AAG67" s="960">
        <f t="shared" ref="AAG67" si="8540">(AAG60-AAG62)*$C$65*0.2958</f>
        <v>0</v>
      </c>
      <c r="AAI67" s="960">
        <f t="shared" ref="AAI67" si="8541">(AAI60-AAI62)*$C$65*0.2958</f>
        <v>0</v>
      </c>
      <c r="AAK67" s="960">
        <f t="shared" ref="AAK67" si="8542">(AAK60-AAK62)*$C$65*0.2958</f>
        <v>0</v>
      </c>
      <c r="AAM67" s="960">
        <f t="shared" ref="AAM67" si="8543">(AAM60-AAM62)*$C$65*0.2958</f>
        <v>0</v>
      </c>
      <c r="AAO67" s="960">
        <f t="shared" ref="AAO67" si="8544">(AAO60-AAO62)*$C$65*0.2958</f>
        <v>0</v>
      </c>
      <c r="AAQ67" s="960">
        <f t="shared" ref="AAQ67" si="8545">(AAQ60-AAQ62)*$C$65*0.2958</f>
        <v>0</v>
      </c>
      <c r="AAS67" s="960">
        <f t="shared" ref="AAS67" si="8546">(AAS60-AAS62)*$C$65*0.2958</f>
        <v>0</v>
      </c>
      <c r="AAU67" s="960">
        <f t="shared" ref="AAU67" si="8547">(AAU60-AAU62)*$C$65*0.2958</f>
        <v>0</v>
      </c>
      <c r="AAW67" s="960">
        <f t="shared" ref="AAW67" si="8548">(AAW60-AAW62)*$C$65*0.2958</f>
        <v>0</v>
      </c>
      <c r="AAY67" s="960">
        <f t="shared" ref="AAY67" si="8549">(AAY60-AAY62)*$C$65*0.2958</f>
        <v>0</v>
      </c>
      <c r="ABA67" s="960">
        <f t="shared" ref="ABA67" si="8550">(ABA60-ABA62)*$C$65*0.2958</f>
        <v>0</v>
      </c>
      <c r="ABC67" s="960">
        <f t="shared" ref="ABC67" si="8551">(ABC60-ABC62)*$C$65*0.2958</f>
        <v>0</v>
      </c>
      <c r="ABE67" s="960">
        <f t="shared" ref="ABE67" si="8552">(ABE60-ABE62)*$C$65*0.2958</f>
        <v>0</v>
      </c>
      <c r="ABG67" s="960">
        <f t="shared" ref="ABG67" si="8553">(ABG60-ABG62)*$C$65*0.2958</f>
        <v>0</v>
      </c>
      <c r="ABI67" s="960">
        <f t="shared" ref="ABI67" si="8554">(ABI60-ABI62)*$C$65*0.2958</f>
        <v>0</v>
      </c>
      <c r="ABK67" s="960">
        <f t="shared" ref="ABK67" si="8555">(ABK60-ABK62)*$C$65*0.2958</f>
        <v>0</v>
      </c>
      <c r="ABM67" s="960">
        <f t="shared" ref="ABM67" si="8556">(ABM60-ABM62)*$C$65*0.2958</f>
        <v>0</v>
      </c>
      <c r="ABO67" s="960">
        <f t="shared" ref="ABO67" si="8557">(ABO60-ABO62)*$C$65*0.2958</f>
        <v>0</v>
      </c>
      <c r="ABQ67" s="960">
        <f t="shared" ref="ABQ67" si="8558">(ABQ60-ABQ62)*$C$65*0.2958</f>
        <v>0</v>
      </c>
      <c r="ABS67" s="960">
        <f t="shared" ref="ABS67" si="8559">(ABS60-ABS62)*$C$65*0.2958</f>
        <v>0</v>
      </c>
      <c r="ABU67" s="960">
        <f t="shared" ref="ABU67" si="8560">(ABU60-ABU62)*$C$65*0.2958</f>
        <v>0</v>
      </c>
      <c r="ABW67" s="960">
        <f t="shared" ref="ABW67" si="8561">(ABW60-ABW62)*$C$65*0.2958</f>
        <v>0</v>
      </c>
      <c r="ABY67" s="960">
        <f t="shared" ref="ABY67" si="8562">(ABY60-ABY62)*$C$65*0.2958</f>
        <v>0</v>
      </c>
      <c r="ACA67" s="960">
        <f t="shared" ref="ACA67" si="8563">(ACA60-ACA62)*$C$65*0.2958</f>
        <v>0</v>
      </c>
      <c r="ACC67" s="960">
        <f t="shared" ref="ACC67" si="8564">(ACC60-ACC62)*$C$65*0.2958</f>
        <v>0</v>
      </c>
      <c r="ACE67" s="960">
        <f t="shared" ref="ACE67" si="8565">(ACE60-ACE62)*$C$65*0.2958</f>
        <v>0</v>
      </c>
      <c r="ACG67" s="960">
        <f t="shared" ref="ACG67" si="8566">(ACG60-ACG62)*$C$65*0.2958</f>
        <v>0</v>
      </c>
      <c r="ACI67" s="960">
        <f t="shared" ref="ACI67" si="8567">(ACI60-ACI62)*$C$65*0.2958</f>
        <v>0</v>
      </c>
      <c r="ACK67" s="960">
        <f t="shared" ref="ACK67" si="8568">(ACK60-ACK62)*$C$65*0.2958</f>
        <v>0</v>
      </c>
      <c r="ACM67" s="960">
        <f t="shared" ref="ACM67" si="8569">(ACM60-ACM62)*$C$65*0.2958</f>
        <v>0</v>
      </c>
      <c r="ACO67" s="960">
        <f t="shared" ref="ACO67" si="8570">(ACO60-ACO62)*$C$65*0.2958</f>
        <v>0</v>
      </c>
      <c r="ACQ67" s="960">
        <f t="shared" ref="ACQ67" si="8571">(ACQ60-ACQ62)*$C$65*0.2958</f>
        <v>0</v>
      </c>
      <c r="ACS67" s="960">
        <f t="shared" ref="ACS67" si="8572">(ACS60-ACS62)*$C$65*0.2958</f>
        <v>0</v>
      </c>
      <c r="ACU67" s="960">
        <f t="shared" ref="ACU67" si="8573">(ACU60-ACU62)*$C$65*0.2958</f>
        <v>0</v>
      </c>
      <c r="ACW67" s="960">
        <f t="shared" ref="ACW67" si="8574">(ACW60-ACW62)*$C$65*0.2958</f>
        <v>0</v>
      </c>
      <c r="ACY67" s="960">
        <f t="shared" ref="ACY67" si="8575">(ACY60-ACY62)*$C$65*0.2958</f>
        <v>0</v>
      </c>
      <c r="ADA67" s="960">
        <f t="shared" ref="ADA67" si="8576">(ADA60-ADA62)*$C$65*0.2958</f>
        <v>0</v>
      </c>
      <c r="ADC67" s="960">
        <f t="shared" ref="ADC67" si="8577">(ADC60-ADC62)*$C$65*0.2958</f>
        <v>0</v>
      </c>
      <c r="ADE67" s="960">
        <f t="shared" ref="ADE67" si="8578">(ADE60-ADE62)*$C$65*0.2958</f>
        <v>0</v>
      </c>
      <c r="ADG67" s="960">
        <f t="shared" ref="ADG67" si="8579">(ADG60-ADG62)*$C$65*0.2958</f>
        <v>0</v>
      </c>
      <c r="ADI67" s="960">
        <f t="shared" ref="ADI67" si="8580">(ADI60-ADI62)*$C$65*0.2958</f>
        <v>0</v>
      </c>
      <c r="ADK67" s="960">
        <f t="shared" ref="ADK67" si="8581">(ADK60-ADK62)*$C$65*0.2958</f>
        <v>0</v>
      </c>
      <c r="ADM67" s="960">
        <f t="shared" ref="ADM67" si="8582">(ADM60-ADM62)*$C$65*0.2958</f>
        <v>0</v>
      </c>
      <c r="ADO67" s="960">
        <f t="shared" ref="ADO67" si="8583">(ADO60-ADO62)*$C$65*0.2958</f>
        <v>0</v>
      </c>
      <c r="ADQ67" s="960">
        <f t="shared" ref="ADQ67" si="8584">(ADQ60-ADQ62)*$C$65*0.2958</f>
        <v>0</v>
      </c>
      <c r="ADS67" s="960">
        <f t="shared" ref="ADS67" si="8585">(ADS60-ADS62)*$C$65*0.2958</f>
        <v>0</v>
      </c>
      <c r="ADU67" s="960">
        <f t="shared" ref="ADU67" si="8586">(ADU60-ADU62)*$C$65*0.2958</f>
        <v>0</v>
      </c>
      <c r="ADW67" s="960">
        <f t="shared" ref="ADW67" si="8587">(ADW60-ADW62)*$C$65*0.2958</f>
        <v>0</v>
      </c>
      <c r="ADY67" s="960">
        <f t="shared" ref="ADY67" si="8588">(ADY60-ADY62)*$C$65*0.2958</f>
        <v>0</v>
      </c>
      <c r="AEA67" s="960">
        <f t="shared" ref="AEA67" si="8589">(AEA60-AEA62)*$C$65*0.2958</f>
        <v>0</v>
      </c>
      <c r="AEC67" s="960">
        <f t="shared" ref="AEC67" si="8590">(AEC60-AEC62)*$C$65*0.2958</f>
        <v>0</v>
      </c>
      <c r="AEE67" s="960">
        <f t="shared" ref="AEE67" si="8591">(AEE60-AEE62)*$C$65*0.2958</f>
        <v>0</v>
      </c>
      <c r="AEG67" s="960">
        <f t="shared" ref="AEG67" si="8592">(AEG60-AEG62)*$C$65*0.2958</f>
        <v>0</v>
      </c>
      <c r="AEI67" s="960">
        <f t="shared" ref="AEI67" si="8593">(AEI60-AEI62)*$C$65*0.2958</f>
        <v>0</v>
      </c>
      <c r="AEK67" s="960">
        <f t="shared" ref="AEK67" si="8594">(AEK60-AEK62)*$C$65*0.2958</f>
        <v>0</v>
      </c>
      <c r="AEM67" s="960">
        <f t="shared" ref="AEM67" si="8595">(AEM60-AEM62)*$C$65*0.2958</f>
        <v>0</v>
      </c>
      <c r="AEO67" s="960">
        <f t="shared" ref="AEO67" si="8596">(AEO60-AEO62)*$C$65*0.2958</f>
        <v>0</v>
      </c>
      <c r="AEQ67" s="960">
        <f t="shared" ref="AEQ67" si="8597">(AEQ60-AEQ62)*$C$65*0.2958</f>
        <v>0</v>
      </c>
      <c r="AES67" s="960">
        <f t="shared" ref="AES67" si="8598">(AES60-AES62)*$C$65*0.2958</f>
        <v>0</v>
      </c>
      <c r="AEU67" s="960">
        <f t="shared" ref="AEU67" si="8599">(AEU60-AEU62)*$C$65*0.2958</f>
        <v>0</v>
      </c>
      <c r="AEW67" s="960">
        <f t="shared" ref="AEW67" si="8600">(AEW60-AEW62)*$C$65*0.2958</f>
        <v>0</v>
      </c>
      <c r="AEY67" s="960">
        <f t="shared" ref="AEY67" si="8601">(AEY60-AEY62)*$C$65*0.2958</f>
        <v>0</v>
      </c>
      <c r="AFA67" s="960">
        <f t="shared" ref="AFA67" si="8602">(AFA60-AFA62)*$C$65*0.2958</f>
        <v>0</v>
      </c>
      <c r="AFC67" s="960">
        <f t="shared" ref="AFC67" si="8603">(AFC60-AFC62)*$C$65*0.2958</f>
        <v>0</v>
      </c>
      <c r="AFE67" s="960">
        <f t="shared" ref="AFE67" si="8604">(AFE60-AFE62)*$C$65*0.2958</f>
        <v>0</v>
      </c>
      <c r="AFG67" s="960">
        <f t="shared" ref="AFG67" si="8605">(AFG60-AFG62)*$C$65*0.2958</f>
        <v>0</v>
      </c>
      <c r="AFI67" s="960">
        <f t="shared" ref="AFI67" si="8606">(AFI60-AFI62)*$C$65*0.2958</f>
        <v>0</v>
      </c>
      <c r="AFK67" s="960">
        <f t="shared" ref="AFK67" si="8607">(AFK60-AFK62)*$C$65*0.2958</f>
        <v>0</v>
      </c>
      <c r="AFM67" s="960">
        <f t="shared" ref="AFM67" si="8608">(AFM60-AFM62)*$C$65*0.2958</f>
        <v>0</v>
      </c>
      <c r="AFO67" s="960">
        <f t="shared" ref="AFO67" si="8609">(AFO60-AFO62)*$C$65*0.2958</f>
        <v>0</v>
      </c>
      <c r="AFQ67" s="960">
        <f t="shared" ref="AFQ67" si="8610">(AFQ60-AFQ62)*$C$65*0.2958</f>
        <v>0</v>
      </c>
      <c r="AFS67" s="960">
        <f t="shared" ref="AFS67" si="8611">(AFS60-AFS62)*$C$65*0.2958</f>
        <v>0</v>
      </c>
      <c r="AFU67" s="960">
        <f t="shared" ref="AFU67" si="8612">(AFU60-AFU62)*$C$65*0.2958</f>
        <v>0</v>
      </c>
      <c r="AFW67" s="960">
        <f t="shared" ref="AFW67" si="8613">(AFW60-AFW62)*$C$65*0.2958</f>
        <v>0</v>
      </c>
      <c r="AFY67" s="960">
        <f t="shared" ref="AFY67" si="8614">(AFY60-AFY62)*$C$65*0.2958</f>
        <v>0</v>
      </c>
      <c r="AGA67" s="960">
        <f t="shared" ref="AGA67" si="8615">(AGA60-AGA62)*$C$65*0.2958</f>
        <v>0</v>
      </c>
      <c r="AGC67" s="960">
        <f t="shared" ref="AGC67" si="8616">(AGC60-AGC62)*$C$65*0.2958</f>
        <v>0</v>
      </c>
      <c r="AGE67" s="960">
        <f t="shared" ref="AGE67" si="8617">(AGE60-AGE62)*$C$65*0.2958</f>
        <v>0</v>
      </c>
      <c r="AGG67" s="960">
        <f t="shared" ref="AGG67" si="8618">(AGG60-AGG62)*$C$65*0.2958</f>
        <v>0</v>
      </c>
      <c r="AGI67" s="960">
        <f t="shared" ref="AGI67" si="8619">(AGI60-AGI62)*$C$65*0.2958</f>
        <v>0</v>
      </c>
      <c r="AGK67" s="960">
        <f t="shared" ref="AGK67" si="8620">(AGK60-AGK62)*$C$65*0.2958</f>
        <v>0</v>
      </c>
      <c r="AGM67" s="960">
        <f t="shared" ref="AGM67" si="8621">(AGM60-AGM62)*$C$65*0.2958</f>
        <v>0</v>
      </c>
      <c r="AGO67" s="960">
        <f t="shared" ref="AGO67" si="8622">(AGO60-AGO62)*$C$65*0.2958</f>
        <v>0</v>
      </c>
      <c r="AGQ67" s="960">
        <f t="shared" ref="AGQ67" si="8623">(AGQ60-AGQ62)*$C$65*0.2958</f>
        <v>0</v>
      </c>
      <c r="AGS67" s="960">
        <f t="shared" ref="AGS67" si="8624">(AGS60-AGS62)*$C$65*0.2958</f>
        <v>0</v>
      </c>
      <c r="AGU67" s="960">
        <f t="shared" ref="AGU67" si="8625">(AGU60-AGU62)*$C$65*0.2958</f>
        <v>0</v>
      </c>
      <c r="AGW67" s="960">
        <f t="shared" ref="AGW67" si="8626">(AGW60-AGW62)*$C$65*0.2958</f>
        <v>0</v>
      </c>
      <c r="AGY67" s="960">
        <f t="shared" ref="AGY67" si="8627">(AGY60-AGY62)*$C$65*0.2958</f>
        <v>0</v>
      </c>
      <c r="AHA67" s="960">
        <f t="shared" ref="AHA67" si="8628">(AHA60-AHA62)*$C$65*0.2958</f>
        <v>0</v>
      </c>
      <c r="AHC67" s="960">
        <f t="shared" ref="AHC67" si="8629">(AHC60-AHC62)*$C$65*0.2958</f>
        <v>0</v>
      </c>
      <c r="AHE67" s="960">
        <f t="shared" ref="AHE67" si="8630">(AHE60-AHE62)*$C$65*0.2958</f>
        <v>0</v>
      </c>
      <c r="AHG67" s="960">
        <f t="shared" ref="AHG67" si="8631">(AHG60-AHG62)*$C$65*0.2958</f>
        <v>0</v>
      </c>
      <c r="AHI67" s="960">
        <f t="shared" ref="AHI67" si="8632">(AHI60-AHI62)*$C$65*0.2958</f>
        <v>0</v>
      </c>
      <c r="AHK67" s="960">
        <f t="shared" ref="AHK67" si="8633">(AHK60-AHK62)*$C$65*0.2958</f>
        <v>0</v>
      </c>
      <c r="AHM67" s="960">
        <f t="shared" ref="AHM67" si="8634">(AHM60-AHM62)*$C$65*0.2958</f>
        <v>0</v>
      </c>
      <c r="AHO67" s="960">
        <f t="shared" ref="AHO67" si="8635">(AHO60-AHO62)*$C$65*0.2958</f>
        <v>0</v>
      </c>
      <c r="AHQ67" s="960">
        <f t="shared" ref="AHQ67" si="8636">(AHQ60-AHQ62)*$C$65*0.2958</f>
        <v>0</v>
      </c>
      <c r="AHS67" s="960">
        <f t="shared" ref="AHS67" si="8637">(AHS60-AHS62)*$C$65*0.2958</f>
        <v>0</v>
      </c>
      <c r="AHU67" s="960">
        <f t="shared" ref="AHU67" si="8638">(AHU60-AHU62)*$C$65*0.2958</f>
        <v>0</v>
      </c>
      <c r="AHW67" s="960">
        <f t="shared" ref="AHW67" si="8639">(AHW60-AHW62)*$C$65*0.2958</f>
        <v>0</v>
      </c>
      <c r="AHY67" s="960">
        <f t="shared" ref="AHY67" si="8640">(AHY60-AHY62)*$C$65*0.2958</f>
        <v>0</v>
      </c>
      <c r="AIA67" s="960">
        <f t="shared" ref="AIA67" si="8641">(AIA60-AIA62)*$C$65*0.2958</f>
        <v>0</v>
      </c>
      <c r="AIC67" s="960">
        <f t="shared" ref="AIC67" si="8642">(AIC60-AIC62)*$C$65*0.2958</f>
        <v>0</v>
      </c>
      <c r="AIE67" s="960">
        <f t="shared" ref="AIE67" si="8643">(AIE60-AIE62)*$C$65*0.2958</f>
        <v>0</v>
      </c>
      <c r="AIG67" s="960">
        <f t="shared" ref="AIG67" si="8644">(AIG60-AIG62)*$C$65*0.2958</f>
        <v>0</v>
      </c>
      <c r="AII67" s="960">
        <f t="shared" ref="AII67" si="8645">(AII60-AII62)*$C$65*0.2958</f>
        <v>0</v>
      </c>
      <c r="AIK67" s="960">
        <f t="shared" ref="AIK67" si="8646">(AIK60-AIK62)*$C$65*0.2958</f>
        <v>0</v>
      </c>
      <c r="AIM67" s="960">
        <f t="shared" ref="AIM67" si="8647">(AIM60-AIM62)*$C$65*0.2958</f>
        <v>0</v>
      </c>
      <c r="AIO67" s="960">
        <f t="shared" ref="AIO67" si="8648">(AIO60-AIO62)*$C$65*0.2958</f>
        <v>0</v>
      </c>
      <c r="AIQ67" s="960">
        <f t="shared" ref="AIQ67" si="8649">(AIQ60-AIQ62)*$C$65*0.2958</f>
        <v>0</v>
      </c>
      <c r="AIS67" s="960">
        <f t="shared" ref="AIS67" si="8650">(AIS60-AIS62)*$C$65*0.2958</f>
        <v>0</v>
      </c>
      <c r="AIU67" s="960">
        <f t="shared" ref="AIU67" si="8651">(AIU60-AIU62)*$C$65*0.2958</f>
        <v>0</v>
      </c>
      <c r="AIW67" s="960">
        <f t="shared" ref="AIW67" si="8652">(AIW60-AIW62)*$C$65*0.2958</f>
        <v>0</v>
      </c>
      <c r="AIY67" s="960">
        <f t="shared" ref="AIY67" si="8653">(AIY60-AIY62)*$C$65*0.2958</f>
        <v>0</v>
      </c>
      <c r="AJA67" s="960">
        <f t="shared" ref="AJA67" si="8654">(AJA60-AJA62)*$C$65*0.2958</f>
        <v>0</v>
      </c>
      <c r="AJC67" s="960">
        <f t="shared" ref="AJC67" si="8655">(AJC60-AJC62)*$C$65*0.2958</f>
        <v>0</v>
      </c>
      <c r="AJE67" s="960">
        <f t="shared" ref="AJE67" si="8656">(AJE60-AJE62)*$C$65*0.2958</f>
        <v>0</v>
      </c>
      <c r="AJG67" s="960">
        <f t="shared" ref="AJG67" si="8657">(AJG60-AJG62)*$C$65*0.2958</f>
        <v>0</v>
      </c>
      <c r="AJI67" s="960">
        <f t="shared" ref="AJI67" si="8658">(AJI60-AJI62)*$C$65*0.2958</f>
        <v>0</v>
      </c>
      <c r="AJK67" s="960">
        <f t="shared" ref="AJK67" si="8659">(AJK60-AJK62)*$C$65*0.2958</f>
        <v>0</v>
      </c>
      <c r="AJM67" s="960">
        <f t="shared" ref="AJM67" si="8660">(AJM60-AJM62)*$C$65*0.2958</f>
        <v>0</v>
      </c>
      <c r="AJO67" s="960">
        <f t="shared" ref="AJO67" si="8661">(AJO60-AJO62)*$C$65*0.2958</f>
        <v>0</v>
      </c>
      <c r="AJQ67" s="960">
        <f t="shared" ref="AJQ67" si="8662">(AJQ60-AJQ62)*$C$65*0.2958</f>
        <v>0</v>
      </c>
      <c r="AJS67" s="960">
        <f t="shared" ref="AJS67" si="8663">(AJS60-AJS62)*$C$65*0.2958</f>
        <v>0</v>
      </c>
      <c r="AJU67" s="960">
        <f t="shared" ref="AJU67" si="8664">(AJU60-AJU62)*$C$65*0.2958</f>
        <v>0</v>
      </c>
      <c r="AJW67" s="960">
        <f t="shared" ref="AJW67" si="8665">(AJW60-AJW62)*$C$65*0.2958</f>
        <v>0</v>
      </c>
      <c r="AJY67" s="960">
        <f t="shared" ref="AJY67" si="8666">(AJY60-AJY62)*$C$65*0.2958</f>
        <v>0</v>
      </c>
      <c r="AKA67" s="960">
        <f t="shared" ref="AKA67" si="8667">(AKA60-AKA62)*$C$65*0.2958</f>
        <v>0</v>
      </c>
      <c r="AKC67" s="960">
        <f t="shared" ref="AKC67" si="8668">(AKC60-AKC62)*$C$65*0.2958</f>
        <v>0</v>
      </c>
      <c r="AKE67" s="960">
        <f t="shared" ref="AKE67" si="8669">(AKE60-AKE62)*$C$65*0.2958</f>
        <v>0</v>
      </c>
      <c r="AKG67" s="960">
        <f t="shared" ref="AKG67" si="8670">(AKG60-AKG62)*$C$65*0.2958</f>
        <v>0</v>
      </c>
      <c r="AKI67" s="960">
        <f t="shared" ref="AKI67" si="8671">(AKI60-AKI62)*$C$65*0.2958</f>
        <v>0</v>
      </c>
      <c r="AKK67" s="960">
        <f t="shared" ref="AKK67" si="8672">(AKK60-AKK62)*$C$65*0.2958</f>
        <v>0</v>
      </c>
      <c r="AKM67" s="960">
        <f t="shared" ref="AKM67" si="8673">(AKM60-AKM62)*$C$65*0.2958</f>
        <v>0</v>
      </c>
      <c r="AKO67" s="960">
        <f t="shared" ref="AKO67" si="8674">(AKO60-AKO62)*$C$65*0.2958</f>
        <v>0</v>
      </c>
      <c r="AKQ67" s="960">
        <f t="shared" ref="AKQ67" si="8675">(AKQ60-AKQ62)*$C$65*0.2958</f>
        <v>0</v>
      </c>
      <c r="AKS67" s="960">
        <f t="shared" ref="AKS67" si="8676">(AKS60-AKS62)*$C$65*0.2958</f>
        <v>0</v>
      </c>
      <c r="AKU67" s="960">
        <f t="shared" ref="AKU67" si="8677">(AKU60-AKU62)*$C$65*0.2958</f>
        <v>0</v>
      </c>
      <c r="AKW67" s="960">
        <f t="shared" ref="AKW67" si="8678">(AKW60-AKW62)*$C$65*0.2958</f>
        <v>0</v>
      </c>
      <c r="AKY67" s="960">
        <f t="shared" ref="AKY67" si="8679">(AKY60-AKY62)*$C$65*0.2958</f>
        <v>0</v>
      </c>
      <c r="ALA67" s="960">
        <f t="shared" ref="ALA67" si="8680">(ALA60-ALA62)*$C$65*0.2958</f>
        <v>0</v>
      </c>
      <c r="ALC67" s="960">
        <f t="shared" ref="ALC67" si="8681">(ALC60-ALC62)*$C$65*0.2958</f>
        <v>0</v>
      </c>
      <c r="ALE67" s="960">
        <f t="shared" ref="ALE67" si="8682">(ALE60-ALE62)*$C$65*0.2958</f>
        <v>0</v>
      </c>
      <c r="ALG67" s="960">
        <f t="shared" ref="ALG67" si="8683">(ALG60-ALG62)*$C$65*0.2958</f>
        <v>0</v>
      </c>
      <c r="ALI67" s="960">
        <f t="shared" ref="ALI67" si="8684">(ALI60-ALI62)*$C$65*0.2958</f>
        <v>0</v>
      </c>
      <c r="ALK67" s="960">
        <f t="shared" ref="ALK67" si="8685">(ALK60-ALK62)*$C$65*0.2958</f>
        <v>0</v>
      </c>
      <c r="ALM67" s="960">
        <f t="shared" ref="ALM67" si="8686">(ALM60-ALM62)*$C$65*0.2958</f>
        <v>0</v>
      </c>
      <c r="ALO67" s="960">
        <f t="shared" ref="ALO67" si="8687">(ALO60-ALO62)*$C$65*0.2958</f>
        <v>0</v>
      </c>
      <c r="ALQ67" s="960">
        <f t="shared" ref="ALQ67" si="8688">(ALQ60-ALQ62)*$C$65*0.2958</f>
        <v>0</v>
      </c>
      <c r="ALS67" s="960">
        <f t="shared" ref="ALS67" si="8689">(ALS60-ALS62)*$C$65*0.2958</f>
        <v>0</v>
      </c>
      <c r="ALU67" s="960">
        <f t="shared" ref="ALU67" si="8690">(ALU60-ALU62)*$C$65*0.2958</f>
        <v>0</v>
      </c>
      <c r="ALW67" s="960">
        <f t="shared" ref="ALW67" si="8691">(ALW60-ALW62)*$C$65*0.2958</f>
        <v>0</v>
      </c>
      <c r="ALY67" s="960">
        <f t="shared" ref="ALY67" si="8692">(ALY60-ALY62)*$C$65*0.2958</f>
        <v>0</v>
      </c>
      <c r="AMA67" s="960">
        <f t="shared" ref="AMA67" si="8693">(AMA60-AMA62)*$C$65*0.2958</f>
        <v>0</v>
      </c>
      <c r="AMC67" s="960">
        <f t="shared" ref="AMC67" si="8694">(AMC60-AMC62)*$C$65*0.2958</f>
        <v>0</v>
      </c>
      <c r="AME67" s="960">
        <f t="shared" ref="AME67" si="8695">(AME60-AME62)*$C$65*0.2958</f>
        <v>0</v>
      </c>
      <c r="AMG67" s="960">
        <f t="shared" ref="AMG67" si="8696">(AMG60-AMG62)*$C$65*0.2958</f>
        <v>0</v>
      </c>
      <c r="AMI67" s="960">
        <f t="shared" ref="AMI67" si="8697">(AMI60-AMI62)*$C$65*0.2958</f>
        <v>0</v>
      </c>
      <c r="AMK67" s="960">
        <f t="shared" ref="AMK67" si="8698">(AMK60-AMK62)*$C$65*0.2958</f>
        <v>0</v>
      </c>
      <c r="AMM67" s="960">
        <f t="shared" ref="AMM67" si="8699">(AMM60-AMM62)*$C$65*0.2958</f>
        <v>0</v>
      </c>
      <c r="AMO67" s="960">
        <f t="shared" ref="AMO67" si="8700">(AMO60-AMO62)*$C$65*0.2958</f>
        <v>0</v>
      </c>
      <c r="AMQ67" s="960">
        <f t="shared" ref="AMQ67" si="8701">(AMQ60-AMQ62)*$C$65*0.2958</f>
        <v>0</v>
      </c>
      <c r="AMS67" s="960">
        <f t="shared" ref="AMS67" si="8702">(AMS60-AMS62)*$C$65*0.2958</f>
        <v>0</v>
      </c>
      <c r="AMU67" s="960">
        <f t="shared" ref="AMU67" si="8703">(AMU60-AMU62)*$C$65*0.2958</f>
        <v>0</v>
      </c>
      <c r="AMW67" s="960">
        <f t="shared" ref="AMW67" si="8704">(AMW60-AMW62)*$C$65*0.2958</f>
        <v>0</v>
      </c>
      <c r="AMY67" s="960">
        <f t="shared" ref="AMY67" si="8705">(AMY60-AMY62)*$C$65*0.2958</f>
        <v>0</v>
      </c>
      <c r="ANA67" s="960">
        <f t="shared" ref="ANA67" si="8706">(ANA60-ANA62)*$C$65*0.2958</f>
        <v>0</v>
      </c>
      <c r="ANC67" s="960">
        <f t="shared" ref="ANC67" si="8707">(ANC60-ANC62)*$C$65*0.2958</f>
        <v>0</v>
      </c>
      <c r="ANE67" s="960">
        <f t="shared" ref="ANE67" si="8708">(ANE60-ANE62)*$C$65*0.2958</f>
        <v>0</v>
      </c>
      <c r="ANG67" s="960">
        <f t="shared" ref="ANG67" si="8709">(ANG60-ANG62)*$C$65*0.2958</f>
        <v>0</v>
      </c>
      <c r="ANI67" s="960">
        <f t="shared" ref="ANI67" si="8710">(ANI60-ANI62)*$C$65*0.2958</f>
        <v>0</v>
      </c>
      <c r="ANK67" s="960">
        <f t="shared" ref="ANK67" si="8711">(ANK60-ANK62)*$C$65*0.2958</f>
        <v>0</v>
      </c>
      <c r="ANM67" s="960">
        <f t="shared" ref="ANM67" si="8712">(ANM60-ANM62)*$C$65*0.2958</f>
        <v>0</v>
      </c>
      <c r="ANO67" s="960">
        <f t="shared" ref="ANO67" si="8713">(ANO60-ANO62)*$C$65*0.2958</f>
        <v>0</v>
      </c>
      <c r="ANQ67" s="960">
        <f t="shared" ref="ANQ67" si="8714">(ANQ60-ANQ62)*$C$65*0.2958</f>
        <v>0</v>
      </c>
      <c r="ANS67" s="960">
        <f t="shared" ref="ANS67" si="8715">(ANS60-ANS62)*$C$65*0.2958</f>
        <v>0</v>
      </c>
      <c r="ANU67" s="960">
        <f t="shared" ref="ANU67" si="8716">(ANU60-ANU62)*$C$65*0.2958</f>
        <v>0</v>
      </c>
      <c r="ANW67" s="960">
        <f t="shared" ref="ANW67" si="8717">(ANW60-ANW62)*$C$65*0.2958</f>
        <v>0</v>
      </c>
      <c r="ANY67" s="960">
        <f t="shared" ref="ANY67" si="8718">(ANY60-ANY62)*$C$65*0.2958</f>
        <v>0</v>
      </c>
      <c r="AOA67" s="960">
        <f t="shared" ref="AOA67" si="8719">(AOA60-AOA62)*$C$65*0.2958</f>
        <v>0</v>
      </c>
      <c r="AOC67" s="960">
        <f t="shared" ref="AOC67" si="8720">(AOC60-AOC62)*$C$65*0.2958</f>
        <v>0</v>
      </c>
      <c r="AOE67" s="960">
        <f t="shared" ref="AOE67" si="8721">(AOE60-AOE62)*$C$65*0.2958</f>
        <v>0</v>
      </c>
      <c r="AOG67" s="960">
        <f t="shared" ref="AOG67" si="8722">(AOG60-AOG62)*$C$65*0.2958</f>
        <v>0</v>
      </c>
      <c r="AOI67" s="960">
        <f t="shared" ref="AOI67" si="8723">(AOI60-AOI62)*$C$65*0.2958</f>
        <v>0</v>
      </c>
      <c r="AOK67" s="960">
        <f t="shared" ref="AOK67" si="8724">(AOK60-AOK62)*$C$65*0.2958</f>
        <v>0</v>
      </c>
      <c r="AOM67" s="960">
        <f t="shared" ref="AOM67" si="8725">(AOM60-AOM62)*$C$65*0.2958</f>
        <v>0</v>
      </c>
      <c r="AOO67" s="960">
        <f t="shared" ref="AOO67" si="8726">(AOO60-AOO62)*$C$65*0.2958</f>
        <v>0</v>
      </c>
      <c r="AOQ67" s="960">
        <f t="shared" ref="AOQ67" si="8727">(AOQ60-AOQ62)*$C$65*0.2958</f>
        <v>0</v>
      </c>
      <c r="AOS67" s="960">
        <f t="shared" ref="AOS67" si="8728">(AOS60-AOS62)*$C$65*0.2958</f>
        <v>0</v>
      </c>
      <c r="AOU67" s="960">
        <f t="shared" ref="AOU67" si="8729">(AOU60-AOU62)*$C$65*0.2958</f>
        <v>0</v>
      </c>
      <c r="AOW67" s="960">
        <f t="shared" ref="AOW67" si="8730">(AOW60-AOW62)*$C$65*0.2958</f>
        <v>0</v>
      </c>
      <c r="AOY67" s="960">
        <f t="shared" ref="AOY67" si="8731">(AOY60-AOY62)*$C$65*0.2958</f>
        <v>0</v>
      </c>
      <c r="APA67" s="960">
        <f t="shared" ref="APA67" si="8732">(APA60-APA62)*$C$65*0.2958</f>
        <v>0</v>
      </c>
      <c r="APC67" s="960">
        <f t="shared" ref="APC67" si="8733">(APC60-APC62)*$C$65*0.2958</f>
        <v>0</v>
      </c>
      <c r="APE67" s="960">
        <f t="shared" ref="APE67" si="8734">(APE60-APE62)*$C$65*0.2958</f>
        <v>0</v>
      </c>
      <c r="APG67" s="960">
        <f t="shared" ref="APG67" si="8735">(APG60-APG62)*$C$65*0.2958</f>
        <v>0</v>
      </c>
      <c r="API67" s="960">
        <f t="shared" ref="API67" si="8736">(API60-API62)*$C$65*0.2958</f>
        <v>0</v>
      </c>
      <c r="APK67" s="960">
        <f t="shared" ref="APK67" si="8737">(APK60-APK62)*$C$65*0.2958</f>
        <v>0</v>
      </c>
      <c r="APM67" s="960">
        <f t="shared" ref="APM67" si="8738">(APM60-APM62)*$C$65*0.2958</f>
        <v>0</v>
      </c>
      <c r="APO67" s="960">
        <f t="shared" ref="APO67" si="8739">(APO60-APO62)*$C$65*0.2958</f>
        <v>0</v>
      </c>
      <c r="APQ67" s="960">
        <f t="shared" ref="APQ67" si="8740">(APQ60-APQ62)*$C$65*0.2958</f>
        <v>0</v>
      </c>
      <c r="APS67" s="960">
        <f t="shared" ref="APS67" si="8741">(APS60-APS62)*$C$65*0.2958</f>
        <v>0</v>
      </c>
      <c r="APU67" s="960">
        <f t="shared" ref="APU67" si="8742">(APU60-APU62)*$C$65*0.2958</f>
        <v>0</v>
      </c>
      <c r="APW67" s="960">
        <f t="shared" ref="APW67" si="8743">(APW60-APW62)*$C$65*0.2958</f>
        <v>0</v>
      </c>
      <c r="APY67" s="960">
        <f t="shared" ref="APY67" si="8744">(APY60-APY62)*$C$65*0.2958</f>
        <v>0</v>
      </c>
      <c r="AQA67" s="960">
        <f t="shared" ref="AQA67" si="8745">(AQA60-AQA62)*$C$65*0.2958</f>
        <v>0</v>
      </c>
      <c r="AQC67" s="960">
        <f t="shared" ref="AQC67" si="8746">(AQC60-AQC62)*$C$65*0.2958</f>
        <v>0</v>
      </c>
      <c r="AQE67" s="960">
        <f t="shared" ref="AQE67" si="8747">(AQE60-AQE62)*$C$65*0.2958</f>
        <v>0</v>
      </c>
      <c r="AQG67" s="960">
        <f t="shared" ref="AQG67" si="8748">(AQG60-AQG62)*$C$65*0.2958</f>
        <v>0</v>
      </c>
      <c r="AQI67" s="960">
        <f t="shared" ref="AQI67" si="8749">(AQI60-AQI62)*$C$65*0.2958</f>
        <v>0</v>
      </c>
      <c r="AQK67" s="960">
        <f t="shared" ref="AQK67" si="8750">(AQK60-AQK62)*$C$65*0.2958</f>
        <v>0</v>
      </c>
      <c r="AQM67" s="960">
        <f t="shared" ref="AQM67" si="8751">(AQM60-AQM62)*$C$65*0.2958</f>
        <v>0</v>
      </c>
      <c r="AQO67" s="960">
        <f t="shared" ref="AQO67" si="8752">(AQO60-AQO62)*$C$65*0.2958</f>
        <v>0</v>
      </c>
      <c r="AQQ67" s="960">
        <f t="shared" ref="AQQ67" si="8753">(AQQ60-AQQ62)*$C$65*0.2958</f>
        <v>0</v>
      </c>
      <c r="AQS67" s="960">
        <f t="shared" ref="AQS67" si="8754">(AQS60-AQS62)*$C$65*0.2958</f>
        <v>0</v>
      </c>
      <c r="AQU67" s="960">
        <f t="shared" ref="AQU67" si="8755">(AQU60-AQU62)*$C$65*0.2958</f>
        <v>0</v>
      </c>
      <c r="AQW67" s="960">
        <f t="shared" ref="AQW67" si="8756">(AQW60-AQW62)*$C$65*0.2958</f>
        <v>0</v>
      </c>
      <c r="AQY67" s="960">
        <f t="shared" ref="AQY67" si="8757">(AQY60-AQY62)*$C$65*0.2958</f>
        <v>0</v>
      </c>
      <c r="ARA67" s="960">
        <f t="shared" ref="ARA67" si="8758">(ARA60-ARA62)*$C$65*0.2958</f>
        <v>0</v>
      </c>
      <c r="ARC67" s="960">
        <f t="shared" ref="ARC67" si="8759">(ARC60-ARC62)*$C$65*0.2958</f>
        <v>0</v>
      </c>
      <c r="ARE67" s="960">
        <f t="shared" ref="ARE67" si="8760">(ARE60-ARE62)*$C$65*0.2958</f>
        <v>0</v>
      </c>
      <c r="ARG67" s="960">
        <f t="shared" ref="ARG67" si="8761">(ARG60-ARG62)*$C$65*0.2958</f>
        <v>0</v>
      </c>
      <c r="ARI67" s="960">
        <f t="shared" ref="ARI67" si="8762">(ARI60-ARI62)*$C$65*0.2958</f>
        <v>0</v>
      </c>
      <c r="ARK67" s="960">
        <f t="shared" ref="ARK67" si="8763">(ARK60-ARK62)*$C$65*0.2958</f>
        <v>0</v>
      </c>
      <c r="ARM67" s="960">
        <f t="shared" ref="ARM67" si="8764">(ARM60-ARM62)*$C$65*0.2958</f>
        <v>0</v>
      </c>
      <c r="ARO67" s="960">
        <f t="shared" ref="ARO67" si="8765">(ARO60-ARO62)*$C$65*0.2958</f>
        <v>0</v>
      </c>
      <c r="ARQ67" s="960">
        <f t="shared" ref="ARQ67" si="8766">(ARQ60-ARQ62)*$C$65*0.2958</f>
        <v>0</v>
      </c>
      <c r="ARS67" s="960">
        <f t="shared" ref="ARS67" si="8767">(ARS60-ARS62)*$C$65*0.2958</f>
        <v>0</v>
      </c>
      <c r="ARU67" s="960">
        <f t="shared" ref="ARU67" si="8768">(ARU60-ARU62)*$C$65*0.2958</f>
        <v>0</v>
      </c>
      <c r="ARW67" s="960">
        <f t="shared" ref="ARW67" si="8769">(ARW60-ARW62)*$C$65*0.2958</f>
        <v>0</v>
      </c>
      <c r="ARY67" s="960">
        <f t="shared" ref="ARY67" si="8770">(ARY60-ARY62)*$C$65*0.2958</f>
        <v>0</v>
      </c>
      <c r="ASA67" s="960">
        <f t="shared" ref="ASA67" si="8771">(ASA60-ASA62)*$C$65*0.2958</f>
        <v>0</v>
      </c>
      <c r="ASC67" s="960">
        <f t="shared" ref="ASC67" si="8772">(ASC60-ASC62)*$C$65*0.2958</f>
        <v>0</v>
      </c>
      <c r="ASE67" s="960">
        <f t="shared" ref="ASE67" si="8773">(ASE60-ASE62)*$C$65*0.2958</f>
        <v>0</v>
      </c>
      <c r="ASG67" s="960">
        <f t="shared" ref="ASG67" si="8774">(ASG60-ASG62)*$C$65*0.2958</f>
        <v>0</v>
      </c>
      <c r="ASI67" s="960">
        <f t="shared" ref="ASI67" si="8775">(ASI60-ASI62)*$C$65*0.2958</f>
        <v>0</v>
      </c>
      <c r="ASK67" s="960">
        <f t="shared" ref="ASK67" si="8776">(ASK60-ASK62)*$C$65*0.2958</f>
        <v>0</v>
      </c>
      <c r="ASM67" s="960">
        <f t="shared" ref="ASM67" si="8777">(ASM60-ASM62)*$C$65*0.2958</f>
        <v>0</v>
      </c>
      <c r="ASO67" s="960">
        <f t="shared" ref="ASO67" si="8778">(ASO60-ASO62)*$C$65*0.2958</f>
        <v>0</v>
      </c>
      <c r="ASQ67" s="960">
        <f t="shared" ref="ASQ67" si="8779">(ASQ60-ASQ62)*$C$65*0.2958</f>
        <v>0</v>
      </c>
      <c r="ASS67" s="960">
        <f t="shared" ref="ASS67" si="8780">(ASS60-ASS62)*$C$65*0.2958</f>
        <v>0</v>
      </c>
      <c r="ASU67" s="960">
        <f t="shared" ref="ASU67" si="8781">(ASU60-ASU62)*$C$65*0.2958</f>
        <v>0</v>
      </c>
      <c r="ASW67" s="960">
        <f t="shared" ref="ASW67" si="8782">(ASW60-ASW62)*$C$65*0.2958</f>
        <v>0</v>
      </c>
      <c r="ASY67" s="960">
        <f t="shared" ref="ASY67" si="8783">(ASY60-ASY62)*$C$65*0.2958</f>
        <v>0</v>
      </c>
      <c r="ATA67" s="960">
        <f t="shared" ref="ATA67" si="8784">(ATA60-ATA62)*$C$65*0.2958</f>
        <v>0</v>
      </c>
      <c r="ATC67" s="960">
        <f t="shared" ref="ATC67" si="8785">(ATC60-ATC62)*$C$65*0.2958</f>
        <v>0</v>
      </c>
      <c r="ATE67" s="960">
        <f t="shared" ref="ATE67" si="8786">(ATE60-ATE62)*$C$65*0.2958</f>
        <v>0</v>
      </c>
      <c r="ATG67" s="960">
        <f t="shared" ref="ATG67" si="8787">(ATG60-ATG62)*$C$65*0.2958</f>
        <v>0</v>
      </c>
      <c r="ATI67" s="960">
        <f t="shared" ref="ATI67" si="8788">(ATI60-ATI62)*$C$65*0.2958</f>
        <v>0</v>
      </c>
      <c r="ATK67" s="960">
        <f t="shared" ref="ATK67" si="8789">(ATK60-ATK62)*$C$65*0.2958</f>
        <v>0</v>
      </c>
      <c r="ATM67" s="960">
        <f t="shared" ref="ATM67" si="8790">(ATM60-ATM62)*$C$65*0.2958</f>
        <v>0</v>
      </c>
      <c r="ATO67" s="960">
        <f t="shared" ref="ATO67" si="8791">(ATO60-ATO62)*$C$65*0.2958</f>
        <v>0</v>
      </c>
      <c r="ATQ67" s="960">
        <f t="shared" ref="ATQ67" si="8792">(ATQ60-ATQ62)*$C$65*0.2958</f>
        <v>0</v>
      </c>
      <c r="ATS67" s="960">
        <f t="shared" ref="ATS67" si="8793">(ATS60-ATS62)*$C$65*0.2958</f>
        <v>0</v>
      </c>
      <c r="ATU67" s="960">
        <f t="shared" ref="ATU67" si="8794">(ATU60-ATU62)*$C$65*0.2958</f>
        <v>0</v>
      </c>
      <c r="ATW67" s="960">
        <f t="shared" ref="ATW67" si="8795">(ATW60-ATW62)*$C$65*0.2958</f>
        <v>0</v>
      </c>
      <c r="ATY67" s="960">
        <f t="shared" ref="ATY67" si="8796">(ATY60-ATY62)*$C$65*0.2958</f>
        <v>0</v>
      </c>
      <c r="AUA67" s="960">
        <f t="shared" ref="AUA67" si="8797">(AUA60-AUA62)*$C$65*0.2958</f>
        <v>0</v>
      </c>
      <c r="AUC67" s="960">
        <f t="shared" ref="AUC67" si="8798">(AUC60-AUC62)*$C$65*0.2958</f>
        <v>0</v>
      </c>
      <c r="AUE67" s="960">
        <f t="shared" ref="AUE67" si="8799">(AUE60-AUE62)*$C$65*0.2958</f>
        <v>0</v>
      </c>
      <c r="AUG67" s="960">
        <f t="shared" ref="AUG67" si="8800">(AUG60-AUG62)*$C$65*0.2958</f>
        <v>0</v>
      </c>
      <c r="AUI67" s="960">
        <f t="shared" ref="AUI67" si="8801">(AUI60-AUI62)*$C$65*0.2958</f>
        <v>0</v>
      </c>
      <c r="AUK67" s="960">
        <f t="shared" ref="AUK67" si="8802">(AUK60-AUK62)*$C$65*0.2958</f>
        <v>0</v>
      </c>
      <c r="AUM67" s="960">
        <f t="shared" ref="AUM67" si="8803">(AUM60-AUM62)*$C$65*0.2958</f>
        <v>0</v>
      </c>
      <c r="AUO67" s="960">
        <f t="shared" ref="AUO67" si="8804">(AUO60-AUO62)*$C$65*0.2958</f>
        <v>0</v>
      </c>
      <c r="AUQ67" s="960">
        <f t="shared" ref="AUQ67" si="8805">(AUQ60-AUQ62)*$C$65*0.2958</f>
        <v>0</v>
      </c>
      <c r="AUS67" s="960">
        <f t="shared" ref="AUS67" si="8806">(AUS60-AUS62)*$C$65*0.2958</f>
        <v>0</v>
      </c>
      <c r="AUU67" s="960">
        <f t="shared" ref="AUU67" si="8807">(AUU60-AUU62)*$C$65*0.2958</f>
        <v>0</v>
      </c>
      <c r="AUW67" s="960">
        <f t="shared" ref="AUW67" si="8808">(AUW60-AUW62)*$C$65*0.2958</f>
        <v>0</v>
      </c>
      <c r="AUY67" s="960">
        <f t="shared" ref="AUY67" si="8809">(AUY60-AUY62)*$C$65*0.2958</f>
        <v>0</v>
      </c>
      <c r="AVA67" s="960">
        <f t="shared" ref="AVA67" si="8810">(AVA60-AVA62)*$C$65*0.2958</f>
        <v>0</v>
      </c>
      <c r="AVC67" s="960">
        <f t="shared" ref="AVC67" si="8811">(AVC60-AVC62)*$C$65*0.2958</f>
        <v>0</v>
      </c>
      <c r="AVE67" s="960">
        <f t="shared" ref="AVE67" si="8812">(AVE60-AVE62)*$C$65*0.2958</f>
        <v>0</v>
      </c>
      <c r="AVG67" s="960">
        <f t="shared" ref="AVG67" si="8813">(AVG60-AVG62)*$C$65*0.2958</f>
        <v>0</v>
      </c>
      <c r="AVI67" s="960">
        <f t="shared" ref="AVI67" si="8814">(AVI60-AVI62)*$C$65*0.2958</f>
        <v>0</v>
      </c>
      <c r="AVK67" s="960">
        <f t="shared" ref="AVK67" si="8815">(AVK60-AVK62)*$C$65*0.2958</f>
        <v>0</v>
      </c>
      <c r="AVM67" s="960">
        <f t="shared" ref="AVM67" si="8816">(AVM60-AVM62)*$C$65*0.2958</f>
        <v>0</v>
      </c>
      <c r="AVO67" s="960">
        <f t="shared" ref="AVO67" si="8817">(AVO60-AVO62)*$C$65*0.2958</f>
        <v>0</v>
      </c>
      <c r="AVQ67" s="960">
        <f t="shared" ref="AVQ67" si="8818">(AVQ60-AVQ62)*$C$65*0.2958</f>
        <v>0</v>
      </c>
      <c r="AVS67" s="960">
        <f t="shared" ref="AVS67" si="8819">(AVS60-AVS62)*$C$65*0.2958</f>
        <v>0</v>
      </c>
      <c r="AVU67" s="960">
        <f t="shared" ref="AVU67" si="8820">(AVU60-AVU62)*$C$65*0.2958</f>
        <v>0</v>
      </c>
      <c r="AVW67" s="960">
        <f t="shared" ref="AVW67" si="8821">(AVW60-AVW62)*$C$65*0.2958</f>
        <v>0</v>
      </c>
      <c r="AVY67" s="960">
        <f t="shared" ref="AVY67" si="8822">(AVY60-AVY62)*$C$65*0.2958</f>
        <v>0</v>
      </c>
      <c r="AWA67" s="960">
        <f t="shared" ref="AWA67" si="8823">(AWA60-AWA62)*$C$65*0.2958</f>
        <v>0</v>
      </c>
      <c r="AWC67" s="960">
        <f t="shared" ref="AWC67" si="8824">(AWC60-AWC62)*$C$65*0.2958</f>
        <v>0</v>
      </c>
      <c r="AWE67" s="960">
        <f t="shared" ref="AWE67" si="8825">(AWE60-AWE62)*$C$65*0.2958</f>
        <v>0</v>
      </c>
      <c r="AWG67" s="960">
        <f t="shared" ref="AWG67" si="8826">(AWG60-AWG62)*$C$65*0.2958</f>
        <v>0</v>
      </c>
      <c r="AWI67" s="960">
        <f t="shared" ref="AWI67" si="8827">(AWI60-AWI62)*$C$65*0.2958</f>
        <v>0</v>
      </c>
      <c r="AWK67" s="960">
        <f t="shared" ref="AWK67" si="8828">(AWK60-AWK62)*$C$65*0.2958</f>
        <v>0</v>
      </c>
      <c r="AWM67" s="960">
        <f t="shared" ref="AWM67" si="8829">(AWM60-AWM62)*$C$65*0.2958</f>
        <v>0</v>
      </c>
      <c r="AWO67" s="960">
        <f t="shared" ref="AWO67" si="8830">(AWO60-AWO62)*$C$65*0.2958</f>
        <v>0</v>
      </c>
      <c r="AWQ67" s="960">
        <f t="shared" ref="AWQ67" si="8831">(AWQ60-AWQ62)*$C$65*0.2958</f>
        <v>0</v>
      </c>
      <c r="AWS67" s="960">
        <f t="shared" ref="AWS67" si="8832">(AWS60-AWS62)*$C$65*0.2958</f>
        <v>0</v>
      </c>
      <c r="AWU67" s="960">
        <f t="shared" ref="AWU67" si="8833">(AWU60-AWU62)*$C$65*0.2958</f>
        <v>0</v>
      </c>
      <c r="AWW67" s="960">
        <f t="shared" ref="AWW67" si="8834">(AWW60-AWW62)*$C$65*0.2958</f>
        <v>0</v>
      </c>
      <c r="AWY67" s="960">
        <f t="shared" ref="AWY67" si="8835">(AWY60-AWY62)*$C$65*0.2958</f>
        <v>0</v>
      </c>
      <c r="AXA67" s="960">
        <f t="shared" ref="AXA67" si="8836">(AXA60-AXA62)*$C$65*0.2958</f>
        <v>0</v>
      </c>
      <c r="AXC67" s="960">
        <f t="shared" ref="AXC67" si="8837">(AXC60-AXC62)*$C$65*0.2958</f>
        <v>0</v>
      </c>
      <c r="AXE67" s="960">
        <f t="shared" ref="AXE67" si="8838">(AXE60-AXE62)*$C$65*0.2958</f>
        <v>0</v>
      </c>
      <c r="AXG67" s="960">
        <f t="shared" ref="AXG67" si="8839">(AXG60-AXG62)*$C$65*0.2958</f>
        <v>0</v>
      </c>
      <c r="AXI67" s="960">
        <f t="shared" ref="AXI67" si="8840">(AXI60-AXI62)*$C$65*0.2958</f>
        <v>0</v>
      </c>
      <c r="AXK67" s="960">
        <f t="shared" ref="AXK67" si="8841">(AXK60-AXK62)*$C$65*0.2958</f>
        <v>0</v>
      </c>
      <c r="AXM67" s="960">
        <f t="shared" ref="AXM67" si="8842">(AXM60-AXM62)*$C$65*0.2958</f>
        <v>0</v>
      </c>
      <c r="AXO67" s="960">
        <f t="shared" ref="AXO67" si="8843">(AXO60-AXO62)*$C$65*0.2958</f>
        <v>0</v>
      </c>
      <c r="AXQ67" s="960">
        <f t="shared" ref="AXQ67" si="8844">(AXQ60-AXQ62)*$C$65*0.2958</f>
        <v>0</v>
      </c>
      <c r="AXS67" s="960">
        <f t="shared" ref="AXS67" si="8845">(AXS60-AXS62)*$C$65*0.2958</f>
        <v>0</v>
      </c>
      <c r="AXU67" s="960">
        <f t="shared" ref="AXU67" si="8846">(AXU60-AXU62)*$C$65*0.2958</f>
        <v>0</v>
      </c>
      <c r="AXW67" s="960">
        <f t="shared" ref="AXW67" si="8847">(AXW60-AXW62)*$C$65*0.2958</f>
        <v>0</v>
      </c>
      <c r="AXY67" s="960">
        <f t="shared" ref="AXY67" si="8848">(AXY60-AXY62)*$C$65*0.2958</f>
        <v>0</v>
      </c>
      <c r="AYA67" s="960">
        <f t="shared" ref="AYA67" si="8849">(AYA60-AYA62)*$C$65*0.2958</f>
        <v>0</v>
      </c>
      <c r="AYC67" s="960">
        <f t="shared" ref="AYC67" si="8850">(AYC60-AYC62)*$C$65*0.2958</f>
        <v>0</v>
      </c>
      <c r="AYE67" s="960">
        <f t="shared" ref="AYE67" si="8851">(AYE60-AYE62)*$C$65*0.2958</f>
        <v>0</v>
      </c>
      <c r="AYG67" s="960">
        <f t="shared" ref="AYG67" si="8852">(AYG60-AYG62)*$C$65*0.2958</f>
        <v>0</v>
      </c>
      <c r="AYI67" s="960">
        <f t="shared" ref="AYI67" si="8853">(AYI60-AYI62)*$C$65*0.2958</f>
        <v>0</v>
      </c>
      <c r="AYK67" s="960">
        <f t="shared" ref="AYK67" si="8854">(AYK60-AYK62)*$C$65*0.2958</f>
        <v>0</v>
      </c>
      <c r="AYM67" s="960">
        <f t="shared" ref="AYM67" si="8855">(AYM60-AYM62)*$C$65*0.2958</f>
        <v>0</v>
      </c>
      <c r="AYO67" s="960">
        <f t="shared" ref="AYO67" si="8856">(AYO60-AYO62)*$C$65*0.2958</f>
        <v>0</v>
      </c>
      <c r="AYQ67" s="960">
        <f t="shared" ref="AYQ67" si="8857">(AYQ60-AYQ62)*$C$65*0.2958</f>
        <v>0</v>
      </c>
      <c r="AYS67" s="960">
        <f t="shared" ref="AYS67" si="8858">(AYS60-AYS62)*$C$65*0.2958</f>
        <v>0</v>
      </c>
      <c r="AYU67" s="960">
        <f t="shared" ref="AYU67" si="8859">(AYU60-AYU62)*$C$65*0.2958</f>
        <v>0</v>
      </c>
      <c r="AYW67" s="960">
        <f t="shared" ref="AYW67" si="8860">(AYW60-AYW62)*$C$65*0.2958</f>
        <v>0</v>
      </c>
      <c r="AYY67" s="960">
        <f t="shared" ref="AYY67" si="8861">(AYY60-AYY62)*$C$65*0.2958</f>
        <v>0</v>
      </c>
      <c r="AZA67" s="960">
        <f t="shared" ref="AZA67" si="8862">(AZA60-AZA62)*$C$65*0.2958</f>
        <v>0</v>
      </c>
      <c r="AZC67" s="960">
        <f t="shared" ref="AZC67" si="8863">(AZC60-AZC62)*$C$65*0.2958</f>
        <v>0</v>
      </c>
      <c r="AZE67" s="960">
        <f t="shared" ref="AZE67" si="8864">(AZE60-AZE62)*$C$65*0.2958</f>
        <v>0</v>
      </c>
      <c r="AZG67" s="960">
        <f t="shared" ref="AZG67" si="8865">(AZG60-AZG62)*$C$65*0.2958</f>
        <v>0</v>
      </c>
      <c r="AZI67" s="960">
        <f t="shared" ref="AZI67" si="8866">(AZI60-AZI62)*$C$65*0.2958</f>
        <v>0</v>
      </c>
      <c r="AZK67" s="960">
        <f t="shared" ref="AZK67" si="8867">(AZK60-AZK62)*$C$65*0.2958</f>
        <v>0</v>
      </c>
      <c r="AZM67" s="960">
        <f t="shared" ref="AZM67" si="8868">(AZM60-AZM62)*$C$65*0.2958</f>
        <v>0</v>
      </c>
      <c r="AZO67" s="960">
        <f t="shared" ref="AZO67" si="8869">(AZO60-AZO62)*$C$65*0.2958</f>
        <v>0</v>
      </c>
      <c r="AZQ67" s="960">
        <f t="shared" ref="AZQ67" si="8870">(AZQ60-AZQ62)*$C$65*0.2958</f>
        <v>0</v>
      </c>
      <c r="AZS67" s="960">
        <f t="shared" ref="AZS67" si="8871">(AZS60-AZS62)*$C$65*0.2958</f>
        <v>0</v>
      </c>
      <c r="AZU67" s="960">
        <f t="shared" ref="AZU67" si="8872">(AZU60-AZU62)*$C$65*0.2958</f>
        <v>0</v>
      </c>
      <c r="AZW67" s="960">
        <f t="shared" ref="AZW67" si="8873">(AZW60-AZW62)*$C$65*0.2958</f>
        <v>0</v>
      </c>
      <c r="AZY67" s="960">
        <f t="shared" ref="AZY67" si="8874">(AZY60-AZY62)*$C$65*0.2958</f>
        <v>0</v>
      </c>
      <c r="BAA67" s="960">
        <f t="shared" ref="BAA67" si="8875">(BAA60-BAA62)*$C$65*0.2958</f>
        <v>0</v>
      </c>
      <c r="BAC67" s="960">
        <f t="shared" ref="BAC67" si="8876">(BAC60-BAC62)*$C$65*0.2958</f>
        <v>0</v>
      </c>
      <c r="BAE67" s="960">
        <f t="shared" ref="BAE67" si="8877">(BAE60-BAE62)*$C$65*0.2958</f>
        <v>0</v>
      </c>
      <c r="BAG67" s="960">
        <f t="shared" ref="BAG67" si="8878">(BAG60-BAG62)*$C$65*0.2958</f>
        <v>0</v>
      </c>
      <c r="BAI67" s="960">
        <f t="shared" ref="BAI67" si="8879">(BAI60-BAI62)*$C$65*0.2958</f>
        <v>0</v>
      </c>
      <c r="BAK67" s="960">
        <f t="shared" ref="BAK67" si="8880">(BAK60-BAK62)*$C$65*0.2958</f>
        <v>0</v>
      </c>
      <c r="BAM67" s="960">
        <f t="shared" ref="BAM67" si="8881">(BAM60-BAM62)*$C$65*0.2958</f>
        <v>0</v>
      </c>
      <c r="BAO67" s="960">
        <f t="shared" ref="BAO67" si="8882">(BAO60-BAO62)*$C$65*0.2958</f>
        <v>0</v>
      </c>
      <c r="BAQ67" s="960">
        <f t="shared" ref="BAQ67" si="8883">(BAQ60-BAQ62)*$C$65*0.2958</f>
        <v>0</v>
      </c>
      <c r="BAS67" s="960">
        <f t="shared" ref="BAS67" si="8884">(BAS60-BAS62)*$C$65*0.2958</f>
        <v>0</v>
      </c>
      <c r="BAU67" s="960">
        <f t="shared" ref="BAU67" si="8885">(BAU60-BAU62)*$C$65*0.2958</f>
        <v>0</v>
      </c>
      <c r="BAW67" s="960">
        <f t="shared" ref="BAW67" si="8886">(BAW60-BAW62)*$C$65*0.2958</f>
        <v>0</v>
      </c>
      <c r="BAY67" s="960">
        <f t="shared" ref="BAY67" si="8887">(BAY60-BAY62)*$C$65*0.2958</f>
        <v>0</v>
      </c>
      <c r="BBA67" s="960">
        <f t="shared" ref="BBA67" si="8888">(BBA60-BBA62)*$C$65*0.2958</f>
        <v>0</v>
      </c>
      <c r="BBC67" s="960">
        <f t="shared" ref="BBC67" si="8889">(BBC60-BBC62)*$C$65*0.2958</f>
        <v>0</v>
      </c>
      <c r="BBE67" s="960">
        <f t="shared" ref="BBE67" si="8890">(BBE60-BBE62)*$C$65*0.2958</f>
        <v>0</v>
      </c>
      <c r="BBG67" s="960">
        <f t="shared" ref="BBG67" si="8891">(BBG60-BBG62)*$C$65*0.2958</f>
        <v>0</v>
      </c>
      <c r="BBI67" s="960">
        <f t="shared" ref="BBI67" si="8892">(BBI60-BBI62)*$C$65*0.2958</f>
        <v>0</v>
      </c>
      <c r="BBK67" s="960">
        <f t="shared" ref="BBK67" si="8893">(BBK60-BBK62)*$C$65*0.2958</f>
        <v>0</v>
      </c>
      <c r="BBM67" s="960">
        <f t="shared" ref="BBM67" si="8894">(BBM60-BBM62)*$C$65*0.2958</f>
        <v>0</v>
      </c>
      <c r="BBO67" s="960">
        <f t="shared" ref="BBO67" si="8895">(BBO60-BBO62)*$C$65*0.2958</f>
        <v>0</v>
      </c>
      <c r="BBQ67" s="960">
        <f t="shared" ref="BBQ67" si="8896">(BBQ60-BBQ62)*$C$65*0.2958</f>
        <v>0</v>
      </c>
      <c r="BBS67" s="960">
        <f t="shared" ref="BBS67" si="8897">(BBS60-BBS62)*$C$65*0.2958</f>
        <v>0</v>
      </c>
      <c r="BBU67" s="960">
        <f t="shared" ref="BBU67" si="8898">(BBU60-BBU62)*$C$65*0.2958</f>
        <v>0</v>
      </c>
      <c r="BBW67" s="960">
        <f t="shared" ref="BBW67" si="8899">(BBW60-BBW62)*$C$65*0.2958</f>
        <v>0</v>
      </c>
      <c r="BBY67" s="960">
        <f t="shared" ref="BBY67" si="8900">(BBY60-BBY62)*$C$65*0.2958</f>
        <v>0</v>
      </c>
      <c r="BCA67" s="960">
        <f t="shared" ref="BCA67" si="8901">(BCA60-BCA62)*$C$65*0.2958</f>
        <v>0</v>
      </c>
      <c r="BCC67" s="960">
        <f t="shared" ref="BCC67" si="8902">(BCC60-BCC62)*$C$65*0.2958</f>
        <v>0</v>
      </c>
      <c r="BCE67" s="960">
        <f t="shared" ref="BCE67" si="8903">(BCE60-BCE62)*$C$65*0.2958</f>
        <v>0</v>
      </c>
      <c r="BCG67" s="960">
        <f t="shared" ref="BCG67" si="8904">(BCG60-BCG62)*$C$65*0.2958</f>
        <v>0</v>
      </c>
      <c r="BCI67" s="960">
        <f t="shared" ref="BCI67" si="8905">(BCI60-BCI62)*$C$65*0.2958</f>
        <v>0</v>
      </c>
      <c r="BCK67" s="960">
        <f t="shared" ref="BCK67" si="8906">(BCK60-BCK62)*$C$65*0.2958</f>
        <v>0</v>
      </c>
      <c r="BCM67" s="960">
        <f t="shared" ref="BCM67" si="8907">(BCM60-BCM62)*$C$65*0.2958</f>
        <v>0</v>
      </c>
      <c r="BCO67" s="960">
        <f t="shared" ref="BCO67" si="8908">(BCO60-BCO62)*$C$65*0.2958</f>
        <v>0</v>
      </c>
      <c r="BCQ67" s="960">
        <f t="shared" ref="BCQ67" si="8909">(BCQ60-BCQ62)*$C$65*0.2958</f>
        <v>0</v>
      </c>
      <c r="BCS67" s="960">
        <f t="shared" ref="BCS67" si="8910">(BCS60-BCS62)*$C$65*0.2958</f>
        <v>0</v>
      </c>
      <c r="BCU67" s="960">
        <f t="shared" ref="BCU67" si="8911">(BCU60-BCU62)*$C$65*0.2958</f>
        <v>0</v>
      </c>
      <c r="BCW67" s="960">
        <f t="shared" ref="BCW67" si="8912">(BCW60-BCW62)*$C$65*0.2958</f>
        <v>0</v>
      </c>
      <c r="BCY67" s="960">
        <f t="shared" ref="BCY67" si="8913">(BCY60-BCY62)*$C$65*0.2958</f>
        <v>0</v>
      </c>
      <c r="BDA67" s="960">
        <f t="shared" ref="BDA67" si="8914">(BDA60-BDA62)*$C$65*0.2958</f>
        <v>0</v>
      </c>
      <c r="BDC67" s="960">
        <f t="shared" ref="BDC67" si="8915">(BDC60-BDC62)*$C$65*0.2958</f>
        <v>0</v>
      </c>
      <c r="BDE67" s="960">
        <f t="shared" ref="BDE67" si="8916">(BDE60-BDE62)*$C$65*0.2958</f>
        <v>0</v>
      </c>
      <c r="BDG67" s="960">
        <f t="shared" ref="BDG67" si="8917">(BDG60-BDG62)*$C$65*0.2958</f>
        <v>0</v>
      </c>
      <c r="BDI67" s="960">
        <f t="shared" ref="BDI67" si="8918">(BDI60-BDI62)*$C$65*0.2958</f>
        <v>0</v>
      </c>
      <c r="BDK67" s="960">
        <f t="shared" ref="BDK67" si="8919">(BDK60-BDK62)*$C$65*0.2958</f>
        <v>0</v>
      </c>
      <c r="BDM67" s="960">
        <f t="shared" ref="BDM67" si="8920">(BDM60-BDM62)*$C$65*0.2958</f>
        <v>0</v>
      </c>
      <c r="BDO67" s="960">
        <f t="shared" ref="BDO67" si="8921">(BDO60-BDO62)*$C$65*0.2958</f>
        <v>0</v>
      </c>
      <c r="BDQ67" s="960">
        <f t="shared" ref="BDQ67" si="8922">(BDQ60-BDQ62)*$C$65*0.2958</f>
        <v>0</v>
      </c>
      <c r="BDS67" s="960">
        <f t="shared" ref="BDS67" si="8923">(BDS60-BDS62)*$C$65*0.2958</f>
        <v>0</v>
      </c>
      <c r="BDU67" s="960">
        <f t="shared" ref="BDU67" si="8924">(BDU60-BDU62)*$C$65*0.2958</f>
        <v>0</v>
      </c>
      <c r="BDW67" s="960">
        <f t="shared" ref="BDW67" si="8925">(BDW60-BDW62)*$C$65*0.2958</f>
        <v>0</v>
      </c>
      <c r="BDY67" s="960">
        <f t="shared" ref="BDY67" si="8926">(BDY60-BDY62)*$C$65*0.2958</f>
        <v>0</v>
      </c>
      <c r="BEA67" s="960">
        <f t="shared" ref="BEA67" si="8927">(BEA60-BEA62)*$C$65*0.2958</f>
        <v>0</v>
      </c>
      <c r="BEC67" s="960">
        <f t="shared" ref="BEC67" si="8928">(BEC60-BEC62)*$C$65*0.2958</f>
        <v>0</v>
      </c>
      <c r="BEE67" s="960">
        <f t="shared" ref="BEE67" si="8929">(BEE60-BEE62)*$C$65*0.2958</f>
        <v>0</v>
      </c>
      <c r="BEG67" s="960">
        <f t="shared" ref="BEG67" si="8930">(BEG60-BEG62)*$C$65*0.2958</f>
        <v>0</v>
      </c>
      <c r="BEI67" s="960">
        <f t="shared" ref="BEI67" si="8931">(BEI60-BEI62)*$C$65*0.2958</f>
        <v>0</v>
      </c>
      <c r="BEK67" s="960">
        <f t="shared" ref="BEK67" si="8932">(BEK60-BEK62)*$C$65*0.2958</f>
        <v>0</v>
      </c>
      <c r="BEM67" s="960">
        <f t="shared" ref="BEM67" si="8933">(BEM60-BEM62)*$C$65*0.2958</f>
        <v>0</v>
      </c>
      <c r="BEO67" s="960">
        <f t="shared" ref="BEO67" si="8934">(BEO60-BEO62)*$C$65*0.2958</f>
        <v>0</v>
      </c>
      <c r="BEQ67" s="960">
        <f t="shared" ref="BEQ67" si="8935">(BEQ60-BEQ62)*$C$65*0.2958</f>
        <v>0</v>
      </c>
      <c r="BES67" s="960">
        <f t="shared" ref="BES67" si="8936">(BES60-BES62)*$C$65*0.2958</f>
        <v>0</v>
      </c>
      <c r="BEU67" s="960">
        <f t="shared" ref="BEU67" si="8937">(BEU60-BEU62)*$C$65*0.2958</f>
        <v>0</v>
      </c>
      <c r="BEW67" s="960">
        <f t="shared" ref="BEW67" si="8938">(BEW60-BEW62)*$C$65*0.2958</f>
        <v>0</v>
      </c>
      <c r="BEY67" s="960">
        <f t="shared" ref="BEY67" si="8939">(BEY60-BEY62)*$C$65*0.2958</f>
        <v>0</v>
      </c>
      <c r="BFA67" s="960">
        <f t="shared" ref="BFA67" si="8940">(BFA60-BFA62)*$C$65*0.2958</f>
        <v>0</v>
      </c>
      <c r="BFC67" s="960">
        <f t="shared" ref="BFC67" si="8941">(BFC60-BFC62)*$C$65*0.2958</f>
        <v>0</v>
      </c>
      <c r="BFE67" s="960">
        <f t="shared" ref="BFE67" si="8942">(BFE60-BFE62)*$C$65*0.2958</f>
        <v>0</v>
      </c>
      <c r="BFG67" s="960">
        <f t="shared" ref="BFG67" si="8943">(BFG60-BFG62)*$C$65*0.2958</f>
        <v>0</v>
      </c>
      <c r="BFI67" s="960">
        <f t="shared" ref="BFI67" si="8944">(BFI60-BFI62)*$C$65*0.2958</f>
        <v>0</v>
      </c>
      <c r="BFK67" s="960">
        <f t="shared" ref="BFK67" si="8945">(BFK60-BFK62)*$C$65*0.2958</f>
        <v>0</v>
      </c>
      <c r="BFM67" s="960">
        <f t="shared" ref="BFM67" si="8946">(BFM60-BFM62)*$C$65*0.2958</f>
        <v>0</v>
      </c>
      <c r="BFO67" s="960">
        <f t="shared" ref="BFO67" si="8947">(BFO60-BFO62)*$C$65*0.2958</f>
        <v>0</v>
      </c>
      <c r="BFQ67" s="960">
        <f t="shared" ref="BFQ67" si="8948">(BFQ60-BFQ62)*$C$65*0.2958</f>
        <v>0</v>
      </c>
      <c r="BFS67" s="960">
        <f t="shared" ref="BFS67" si="8949">(BFS60-BFS62)*$C$65*0.2958</f>
        <v>0</v>
      </c>
      <c r="BFU67" s="960">
        <f t="shared" ref="BFU67" si="8950">(BFU60-BFU62)*$C$65*0.2958</f>
        <v>0</v>
      </c>
      <c r="BFW67" s="960">
        <f t="shared" ref="BFW67" si="8951">(BFW60-BFW62)*$C$65*0.2958</f>
        <v>0</v>
      </c>
      <c r="BFY67" s="960">
        <f t="shared" ref="BFY67" si="8952">(BFY60-BFY62)*$C$65*0.2958</f>
        <v>0</v>
      </c>
      <c r="BGA67" s="960">
        <f t="shared" ref="BGA67" si="8953">(BGA60-BGA62)*$C$65*0.2958</f>
        <v>0</v>
      </c>
      <c r="BGC67" s="960">
        <f t="shared" ref="BGC67" si="8954">(BGC60-BGC62)*$C$65*0.2958</f>
        <v>0</v>
      </c>
      <c r="BGE67" s="960">
        <f t="shared" ref="BGE67" si="8955">(BGE60-BGE62)*$C$65*0.2958</f>
        <v>0</v>
      </c>
      <c r="BGG67" s="960">
        <f t="shared" ref="BGG67" si="8956">(BGG60-BGG62)*$C$65*0.2958</f>
        <v>0</v>
      </c>
      <c r="BGI67" s="960">
        <f t="shared" ref="BGI67" si="8957">(BGI60-BGI62)*$C$65*0.2958</f>
        <v>0</v>
      </c>
      <c r="BGK67" s="960">
        <f t="shared" ref="BGK67" si="8958">(BGK60-BGK62)*$C$65*0.2958</f>
        <v>0</v>
      </c>
      <c r="BGM67" s="960">
        <f t="shared" ref="BGM67" si="8959">(BGM60-BGM62)*$C$65*0.2958</f>
        <v>0</v>
      </c>
      <c r="BGO67" s="960">
        <f t="shared" ref="BGO67" si="8960">(BGO60-BGO62)*$C$65*0.2958</f>
        <v>0</v>
      </c>
      <c r="BGQ67" s="960">
        <f t="shared" ref="BGQ67" si="8961">(BGQ60-BGQ62)*$C$65*0.2958</f>
        <v>0</v>
      </c>
      <c r="BGS67" s="960">
        <f t="shared" ref="BGS67" si="8962">(BGS60-BGS62)*$C$65*0.2958</f>
        <v>0</v>
      </c>
      <c r="BGU67" s="960">
        <f t="shared" ref="BGU67" si="8963">(BGU60-BGU62)*$C$65*0.2958</f>
        <v>0</v>
      </c>
      <c r="BGW67" s="960">
        <f t="shared" ref="BGW67" si="8964">(BGW60-BGW62)*$C$65*0.2958</f>
        <v>0</v>
      </c>
      <c r="BGY67" s="960">
        <f t="shared" ref="BGY67" si="8965">(BGY60-BGY62)*$C$65*0.2958</f>
        <v>0</v>
      </c>
      <c r="BHA67" s="960">
        <f t="shared" ref="BHA67" si="8966">(BHA60-BHA62)*$C$65*0.2958</f>
        <v>0</v>
      </c>
      <c r="BHC67" s="960">
        <f t="shared" ref="BHC67" si="8967">(BHC60-BHC62)*$C$65*0.2958</f>
        <v>0</v>
      </c>
      <c r="BHE67" s="960">
        <f t="shared" ref="BHE67" si="8968">(BHE60-BHE62)*$C$65*0.2958</f>
        <v>0</v>
      </c>
      <c r="BHG67" s="960">
        <f t="shared" ref="BHG67" si="8969">(BHG60-BHG62)*$C$65*0.2958</f>
        <v>0</v>
      </c>
      <c r="BHI67" s="960">
        <f t="shared" ref="BHI67" si="8970">(BHI60-BHI62)*$C$65*0.2958</f>
        <v>0</v>
      </c>
      <c r="BHK67" s="960">
        <f t="shared" ref="BHK67" si="8971">(BHK60-BHK62)*$C$65*0.2958</f>
        <v>0</v>
      </c>
      <c r="BHM67" s="960">
        <f t="shared" ref="BHM67" si="8972">(BHM60-BHM62)*$C$65*0.2958</f>
        <v>0</v>
      </c>
      <c r="BHO67" s="960">
        <f t="shared" ref="BHO67" si="8973">(BHO60-BHO62)*$C$65*0.2958</f>
        <v>0</v>
      </c>
      <c r="BHQ67" s="960">
        <f t="shared" ref="BHQ67" si="8974">(BHQ60-BHQ62)*$C$65*0.2958</f>
        <v>0</v>
      </c>
      <c r="BHS67" s="960">
        <f t="shared" ref="BHS67" si="8975">(BHS60-BHS62)*$C$65*0.2958</f>
        <v>0</v>
      </c>
      <c r="BHU67" s="960">
        <f t="shared" ref="BHU67" si="8976">(BHU60-BHU62)*$C$65*0.2958</f>
        <v>0</v>
      </c>
      <c r="BHW67" s="960">
        <f t="shared" ref="BHW67" si="8977">(BHW60-BHW62)*$C$65*0.2958</f>
        <v>0</v>
      </c>
      <c r="BHY67" s="960">
        <f t="shared" ref="BHY67" si="8978">(BHY60-BHY62)*$C$65*0.2958</f>
        <v>0</v>
      </c>
      <c r="BIA67" s="960">
        <f t="shared" ref="BIA67" si="8979">(BIA60-BIA62)*$C$65*0.2958</f>
        <v>0</v>
      </c>
      <c r="BIC67" s="960">
        <f t="shared" ref="BIC67" si="8980">(BIC60-BIC62)*$C$65*0.2958</f>
        <v>0</v>
      </c>
      <c r="BIE67" s="960">
        <f t="shared" ref="BIE67" si="8981">(BIE60-BIE62)*$C$65*0.2958</f>
        <v>0</v>
      </c>
      <c r="BIG67" s="960">
        <f t="shared" ref="BIG67" si="8982">(BIG60-BIG62)*$C$65*0.2958</f>
        <v>0</v>
      </c>
      <c r="BII67" s="960">
        <f t="shared" ref="BII67" si="8983">(BII60-BII62)*$C$65*0.2958</f>
        <v>0</v>
      </c>
      <c r="BIK67" s="960">
        <f t="shared" ref="BIK67" si="8984">(BIK60-BIK62)*$C$65*0.2958</f>
        <v>0</v>
      </c>
      <c r="BIM67" s="960">
        <f t="shared" ref="BIM67" si="8985">(BIM60-BIM62)*$C$65*0.2958</f>
        <v>0</v>
      </c>
      <c r="BIO67" s="960">
        <f t="shared" ref="BIO67" si="8986">(BIO60-BIO62)*$C$65*0.2958</f>
        <v>0</v>
      </c>
      <c r="BIQ67" s="960">
        <f t="shared" ref="BIQ67" si="8987">(BIQ60-BIQ62)*$C$65*0.2958</f>
        <v>0</v>
      </c>
      <c r="BIS67" s="960">
        <f t="shared" ref="BIS67" si="8988">(BIS60-BIS62)*$C$65*0.2958</f>
        <v>0</v>
      </c>
      <c r="BIU67" s="960">
        <f t="shared" ref="BIU67" si="8989">(BIU60-BIU62)*$C$65*0.2958</f>
        <v>0</v>
      </c>
      <c r="BIW67" s="960">
        <f t="shared" ref="BIW67" si="8990">(BIW60-BIW62)*$C$65*0.2958</f>
        <v>0</v>
      </c>
      <c r="BIY67" s="960">
        <f t="shared" ref="BIY67" si="8991">(BIY60-BIY62)*$C$65*0.2958</f>
        <v>0</v>
      </c>
      <c r="BJA67" s="960">
        <f t="shared" ref="BJA67" si="8992">(BJA60-BJA62)*$C$65*0.2958</f>
        <v>0</v>
      </c>
      <c r="BJC67" s="960">
        <f t="shared" ref="BJC67" si="8993">(BJC60-BJC62)*$C$65*0.2958</f>
        <v>0</v>
      </c>
      <c r="BJE67" s="960">
        <f t="shared" ref="BJE67" si="8994">(BJE60-BJE62)*$C$65*0.2958</f>
        <v>0</v>
      </c>
      <c r="BJG67" s="960">
        <f t="shared" ref="BJG67" si="8995">(BJG60-BJG62)*$C$65*0.2958</f>
        <v>0</v>
      </c>
      <c r="BJI67" s="960">
        <f t="shared" ref="BJI67" si="8996">(BJI60-BJI62)*$C$65*0.2958</f>
        <v>0</v>
      </c>
      <c r="BJK67" s="960">
        <f t="shared" ref="BJK67" si="8997">(BJK60-BJK62)*$C$65*0.2958</f>
        <v>0</v>
      </c>
      <c r="BJM67" s="960">
        <f t="shared" ref="BJM67" si="8998">(BJM60-BJM62)*$C$65*0.2958</f>
        <v>0</v>
      </c>
      <c r="BJO67" s="960">
        <f t="shared" ref="BJO67" si="8999">(BJO60-BJO62)*$C$65*0.2958</f>
        <v>0</v>
      </c>
      <c r="BJQ67" s="960">
        <f t="shared" ref="BJQ67" si="9000">(BJQ60-BJQ62)*$C$65*0.2958</f>
        <v>0</v>
      </c>
      <c r="BJS67" s="960">
        <f t="shared" ref="BJS67" si="9001">(BJS60-BJS62)*$C$65*0.2958</f>
        <v>0</v>
      </c>
      <c r="BJU67" s="960">
        <f t="shared" ref="BJU67" si="9002">(BJU60-BJU62)*$C$65*0.2958</f>
        <v>0</v>
      </c>
      <c r="BJW67" s="960">
        <f t="shared" ref="BJW67" si="9003">(BJW60-BJW62)*$C$65*0.2958</f>
        <v>0</v>
      </c>
      <c r="BJY67" s="960">
        <f t="shared" ref="BJY67" si="9004">(BJY60-BJY62)*$C$65*0.2958</f>
        <v>0</v>
      </c>
      <c r="BKA67" s="960">
        <f t="shared" ref="BKA67" si="9005">(BKA60-BKA62)*$C$65*0.2958</f>
        <v>0</v>
      </c>
      <c r="BKC67" s="960">
        <f t="shared" ref="BKC67" si="9006">(BKC60-BKC62)*$C$65*0.2958</f>
        <v>0</v>
      </c>
      <c r="BKE67" s="960">
        <f t="shared" ref="BKE67" si="9007">(BKE60-BKE62)*$C$65*0.2958</f>
        <v>0</v>
      </c>
      <c r="BKG67" s="960">
        <f t="shared" ref="BKG67" si="9008">(BKG60-BKG62)*$C$65*0.2958</f>
        <v>0</v>
      </c>
      <c r="BKI67" s="960">
        <f t="shared" ref="BKI67" si="9009">(BKI60-BKI62)*$C$65*0.2958</f>
        <v>0</v>
      </c>
      <c r="BKK67" s="960">
        <f t="shared" ref="BKK67" si="9010">(BKK60-BKK62)*$C$65*0.2958</f>
        <v>0</v>
      </c>
      <c r="BKM67" s="960">
        <f t="shared" ref="BKM67" si="9011">(BKM60-BKM62)*$C$65*0.2958</f>
        <v>0</v>
      </c>
      <c r="BKO67" s="960">
        <f t="shared" ref="BKO67" si="9012">(BKO60-BKO62)*$C$65*0.2958</f>
        <v>0</v>
      </c>
      <c r="BKQ67" s="960">
        <f t="shared" ref="BKQ67" si="9013">(BKQ60-BKQ62)*$C$65*0.2958</f>
        <v>0</v>
      </c>
      <c r="BKS67" s="960">
        <f t="shared" ref="BKS67" si="9014">(BKS60-BKS62)*$C$65*0.2958</f>
        <v>0</v>
      </c>
      <c r="BKU67" s="960">
        <f t="shared" ref="BKU67" si="9015">(BKU60-BKU62)*$C$65*0.2958</f>
        <v>0</v>
      </c>
      <c r="BKW67" s="960">
        <f t="shared" ref="BKW67" si="9016">(BKW60-BKW62)*$C$65*0.2958</f>
        <v>0</v>
      </c>
      <c r="BKY67" s="960">
        <f t="shared" ref="BKY67" si="9017">(BKY60-BKY62)*$C$65*0.2958</f>
        <v>0</v>
      </c>
      <c r="BLA67" s="960">
        <f t="shared" ref="BLA67" si="9018">(BLA60-BLA62)*$C$65*0.2958</f>
        <v>0</v>
      </c>
      <c r="BLC67" s="960">
        <f t="shared" ref="BLC67" si="9019">(BLC60-BLC62)*$C$65*0.2958</f>
        <v>0</v>
      </c>
      <c r="BLE67" s="960">
        <f t="shared" ref="BLE67" si="9020">(BLE60-BLE62)*$C$65*0.2958</f>
        <v>0</v>
      </c>
      <c r="BLG67" s="960">
        <f t="shared" ref="BLG67" si="9021">(BLG60-BLG62)*$C$65*0.2958</f>
        <v>0</v>
      </c>
      <c r="BLI67" s="960">
        <f t="shared" ref="BLI67" si="9022">(BLI60-BLI62)*$C$65*0.2958</f>
        <v>0</v>
      </c>
      <c r="BLK67" s="960">
        <f t="shared" ref="BLK67" si="9023">(BLK60-BLK62)*$C$65*0.2958</f>
        <v>0</v>
      </c>
      <c r="BLM67" s="960">
        <f t="shared" ref="BLM67" si="9024">(BLM60-BLM62)*$C$65*0.2958</f>
        <v>0</v>
      </c>
      <c r="BLO67" s="960">
        <f t="shared" ref="BLO67" si="9025">(BLO60-BLO62)*$C$65*0.2958</f>
        <v>0</v>
      </c>
      <c r="BLQ67" s="960">
        <f t="shared" ref="BLQ67" si="9026">(BLQ60-BLQ62)*$C$65*0.2958</f>
        <v>0</v>
      </c>
      <c r="BLS67" s="960">
        <f t="shared" ref="BLS67" si="9027">(BLS60-BLS62)*$C$65*0.2958</f>
        <v>0</v>
      </c>
      <c r="BLU67" s="960">
        <f t="shared" ref="BLU67" si="9028">(BLU60-BLU62)*$C$65*0.2958</f>
        <v>0</v>
      </c>
      <c r="BLW67" s="960">
        <f t="shared" ref="BLW67" si="9029">(BLW60-BLW62)*$C$65*0.2958</f>
        <v>0</v>
      </c>
      <c r="BLY67" s="960">
        <f t="shared" ref="BLY67" si="9030">(BLY60-BLY62)*$C$65*0.2958</f>
        <v>0</v>
      </c>
      <c r="BMA67" s="960">
        <f t="shared" ref="BMA67" si="9031">(BMA60-BMA62)*$C$65*0.2958</f>
        <v>0</v>
      </c>
      <c r="BMC67" s="960">
        <f t="shared" ref="BMC67" si="9032">(BMC60-BMC62)*$C$65*0.2958</f>
        <v>0</v>
      </c>
      <c r="BME67" s="960">
        <f t="shared" ref="BME67" si="9033">(BME60-BME62)*$C$65*0.2958</f>
        <v>0</v>
      </c>
      <c r="BMG67" s="960">
        <f t="shared" ref="BMG67" si="9034">(BMG60-BMG62)*$C$65*0.2958</f>
        <v>0</v>
      </c>
      <c r="BMI67" s="960">
        <f t="shared" ref="BMI67" si="9035">(BMI60-BMI62)*$C$65*0.2958</f>
        <v>0</v>
      </c>
      <c r="BMK67" s="960">
        <f t="shared" ref="BMK67" si="9036">(BMK60-BMK62)*$C$65*0.2958</f>
        <v>0</v>
      </c>
      <c r="BMM67" s="960">
        <f t="shared" ref="BMM67" si="9037">(BMM60-BMM62)*$C$65*0.2958</f>
        <v>0</v>
      </c>
      <c r="BMO67" s="960">
        <f t="shared" ref="BMO67" si="9038">(BMO60-BMO62)*$C$65*0.2958</f>
        <v>0</v>
      </c>
      <c r="BMQ67" s="960">
        <f t="shared" ref="BMQ67" si="9039">(BMQ60-BMQ62)*$C$65*0.2958</f>
        <v>0</v>
      </c>
      <c r="BMS67" s="960">
        <f t="shared" ref="BMS67" si="9040">(BMS60-BMS62)*$C$65*0.2958</f>
        <v>0</v>
      </c>
      <c r="BMU67" s="960">
        <f t="shared" ref="BMU67" si="9041">(BMU60-BMU62)*$C$65*0.2958</f>
        <v>0</v>
      </c>
      <c r="BMW67" s="960">
        <f t="shared" ref="BMW67" si="9042">(BMW60-BMW62)*$C$65*0.2958</f>
        <v>0</v>
      </c>
      <c r="BMY67" s="960">
        <f t="shared" ref="BMY67" si="9043">(BMY60-BMY62)*$C$65*0.2958</f>
        <v>0</v>
      </c>
      <c r="BNA67" s="960">
        <f t="shared" ref="BNA67" si="9044">(BNA60-BNA62)*$C$65*0.2958</f>
        <v>0</v>
      </c>
      <c r="BNC67" s="960">
        <f t="shared" ref="BNC67" si="9045">(BNC60-BNC62)*$C$65*0.2958</f>
        <v>0</v>
      </c>
      <c r="BNE67" s="960">
        <f t="shared" ref="BNE67" si="9046">(BNE60-BNE62)*$C$65*0.2958</f>
        <v>0</v>
      </c>
      <c r="BNG67" s="960">
        <f t="shared" ref="BNG67" si="9047">(BNG60-BNG62)*$C$65*0.2958</f>
        <v>0</v>
      </c>
      <c r="BNI67" s="960">
        <f t="shared" ref="BNI67" si="9048">(BNI60-BNI62)*$C$65*0.2958</f>
        <v>0</v>
      </c>
      <c r="BNK67" s="960">
        <f t="shared" ref="BNK67" si="9049">(BNK60-BNK62)*$C$65*0.2958</f>
        <v>0</v>
      </c>
      <c r="BNM67" s="960">
        <f t="shared" ref="BNM67" si="9050">(BNM60-BNM62)*$C$65*0.2958</f>
        <v>0</v>
      </c>
      <c r="BNO67" s="960">
        <f t="shared" ref="BNO67" si="9051">(BNO60-BNO62)*$C$65*0.2958</f>
        <v>0</v>
      </c>
      <c r="BNQ67" s="960">
        <f t="shared" ref="BNQ67" si="9052">(BNQ60-BNQ62)*$C$65*0.2958</f>
        <v>0</v>
      </c>
      <c r="BNS67" s="960">
        <f t="shared" ref="BNS67" si="9053">(BNS60-BNS62)*$C$65*0.2958</f>
        <v>0</v>
      </c>
      <c r="BNU67" s="960">
        <f t="shared" ref="BNU67" si="9054">(BNU60-BNU62)*$C$65*0.2958</f>
        <v>0</v>
      </c>
      <c r="BNW67" s="960">
        <f t="shared" ref="BNW67" si="9055">(BNW60-BNW62)*$C$65*0.2958</f>
        <v>0</v>
      </c>
      <c r="BNY67" s="960">
        <f t="shared" ref="BNY67" si="9056">(BNY60-BNY62)*$C$65*0.2958</f>
        <v>0</v>
      </c>
      <c r="BOA67" s="960">
        <f t="shared" ref="BOA67" si="9057">(BOA60-BOA62)*$C$65*0.2958</f>
        <v>0</v>
      </c>
      <c r="BOC67" s="960">
        <f t="shared" ref="BOC67" si="9058">(BOC60-BOC62)*$C$65*0.2958</f>
        <v>0</v>
      </c>
      <c r="BOE67" s="960">
        <f t="shared" ref="BOE67" si="9059">(BOE60-BOE62)*$C$65*0.2958</f>
        <v>0</v>
      </c>
      <c r="BOG67" s="960">
        <f t="shared" ref="BOG67" si="9060">(BOG60-BOG62)*$C$65*0.2958</f>
        <v>0</v>
      </c>
      <c r="BOI67" s="960">
        <f t="shared" ref="BOI67" si="9061">(BOI60-BOI62)*$C$65*0.2958</f>
        <v>0</v>
      </c>
      <c r="BOK67" s="960">
        <f t="shared" ref="BOK67" si="9062">(BOK60-BOK62)*$C$65*0.2958</f>
        <v>0</v>
      </c>
      <c r="BOM67" s="960">
        <f t="shared" ref="BOM67" si="9063">(BOM60-BOM62)*$C$65*0.2958</f>
        <v>0</v>
      </c>
      <c r="BOO67" s="960">
        <f t="shared" ref="BOO67" si="9064">(BOO60-BOO62)*$C$65*0.2958</f>
        <v>0</v>
      </c>
      <c r="BOQ67" s="960">
        <f t="shared" ref="BOQ67" si="9065">(BOQ60-BOQ62)*$C$65*0.2958</f>
        <v>0</v>
      </c>
      <c r="BOS67" s="960">
        <f t="shared" ref="BOS67" si="9066">(BOS60-BOS62)*$C$65*0.2958</f>
        <v>0</v>
      </c>
      <c r="BOU67" s="960">
        <f t="shared" ref="BOU67" si="9067">(BOU60-BOU62)*$C$65*0.2958</f>
        <v>0</v>
      </c>
      <c r="BOW67" s="960">
        <f t="shared" ref="BOW67" si="9068">(BOW60-BOW62)*$C$65*0.2958</f>
        <v>0</v>
      </c>
      <c r="BOY67" s="960">
        <f t="shared" ref="BOY67" si="9069">(BOY60-BOY62)*$C$65*0.2958</f>
        <v>0</v>
      </c>
      <c r="BPA67" s="960">
        <f t="shared" ref="BPA67" si="9070">(BPA60-BPA62)*$C$65*0.2958</f>
        <v>0</v>
      </c>
      <c r="BPC67" s="960">
        <f t="shared" ref="BPC67" si="9071">(BPC60-BPC62)*$C$65*0.2958</f>
        <v>0</v>
      </c>
      <c r="BPE67" s="960">
        <f t="shared" ref="BPE67" si="9072">(BPE60-BPE62)*$C$65*0.2958</f>
        <v>0</v>
      </c>
      <c r="BPG67" s="960">
        <f t="shared" ref="BPG67" si="9073">(BPG60-BPG62)*$C$65*0.2958</f>
        <v>0</v>
      </c>
      <c r="BPI67" s="960">
        <f t="shared" ref="BPI67" si="9074">(BPI60-BPI62)*$C$65*0.2958</f>
        <v>0</v>
      </c>
      <c r="BPK67" s="960">
        <f t="shared" ref="BPK67" si="9075">(BPK60-BPK62)*$C$65*0.2958</f>
        <v>0</v>
      </c>
      <c r="BPM67" s="960">
        <f t="shared" ref="BPM67" si="9076">(BPM60-BPM62)*$C$65*0.2958</f>
        <v>0</v>
      </c>
      <c r="BPO67" s="960">
        <f t="shared" ref="BPO67" si="9077">(BPO60-BPO62)*$C$65*0.2958</f>
        <v>0</v>
      </c>
      <c r="BPQ67" s="960">
        <f t="shared" ref="BPQ67" si="9078">(BPQ60-BPQ62)*$C$65*0.2958</f>
        <v>0</v>
      </c>
      <c r="BPS67" s="960">
        <f t="shared" ref="BPS67" si="9079">(BPS60-BPS62)*$C$65*0.2958</f>
        <v>0</v>
      </c>
      <c r="BPU67" s="960">
        <f t="shared" ref="BPU67" si="9080">(BPU60-BPU62)*$C$65*0.2958</f>
        <v>0</v>
      </c>
      <c r="BPW67" s="960">
        <f t="shared" ref="BPW67" si="9081">(BPW60-BPW62)*$C$65*0.2958</f>
        <v>0</v>
      </c>
      <c r="BPY67" s="960">
        <f t="shared" ref="BPY67" si="9082">(BPY60-BPY62)*$C$65*0.2958</f>
        <v>0</v>
      </c>
      <c r="BQA67" s="960">
        <f t="shared" ref="BQA67" si="9083">(BQA60-BQA62)*$C$65*0.2958</f>
        <v>0</v>
      </c>
      <c r="BQC67" s="960">
        <f t="shared" ref="BQC67" si="9084">(BQC60-BQC62)*$C$65*0.2958</f>
        <v>0</v>
      </c>
      <c r="BQE67" s="960">
        <f t="shared" ref="BQE67" si="9085">(BQE60-BQE62)*$C$65*0.2958</f>
        <v>0</v>
      </c>
      <c r="BQG67" s="960">
        <f t="shared" ref="BQG67" si="9086">(BQG60-BQG62)*$C$65*0.2958</f>
        <v>0</v>
      </c>
      <c r="BQI67" s="960">
        <f t="shared" ref="BQI67" si="9087">(BQI60-BQI62)*$C$65*0.2958</f>
        <v>0</v>
      </c>
      <c r="BQK67" s="960">
        <f t="shared" ref="BQK67" si="9088">(BQK60-BQK62)*$C$65*0.2958</f>
        <v>0</v>
      </c>
      <c r="BQM67" s="960">
        <f t="shared" ref="BQM67" si="9089">(BQM60-BQM62)*$C$65*0.2958</f>
        <v>0</v>
      </c>
      <c r="BQO67" s="960">
        <f t="shared" ref="BQO67" si="9090">(BQO60-BQO62)*$C$65*0.2958</f>
        <v>0</v>
      </c>
      <c r="BQQ67" s="960">
        <f t="shared" ref="BQQ67" si="9091">(BQQ60-BQQ62)*$C$65*0.2958</f>
        <v>0</v>
      </c>
      <c r="BQS67" s="960">
        <f t="shared" ref="BQS67" si="9092">(BQS60-BQS62)*$C$65*0.2958</f>
        <v>0</v>
      </c>
      <c r="BQU67" s="960">
        <f t="shared" ref="BQU67" si="9093">(BQU60-BQU62)*$C$65*0.2958</f>
        <v>0</v>
      </c>
      <c r="BQW67" s="960">
        <f t="shared" ref="BQW67" si="9094">(BQW60-BQW62)*$C$65*0.2958</f>
        <v>0</v>
      </c>
      <c r="BQY67" s="960">
        <f t="shared" ref="BQY67" si="9095">(BQY60-BQY62)*$C$65*0.2958</f>
        <v>0</v>
      </c>
      <c r="BRA67" s="960">
        <f t="shared" ref="BRA67" si="9096">(BRA60-BRA62)*$C$65*0.2958</f>
        <v>0</v>
      </c>
      <c r="BRC67" s="960">
        <f t="shared" ref="BRC67" si="9097">(BRC60-BRC62)*$C$65*0.2958</f>
        <v>0</v>
      </c>
      <c r="BRE67" s="960">
        <f t="shared" ref="BRE67" si="9098">(BRE60-BRE62)*$C$65*0.2958</f>
        <v>0</v>
      </c>
      <c r="BRG67" s="960">
        <f t="shared" ref="BRG67" si="9099">(BRG60-BRG62)*$C$65*0.2958</f>
        <v>0</v>
      </c>
      <c r="BRI67" s="960">
        <f t="shared" ref="BRI67" si="9100">(BRI60-BRI62)*$C$65*0.2958</f>
        <v>0</v>
      </c>
      <c r="BRK67" s="960">
        <f t="shared" ref="BRK67" si="9101">(BRK60-BRK62)*$C$65*0.2958</f>
        <v>0</v>
      </c>
      <c r="BRM67" s="960">
        <f t="shared" ref="BRM67" si="9102">(BRM60-BRM62)*$C$65*0.2958</f>
        <v>0</v>
      </c>
      <c r="BRO67" s="960">
        <f t="shared" ref="BRO67" si="9103">(BRO60-BRO62)*$C$65*0.2958</f>
        <v>0</v>
      </c>
      <c r="BRQ67" s="960">
        <f t="shared" ref="BRQ67" si="9104">(BRQ60-BRQ62)*$C$65*0.2958</f>
        <v>0</v>
      </c>
      <c r="BRS67" s="960">
        <f t="shared" ref="BRS67" si="9105">(BRS60-BRS62)*$C$65*0.2958</f>
        <v>0</v>
      </c>
      <c r="BRU67" s="960">
        <f t="shared" ref="BRU67" si="9106">(BRU60-BRU62)*$C$65*0.2958</f>
        <v>0</v>
      </c>
      <c r="BRW67" s="960">
        <f t="shared" ref="BRW67" si="9107">(BRW60-BRW62)*$C$65*0.2958</f>
        <v>0</v>
      </c>
      <c r="BRY67" s="960">
        <f t="shared" ref="BRY67" si="9108">(BRY60-BRY62)*$C$65*0.2958</f>
        <v>0</v>
      </c>
      <c r="BSA67" s="960">
        <f t="shared" ref="BSA67" si="9109">(BSA60-BSA62)*$C$65*0.2958</f>
        <v>0</v>
      </c>
      <c r="BSC67" s="960">
        <f t="shared" ref="BSC67" si="9110">(BSC60-BSC62)*$C$65*0.2958</f>
        <v>0</v>
      </c>
      <c r="BSE67" s="960">
        <f t="shared" ref="BSE67" si="9111">(BSE60-BSE62)*$C$65*0.2958</f>
        <v>0</v>
      </c>
      <c r="BSG67" s="960">
        <f t="shared" ref="BSG67" si="9112">(BSG60-BSG62)*$C$65*0.2958</f>
        <v>0</v>
      </c>
      <c r="BSI67" s="960">
        <f t="shared" ref="BSI67" si="9113">(BSI60-BSI62)*$C$65*0.2958</f>
        <v>0</v>
      </c>
      <c r="BSK67" s="960">
        <f t="shared" ref="BSK67" si="9114">(BSK60-BSK62)*$C$65*0.2958</f>
        <v>0</v>
      </c>
      <c r="BSM67" s="960">
        <f t="shared" ref="BSM67" si="9115">(BSM60-BSM62)*$C$65*0.2958</f>
        <v>0</v>
      </c>
      <c r="BSO67" s="960">
        <f t="shared" ref="BSO67" si="9116">(BSO60-BSO62)*$C$65*0.2958</f>
        <v>0</v>
      </c>
      <c r="BSQ67" s="960">
        <f t="shared" ref="BSQ67" si="9117">(BSQ60-BSQ62)*$C$65*0.2958</f>
        <v>0</v>
      </c>
      <c r="BSS67" s="960">
        <f t="shared" ref="BSS67" si="9118">(BSS60-BSS62)*$C$65*0.2958</f>
        <v>0</v>
      </c>
      <c r="BSU67" s="960">
        <f t="shared" ref="BSU67" si="9119">(BSU60-BSU62)*$C$65*0.2958</f>
        <v>0</v>
      </c>
      <c r="BSW67" s="960">
        <f t="shared" ref="BSW67" si="9120">(BSW60-BSW62)*$C$65*0.2958</f>
        <v>0</v>
      </c>
      <c r="BSY67" s="960">
        <f t="shared" ref="BSY67" si="9121">(BSY60-BSY62)*$C$65*0.2958</f>
        <v>0</v>
      </c>
      <c r="BTA67" s="960">
        <f t="shared" ref="BTA67" si="9122">(BTA60-BTA62)*$C$65*0.2958</f>
        <v>0</v>
      </c>
      <c r="BTC67" s="960">
        <f t="shared" ref="BTC67" si="9123">(BTC60-BTC62)*$C$65*0.2958</f>
        <v>0</v>
      </c>
      <c r="BTE67" s="960">
        <f t="shared" ref="BTE67" si="9124">(BTE60-BTE62)*$C$65*0.2958</f>
        <v>0</v>
      </c>
      <c r="BTG67" s="960">
        <f t="shared" ref="BTG67" si="9125">(BTG60-BTG62)*$C$65*0.2958</f>
        <v>0</v>
      </c>
      <c r="BTI67" s="960">
        <f t="shared" ref="BTI67" si="9126">(BTI60-BTI62)*$C$65*0.2958</f>
        <v>0</v>
      </c>
      <c r="BTK67" s="960">
        <f t="shared" ref="BTK67" si="9127">(BTK60-BTK62)*$C$65*0.2958</f>
        <v>0</v>
      </c>
      <c r="BTM67" s="960">
        <f t="shared" ref="BTM67" si="9128">(BTM60-BTM62)*$C$65*0.2958</f>
        <v>0</v>
      </c>
      <c r="BTO67" s="960">
        <f t="shared" ref="BTO67" si="9129">(BTO60-BTO62)*$C$65*0.2958</f>
        <v>0</v>
      </c>
      <c r="BTQ67" s="960">
        <f t="shared" ref="BTQ67" si="9130">(BTQ60-BTQ62)*$C$65*0.2958</f>
        <v>0</v>
      </c>
      <c r="BTS67" s="960">
        <f t="shared" ref="BTS67" si="9131">(BTS60-BTS62)*$C$65*0.2958</f>
        <v>0</v>
      </c>
      <c r="BTU67" s="960">
        <f t="shared" ref="BTU67" si="9132">(BTU60-BTU62)*$C$65*0.2958</f>
        <v>0</v>
      </c>
      <c r="BTW67" s="960">
        <f t="shared" ref="BTW67" si="9133">(BTW60-BTW62)*$C$65*0.2958</f>
        <v>0</v>
      </c>
      <c r="BTY67" s="960">
        <f t="shared" ref="BTY67" si="9134">(BTY60-BTY62)*$C$65*0.2958</f>
        <v>0</v>
      </c>
      <c r="BUA67" s="960">
        <f t="shared" ref="BUA67" si="9135">(BUA60-BUA62)*$C$65*0.2958</f>
        <v>0</v>
      </c>
      <c r="BUC67" s="960">
        <f t="shared" ref="BUC67" si="9136">(BUC60-BUC62)*$C$65*0.2958</f>
        <v>0</v>
      </c>
      <c r="BUE67" s="960">
        <f t="shared" ref="BUE67" si="9137">(BUE60-BUE62)*$C$65*0.2958</f>
        <v>0</v>
      </c>
      <c r="BUG67" s="960">
        <f t="shared" ref="BUG67" si="9138">(BUG60-BUG62)*$C$65*0.2958</f>
        <v>0</v>
      </c>
      <c r="BUI67" s="960">
        <f t="shared" ref="BUI67" si="9139">(BUI60-BUI62)*$C$65*0.2958</f>
        <v>0</v>
      </c>
      <c r="BUK67" s="960">
        <f t="shared" ref="BUK67" si="9140">(BUK60-BUK62)*$C$65*0.2958</f>
        <v>0</v>
      </c>
      <c r="BUM67" s="960">
        <f t="shared" ref="BUM67" si="9141">(BUM60-BUM62)*$C$65*0.2958</f>
        <v>0</v>
      </c>
      <c r="BUO67" s="960">
        <f t="shared" ref="BUO67" si="9142">(BUO60-BUO62)*$C$65*0.2958</f>
        <v>0</v>
      </c>
      <c r="BUQ67" s="960">
        <f t="shared" ref="BUQ67" si="9143">(BUQ60-BUQ62)*$C$65*0.2958</f>
        <v>0</v>
      </c>
      <c r="BUS67" s="960">
        <f t="shared" ref="BUS67" si="9144">(BUS60-BUS62)*$C$65*0.2958</f>
        <v>0</v>
      </c>
      <c r="BUU67" s="960">
        <f t="shared" ref="BUU67" si="9145">(BUU60-BUU62)*$C$65*0.2958</f>
        <v>0</v>
      </c>
      <c r="BUW67" s="960">
        <f t="shared" ref="BUW67" si="9146">(BUW60-BUW62)*$C$65*0.2958</f>
        <v>0</v>
      </c>
      <c r="BUY67" s="960">
        <f t="shared" ref="BUY67" si="9147">(BUY60-BUY62)*$C$65*0.2958</f>
        <v>0</v>
      </c>
      <c r="BVA67" s="960">
        <f t="shared" ref="BVA67" si="9148">(BVA60-BVA62)*$C$65*0.2958</f>
        <v>0</v>
      </c>
      <c r="BVC67" s="960">
        <f t="shared" ref="BVC67" si="9149">(BVC60-BVC62)*$C$65*0.2958</f>
        <v>0</v>
      </c>
      <c r="BVE67" s="960">
        <f t="shared" ref="BVE67" si="9150">(BVE60-BVE62)*$C$65*0.2958</f>
        <v>0</v>
      </c>
      <c r="BVG67" s="960">
        <f t="shared" ref="BVG67" si="9151">(BVG60-BVG62)*$C$65*0.2958</f>
        <v>0</v>
      </c>
      <c r="BVI67" s="960">
        <f t="shared" ref="BVI67" si="9152">(BVI60-BVI62)*$C$65*0.2958</f>
        <v>0</v>
      </c>
      <c r="BVK67" s="960">
        <f t="shared" ref="BVK67" si="9153">(BVK60-BVK62)*$C$65*0.2958</f>
        <v>0</v>
      </c>
      <c r="BVM67" s="960">
        <f t="shared" ref="BVM67" si="9154">(BVM60-BVM62)*$C$65*0.2958</f>
        <v>0</v>
      </c>
      <c r="BVO67" s="960">
        <f t="shared" ref="BVO67" si="9155">(BVO60-BVO62)*$C$65*0.2958</f>
        <v>0</v>
      </c>
      <c r="BVQ67" s="960">
        <f t="shared" ref="BVQ67" si="9156">(BVQ60-BVQ62)*$C$65*0.2958</f>
        <v>0</v>
      </c>
      <c r="BVS67" s="960">
        <f t="shared" ref="BVS67" si="9157">(BVS60-BVS62)*$C$65*0.2958</f>
        <v>0</v>
      </c>
      <c r="BVU67" s="960">
        <f t="shared" ref="BVU67" si="9158">(BVU60-BVU62)*$C$65*0.2958</f>
        <v>0</v>
      </c>
      <c r="BVW67" s="960">
        <f t="shared" ref="BVW67" si="9159">(BVW60-BVW62)*$C$65*0.2958</f>
        <v>0</v>
      </c>
      <c r="BVY67" s="960">
        <f t="shared" ref="BVY67" si="9160">(BVY60-BVY62)*$C$65*0.2958</f>
        <v>0</v>
      </c>
      <c r="BWA67" s="960">
        <f t="shared" ref="BWA67" si="9161">(BWA60-BWA62)*$C$65*0.2958</f>
        <v>0</v>
      </c>
      <c r="BWC67" s="960">
        <f t="shared" ref="BWC67" si="9162">(BWC60-BWC62)*$C$65*0.2958</f>
        <v>0</v>
      </c>
      <c r="BWE67" s="960">
        <f t="shared" ref="BWE67" si="9163">(BWE60-BWE62)*$C$65*0.2958</f>
        <v>0</v>
      </c>
      <c r="BWG67" s="960">
        <f t="shared" ref="BWG67" si="9164">(BWG60-BWG62)*$C$65*0.2958</f>
        <v>0</v>
      </c>
      <c r="BWI67" s="960">
        <f t="shared" ref="BWI67" si="9165">(BWI60-BWI62)*$C$65*0.2958</f>
        <v>0</v>
      </c>
      <c r="BWK67" s="960">
        <f t="shared" ref="BWK67" si="9166">(BWK60-BWK62)*$C$65*0.2958</f>
        <v>0</v>
      </c>
      <c r="BWM67" s="960">
        <f t="shared" ref="BWM67" si="9167">(BWM60-BWM62)*$C$65*0.2958</f>
        <v>0</v>
      </c>
      <c r="BWO67" s="960">
        <f t="shared" ref="BWO67" si="9168">(BWO60-BWO62)*$C$65*0.2958</f>
        <v>0</v>
      </c>
      <c r="BWQ67" s="960">
        <f t="shared" ref="BWQ67" si="9169">(BWQ60-BWQ62)*$C$65*0.2958</f>
        <v>0</v>
      </c>
      <c r="BWS67" s="960">
        <f t="shared" ref="BWS67" si="9170">(BWS60-BWS62)*$C$65*0.2958</f>
        <v>0</v>
      </c>
      <c r="BWU67" s="960">
        <f t="shared" ref="BWU67" si="9171">(BWU60-BWU62)*$C$65*0.2958</f>
        <v>0</v>
      </c>
      <c r="BWW67" s="960">
        <f t="shared" ref="BWW67" si="9172">(BWW60-BWW62)*$C$65*0.2958</f>
        <v>0</v>
      </c>
      <c r="BWY67" s="960">
        <f t="shared" ref="BWY67" si="9173">(BWY60-BWY62)*$C$65*0.2958</f>
        <v>0</v>
      </c>
      <c r="BXA67" s="960">
        <f t="shared" ref="BXA67" si="9174">(BXA60-BXA62)*$C$65*0.2958</f>
        <v>0</v>
      </c>
      <c r="BXC67" s="960">
        <f t="shared" ref="BXC67" si="9175">(BXC60-BXC62)*$C$65*0.2958</f>
        <v>0</v>
      </c>
      <c r="BXE67" s="960">
        <f t="shared" ref="BXE67" si="9176">(BXE60-BXE62)*$C$65*0.2958</f>
        <v>0</v>
      </c>
      <c r="BXG67" s="960">
        <f t="shared" ref="BXG67" si="9177">(BXG60-BXG62)*$C$65*0.2958</f>
        <v>0</v>
      </c>
      <c r="BXI67" s="960">
        <f t="shared" ref="BXI67" si="9178">(BXI60-BXI62)*$C$65*0.2958</f>
        <v>0</v>
      </c>
      <c r="BXK67" s="960">
        <f t="shared" ref="BXK67" si="9179">(BXK60-BXK62)*$C$65*0.2958</f>
        <v>0</v>
      </c>
      <c r="BXM67" s="960">
        <f t="shared" ref="BXM67" si="9180">(BXM60-BXM62)*$C$65*0.2958</f>
        <v>0</v>
      </c>
      <c r="BXO67" s="960">
        <f t="shared" ref="BXO67" si="9181">(BXO60-BXO62)*$C$65*0.2958</f>
        <v>0</v>
      </c>
      <c r="BXQ67" s="960">
        <f t="shared" ref="BXQ67" si="9182">(BXQ60-BXQ62)*$C$65*0.2958</f>
        <v>0</v>
      </c>
      <c r="BXS67" s="960">
        <f t="shared" ref="BXS67" si="9183">(BXS60-BXS62)*$C$65*0.2958</f>
        <v>0</v>
      </c>
      <c r="BXU67" s="960">
        <f t="shared" ref="BXU67" si="9184">(BXU60-BXU62)*$C$65*0.2958</f>
        <v>0</v>
      </c>
      <c r="BXW67" s="960">
        <f t="shared" ref="BXW67" si="9185">(BXW60-BXW62)*$C$65*0.2958</f>
        <v>0</v>
      </c>
      <c r="BXY67" s="960">
        <f t="shared" ref="BXY67" si="9186">(BXY60-BXY62)*$C$65*0.2958</f>
        <v>0</v>
      </c>
      <c r="BYA67" s="960">
        <f t="shared" ref="BYA67" si="9187">(BYA60-BYA62)*$C$65*0.2958</f>
        <v>0</v>
      </c>
      <c r="BYC67" s="960">
        <f t="shared" ref="BYC67" si="9188">(BYC60-BYC62)*$C$65*0.2958</f>
        <v>0</v>
      </c>
      <c r="BYE67" s="960">
        <f t="shared" ref="BYE67" si="9189">(BYE60-BYE62)*$C$65*0.2958</f>
        <v>0</v>
      </c>
      <c r="BYG67" s="960">
        <f t="shared" ref="BYG67" si="9190">(BYG60-BYG62)*$C$65*0.2958</f>
        <v>0</v>
      </c>
      <c r="BYI67" s="960">
        <f t="shared" ref="BYI67" si="9191">(BYI60-BYI62)*$C$65*0.2958</f>
        <v>0</v>
      </c>
      <c r="BYK67" s="960">
        <f t="shared" ref="BYK67" si="9192">(BYK60-BYK62)*$C$65*0.2958</f>
        <v>0</v>
      </c>
      <c r="BYM67" s="960">
        <f t="shared" ref="BYM67" si="9193">(BYM60-BYM62)*$C$65*0.2958</f>
        <v>0</v>
      </c>
      <c r="BYO67" s="960">
        <f t="shared" ref="BYO67" si="9194">(BYO60-BYO62)*$C$65*0.2958</f>
        <v>0</v>
      </c>
      <c r="BYQ67" s="960">
        <f t="shared" ref="BYQ67" si="9195">(BYQ60-BYQ62)*$C$65*0.2958</f>
        <v>0</v>
      </c>
      <c r="BYS67" s="960">
        <f t="shared" ref="BYS67" si="9196">(BYS60-BYS62)*$C$65*0.2958</f>
        <v>0</v>
      </c>
      <c r="BYU67" s="960">
        <f t="shared" ref="BYU67" si="9197">(BYU60-BYU62)*$C$65*0.2958</f>
        <v>0</v>
      </c>
      <c r="BYW67" s="960">
        <f t="shared" ref="BYW67" si="9198">(BYW60-BYW62)*$C$65*0.2958</f>
        <v>0</v>
      </c>
      <c r="BYY67" s="960">
        <f t="shared" ref="BYY67" si="9199">(BYY60-BYY62)*$C$65*0.2958</f>
        <v>0</v>
      </c>
      <c r="BZA67" s="960">
        <f t="shared" ref="BZA67" si="9200">(BZA60-BZA62)*$C$65*0.2958</f>
        <v>0</v>
      </c>
      <c r="BZC67" s="960">
        <f t="shared" ref="BZC67" si="9201">(BZC60-BZC62)*$C$65*0.2958</f>
        <v>0</v>
      </c>
      <c r="BZE67" s="960">
        <f t="shared" ref="BZE67" si="9202">(BZE60-BZE62)*$C$65*0.2958</f>
        <v>0</v>
      </c>
      <c r="BZG67" s="960">
        <f t="shared" ref="BZG67" si="9203">(BZG60-BZG62)*$C$65*0.2958</f>
        <v>0</v>
      </c>
      <c r="BZI67" s="960">
        <f t="shared" ref="BZI67" si="9204">(BZI60-BZI62)*$C$65*0.2958</f>
        <v>0</v>
      </c>
      <c r="BZK67" s="960">
        <f t="shared" ref="BZK67" si="9205">(BZK60-BZK62)*$C$65*0.2958</f>
        <v>0</v>
      </c>
      <c r="BZM67" s="960">
        <f t="shared" ref="BZM67" si="9206">(BZM60-BZM62)*$C$65*0.2958</f>
        <v>0</v>
      </c>
      <c r="BZO67" s="960">
        <f t="shared" ref="BZO67" si="9207">(BZO60-BZO62)*$C$65*0.2958</f>
        <v>0</v>
      </c>
      <c r="BZQ67" s="960">
        <f t="shared" ref="BZQ67" si="9208">(BZQ60-BZQ62)*$C$65*0.2958</f>
        <v>0</v>
      </c>
      <c r="BZS67" s="960">
        <f t="shared" ref="BZS67" si="9209">(BZS60-BZS62)*$C$65*0.2958</f>
        <v>0</v>
      </c>
      <c r="BZU67" s="960">
        <f t="shared" ref="BZU67" si="9210">(BZU60-BZU62)*$C$65*0.2958</f>
        <v>0</v>
      </c>
      <c r="BZW67" s="960">
        <f t="shared" ref="BZW67" si="9211">(BZW60-BZW62)*$C$65*0.2958</f>
        <v>0</v>
      </c>
      <c r="BZY67" s="960">
        <f t="shared" ref="BZY67" si="9212">(BZY60-BZY62)*$C$65*0.2958</f>
        <v>0</v>
      </c>
      <c r="CAA67" s="960">
        <f t="shared" ref="CAA67" si="9213">(CAA60-CAA62)*$C$65*0.2958</f>
        <v>0</v>
      </c>
      <c r="CAC67" s="960">
        <f t="shared" ref="CAC67" si="9214">(CAC60-CAC62)*$C$65*0.2958</f>
        <v>0</v>
      </c>
      <c r="CAE67" s="960">
        <f t="shared" ref="CAE67" si="9215">(CAE60-CAE62)*$C$65*0.2958</f>
        <v>0</v>
      </c>
      <c r="CAG67" s="960">
        <f t="shared" ref="CAG67" si="9216">(CAG60-CAG62)*$C$65*0.2958</f>
        <v>0</v>
      </c>
      <c r="CAI67" s="960">
        <f t="shared" ref="CAI67" si="9217">(CAI60-CAI62)*$C$65*0.2958</f>
        <v>0</v>
      </c>
      <c r="CAK67" s="960">
        <f t="shared" ref="CAK67" si="9218">(CAK60-CAK62)*$C$65*0.2958</f>
        <v>0</v>
      </c>
      <c r="CAM67" s="960">
        <f t="shared" ref="CAM67" si="9219">(CAM60-CAM62)*$C$65*0.2958</f>
        <v>0</v>
      </c>
      <c r="CAO67" s="960">
        <f t="shared" ref="CAO67" si="9220">(CAO60-CAO62)*$C$65*0.2958</f>
        <v>0</v>
      </c>
      <c r="CAQ67" s="960">
        <f t="shared" ref="CAQ67" si="9221">(CAQ60-CAQ62)*$C$65*0.2958</f>
        <v>0</v>
      </c>
      <c r="CAS67" s="960">
        <f t="shared" ref="CAS67" si="9222">(CAS60-CAS62)*$C$65*0.2958</f>
        <v>0</v>
      </c>
      <c r="CAU67" s="960">
        <f t="shared" ref="CAU67" si="9223">(CAU60-CAU62)*$C$65*0.2958</f>
        <v>0</v>
      </c>
      <c r="CAW67" s="960">
        <f t="shared" ref="CAW67" si="9224">(CAW60-CAW62)*$C$65*0.2958</f>
        <v>0</v>
      </c>
      <c r="CAY67" s="960">
        <f t="shared" ref="CAY67" si="9225">(CAY60-CAY62)*$C$65*0.2958</f>
        <v>0</v>
      </c>
      <c r="CBA67" s="960">
        <f t="shared" ref="CBA67" si="9226">(CBA60-CBA62)*$C$65*0.2958</f>
        <v>0</v>
      </c>
      <c r="CBC67" s="960">
        <f t="shared" ref="CBC67" si="9227">(CBC60-CBC62)*$C$65*0.2958</f>
        <v>0</v>
      </c>
      <c r="CBE67" s="960">
        <f t="shared" ref="CBE67" si="9228">(CBE60-CBE62)*$C$65*0.2958</f>
        <v>0</v>
      </c>
      <c r="CBG67" s="960">
        <f t="shared" ref="CBG67" si="9229">(CBG60-CBG62)*$C$65*0.2958</f>
        <v>0</v>
      </c>
      <c r="CBI67" s="960">
        <f t="shared" ref="CBI67" si="9230">(CBI60-CBI62)*$C$65*0.2958</f>
        <v>0</v>
      </c>
      <c r="CBK67" s="960">
        <f t="shared" ref="CBK67" si="9231">(CBK60-CBK62)*$C$65*0.2958</f>
        <v>0</v>
      </c>
      <c r="CBM67" s="960">
        <f t="shared" ref="CBM67" si="9232">(CBM60-CBM62)*$C$65*0.2958</f>
        <v>0</v>
      </c>
      <c r="CBO67" s="960">
        <f t="shared" ref="CBO67" si="9233">(CBO60-CBO62)*$C$65*0.2958</f>
        <v>0</v>
      </c>
      <c r="CBQ67" s="960">
        <f t="shared" ref="CBQ67" si="9234">(CBQ60-CBQ62)*$C$65*0.2958</f>
        <v>0</v>
      </c>
      <c r="CBS67" s="960">
        <f t="shared" ref="CBS67" si="9235">(CBS60-CBS62)*$C$65*0.2958</f>
        <v>0</v>
      </c>
      <c r="CBU67" s="960">
        <f t="shared" ref="CBU67" si="9236">(CBU60-CBU62)*$C$65*0.2958</f>
        <v>0</v>
      </c>
      <c r="CBW67" s="960">
        <f t="shared" ref="CBW67" si="9237">(CBW60-CBW62)*$C$65*0.2958</f>
        <v>0</v>
      </c>
      <c r="CBY67" s="960">
        <f t="shared" ref="CBY67" si="9238">(CBY60-CBY62)*$C$65*0.2958</f>
        <v>0</v>
      </c>
      <c r="CCA67" s="960">
        <f t="shared" ref="CCA67" si="9239">(CCA60-CCA62)*$C$65*0.2958</f>
        <v>0</v>
      </c>
      <c r="CCC67" s="960">
        <f t="shared" ref="CCC67" si="9240">(CCC60-CCC62)*$C$65*0.2958</f>
        <v>0</v>
      </c>
      <c r="CCE67" s="960">
        <f t="shared" ref="CCE67" si="9241">(CCE60-CCE62)*$C$65*0.2958</f>
        <v>0</v>
      </c>
      <c r="CCG67" s="960">
        <f t="shared" ref="CCG67" si="9242">(CCG60-CCG62)*$C$65*0.2958</f>
        <v>0</v>
      </c>
      <c r="CCI67" s="960">
        <f t="shared" ref="CCI67" si="9243">(CCI60-CCI62)*$C$65*0.2958</f>
        <v>0</v>
      </c>
      <c r="CCK67" s="960">
        <f t="shared" ref="CCK67" si="9244">(CCK60-CCK62)*$C$65*0.2958</f>
        <v>0</v>
      </c>
      <c r="CCM67" s="960">
        <f t="shared" ref="CCM67" si="9245">(CCM60-CCM62)*$C$65*0.2958</f>
        <v>0</v>
      </c>
      <c r="CCO67" s="960">
        <f t="shared" ref="CCO67" si="9246">(CCO60-CCO62)*$C$65*0.2958</f>
        <v>0</v>
      </c>
      <c r="CCQ67" s="960">
        <f t="shared" ref="CCQ67" si="9247">(CCQ60-CCQ62)*$C$65*0.2958</f>
        <v>0</v>
      </c>
      <c r="CCS67" s="960">
        <f t="shared" ref="CCS67" si="9248">(CCS60-CCS62)*$C$65*0.2958</f>
        <v>0</v>
      </c>
      <c r="CCU67" s="960">
        <f t="shared" ref="CCU67" si="9249">(CCU60-CCU62)*$C$65*0.2958</f>
        <v>0</v>
      </c>
      <c r="CCW67" s="960">
        <f t="shared" ref="CCW67" si="9250">(CCW60-CCW62)*$C$65*0.2958</f>
        <v>0</v>
      </c>
      <c r="CCY67" s="960">
        <f t="shared" ref="CCY67" si="9251">(CCY60-CCY62)*$C$65*0.2958</f>
        <v>0</v>
      </c>
      <c r="CDA67" s="960">
        <f t="shared" ref="CDA67" si="9252">(CDA60-CDA62)*$C$65*0.2958</f>
        <v>0</v>
      </c>
      <c r="CDC67" s="960">
        <f t="shared" ref="CDC67" si="9253">(CDC60-CDC62)*$C$65*0.2958</f>
        <v>0</v>
      </c>
      <c r="CDE67" s="960">
        <f t="shared" ref="CDE67" si="9254">(CDE60-CDE62)*$C$65*0.2958</f>
        <v>0</v>
      </c>
      <c r="CDG67" s="960">
        <f t="shared" ref="CDG67" si="9255">(CDG60-CDG62)*$C$65*0.2958</f>
        <v>0</v>
      </c>
      <c r="CDI67" s="960">
        <f t="shared" ref="CDI67" si="9256">(CDI60-CDI62)*$C$65*0.2958</f>
        <v>0</v>
      </c>
      <c r="CDK67" s="960">
        <f t="shared" ref="CDK67" si="9257">(CDK60-CDK62)*$C$65*0.2958</f>
        <v>0</v>
      </c>
      <c r="CDM67" s="960">
        <f t="shared" ref="CDM67" si="9258">(CDM60-CDM62)*$C$65*0.2958</f>
        <v>0</v>
      </c>
      <c r="CDO67" s="960">
        <f t="shared" ref="CDO67" si="9259">(CDO60-CDO62)*$C$65*0.2958</f>
        <v>0</v>
      </c>
      <c r="CDQ67" s="960">
        <f t="shared" ref="CDQ67" si="9260">(CDQ60-CDQ62)*$C$65*0.2958</f>
        <v>0</v>
      </c>
      <c r="CDS67" s="960">
        <f t="shared" ref="CDS67" si="9261">(CDS60-CDS62)*$C$65*0.2958</f>
        <v>0</v>
      </c>
      <c r="CDU67" s="960">
        <f t="shared" ref="CDU67" si="9262">(CDU60-CDU62)*$C$65*0.2958</f>
        <v>0</v>
      </c>
      <c r="CDW67" s="960">
        <f t="shared" ref="CDW67" si="9263">(CDW60-CDW62)*$C$65*0.2958</f>
        <v>0</v>
      </c>
      <c r="CDY67" s="960">
        <f t="shared" ref="CDY67" si="9264">(CDY60-CDY62)*$C$65*0.2958</f>
        <v>0</v>
      </c>
      <c r="CEA67" s="960">
        <f t="shared" ref="CEA67" si="9265">(CEA60-CEA62)*$C$65*0.2958</f>
        <v>0</v>
      </c>
      <c r="CEC67" s="960">
        <f t="shared" ref="CEC67" si="9266">(CEC60-CEC62)*$C$65*0.2958</f>
        <v>0</v>
      </c>
      <c r="CEE67" s="960">
        <f t="shared" ref="CEE67" si="9267">(CEE60-CEE62)*$C$65*0.2958</f>
        <v>0</v>
      </c>
      <c r="CEG67" s="960">
        <f t="shared" ref="CEG67" si="9268">(CEG60-CEG62)*$C$65*0.2958</f>
        <v>0</v>
      </c>
      <c r="CEI67" s="960">
        <f t="shared" ref="CEI67" si="9269">(CEI60-CEI62)*$C$65*0.2958</f>
        <v>0</v>
      </c>
      <c r="CEK67" s="960">
        <f t="shared" ref="CEK67" si="9270">(CEK60-CEK62)*$C$65*0.2958</f>
        <v>0</v>
      </c>
      <c r="CEM67" s="960">
        <f t="shared" ref="CEM67" si="9271">(CEM60-CEM62)*$C$65*0.2958</f>
        <v>0</v>
      </c>
      <c r="CEO67" s="960">
        <f t="shared" ref="CEO67" si="9272">(CEO60-CEO62)*$C$65*0.2958</f>
        <v>0</v>
      </c>
      <c r="CEQ67" s="960">
        <f t="shared" ref="CEQ67" si="9273">(CEQ60-CEQ62)*$C$65*0.2958</f>
        <v>0</v>
      </c>
      <c r="CES67" s="960">
        <f t="shared" ref="CES67" si="9274">(CES60-CES62)*$C$65*0.2958</f>
        <v>0</v>
      </c>
      <c r="CEU67" s="960">
        <f t="shared" ref="CEU67" si="9275">(CEU60-CEU62)*$C$65*0.2958</f>
        <v>0</v>
      </c>
      <c r="CEW67" s="960">
        <f t="shared" ref="CEW67" si="9276">(CEW60-CEW62)*$C$65*0.2958</f>
        <v>0</v>
      </c>
      <c r="CEY67" s="960">
        <f t="shared" ref="CEY67" si="9277">(CEY60-CEY62)*$C$65*0.2958</f>
        <v>0</v>
      </c>
      <c r="CFA67" s="960">
        <f t="shared" ref="CFA67" si="9278">(CFA60-CFA62)*$C$65*0.2958</f>
        <v>0</v>
      </c>
      <c r="CFC67" s="960">
        <f t="shared" ref="CFC67" si="9279">(CFC60-CFC62)*$C$65*0.2958</f>
        <v>0</v>
      </c>
      <c r="CFE67" s="960">
        <f t="shared" ref="CFE67" si="9280">(CFE60-CFE62)*$C$65*0.2958</f>
        <v>0</v>
      </c>
      <c r="CFG67" s="960">
        <f t="shared" ref="CFG67" si="9281">(CFG60-CFG62)*$C$65*0.2958</f>
        <v>0</v>
      </c>
      <c r="CFI67" s="960">
        <f t="shared" ref="CFI67" si="9282">(CFI60-CFI62)*$C$65*0.2958</f>
        <v>0</v>
      </c>
      <c r="CFK67" s="960">
        <f t="shared" ref="CFK67" si="9283">(CFK60-CFK62)*$C$65*0.2958</f>
        <v>0</v>
      </c>
      <c r="CFM67" s="960">
        <f t="shared" ref="CFM67" si="9284">(CFM60-CFM62)*$C$65*0.2958</f>
        <v>0</v>
      </c>
      <c r="CFO67" s="960">
        <f t="shared" ref="CFO67" si="9285">(CFO60-CFO62)*$C$65*0.2958</f>
        <v>0</v>
      </c>
      <c r="CFQ67" s="960">
        <f t="shared" ref="CFQ67" si="9286">(CFQ60-CFQ62)*$C$65*0.2958</f>
        <v>0</v>
      </c>
      <c r="CFS67" s="960">
        <f t="shared" ref="CFS67" si="9287">(CFS60-CFS62)*$C$65*0.2958</f>
        <v>0</v>
      </c>
      <c r="CFU67" s="960">
        <f t="shared" ref="CFU67" si="9288">(CFU60-CFU62)*$C$65*0.2958</f>
        <v>0</v>
      </c>
      <c r="CFW67" s="960">
        <f t="shared" ref="CFW67" si="9289">(CFW60-CFW62)*$C$65*0.2958</f>
        <v>0</v>
      </c>
      <c r="CFY67" s="960">
        <f t="shared" ref="CFY67" si="9290">(CFY60-CFY62)*$C$65*0.2958</f>
        <v>0</v>
      </c>
      <c r="CGA67" s="960">
        <f t="shared" ref="CGA67" si="9291">(CGA60-CGA62)*$C$65*0.2958</f>
        <v>0</v>
      </c>
      <c r="CGC67" s="960">
        <f t="shared" ref="CGC67" si="9292">(CGC60-CGC62)*$C$65*0.2958</f>
        <v>0</v>
      </c>
      <c r="CGE67" s="960">
        <f t="shared" ref="CGE67" si="9293">(CGE60-CGE62)*$C$65*0.2958</f>
        <v>0</v>
      </c>
      <c r="CGG67" s="960">
        <f t="shared" ref="CGG67" si="9294">(CGG60-CGG62)*$C$65*0.2958</f>
        <v>0</v>
      </c>
      <c r="CGI67" s="960">
        <f t="shared" ref="CGI67" si="9295">(CGI60-CGI62)*$C$65*0.2958</f>
        <v>0</v>
      </c>
      <c r="CGK67" s="960">
        <f t="shared" ref="CGK67" si="9296">(CGK60-CGK62)*$C$65*0.2958</f>
        <v>0</v>
      </c>
      <c r="CGM67" s="960">
        <f t="shared" ref="CGM67" si="9297">(CGM60-CGM62)*$C$65*0.2958</f>
        <v>0</v>
      </c>
      <c r="CGO67" s="960">
        <f t="shared" ref="CGO67" si="9298">(CGO60-CGO62)*$C$65*0.2958</f>
        <v>0</v>
      </c>
      <c r="CGQ67" s="960">
        <f t="shared" ref="CGQ67" si="9299">(CGQ60-CGQ62)*$C$65*0.2958</f>
        <v>0</v>
      </c>
      <c r="CGS67" s="960">
        <f t="shared" ref="CGS67" si="9300">(CGS60-CGS62)*$C$65*0.2958</f>
        <v>0</v>
      </c>
      <c r="CGU67" s="960">
        <f t="shared" ref="CGU67" si="9301">(CGU60-CGU62)*$C$65*0.2958</f>
        <v>0</v>
      </c>
      <c r="CGW67" s="960">
        <f t="shared" ref="CGW67" si="9302">(CGW60-CGW62)*$C$65*0.2958</f>
        <v>0</v>
      </c>
      <c r="CGY67" s="960">
        <f t="shared" ref="CGY67" si="9303">(CGY60-CGY62)*$C$65*0.2958</f>
        <v>0</v>
      </c>
      <c r="CHA67" s="960">
        <f t="shared" ref="CHA67" si="9304">(CHA60-CHA62)*$C$65*0.2958</f>
        <v>0</v>
      </c>
      <c r="CHC67" s="960">
        <f t="shared" ref="CHC67" si="9305">(CHC60-CHC62)*$C$65*0.2958</f>
        <v>0</v>
      </c>
      <c r="CHE67" s="960">
        <f t="shared" ref="CHE67" si="9306">(CHE60-CHE62)*$C$65*0.2958</f>
        <v>0</v>
      </c>
      <c r="CHG67" s="960">
        <f t="shared" ref="CHG67" si="9307">(CHG60-CHG62)*$C$65*0.2958</f>
        <v>0</v>
      </c>
      <c r="CHI67" s="960">
        <f t="shared" ref="CHI67" si="9308">(CHI60-CHI62)*$C$65*0.2958</f>
        <v>0</v>
      </c>
      <c r="CHK67" s="960">
        <f t="shared" ref="CHK67" si="9309">(CHK60-CHK62)*$C$65*0.2958</f>
        <v>0</v>
      </c>
      <c r="CHM67" s="960">
        <f t="shared" ref="CHM67" si="9310">(CHM60-CHM62)*$C$65*0.2958</f>
        <v>0</v>
      </c>
      <c r="CHO67" s="960">
        <f t="shared" ref="CHO67" si="9311">(CHO60-CHO62)*$C$65*0.2958</f>
        <v>0</v>
      </c>
      <c r="CHQ67" s="960">
        <f t="shared" ref="CHQ67" si="9312">(CHQ60-CHQ62)*$C$65*0.2958</f>
        <v>0</v>
      </c>
      <c r="CHS67" s="960">
        <f t="shared" ref="CHS67" si="9313">(CHS60-CHS62)*$C$65*0.2958</f>
        <v>0</v>
      </c>
      <c r="CHU67" s="960">
        <f t="shared" ref="CHU67" si="9314">(CHU60-CHU62)*$C$65*0.2958</f>
        <v>0</v>
      </c>
      <c r="CHW67" s="960">
        <f t="shared" ref="CHW67" si="9315">(CHW60-CHW62)*$C$65*0.2958</f>
        <v>0</v>
      </c>
      <c r="CHY67" s="960">
        <f t="shared" ref="CHY67" si="9316">(CHY60-CHY62)*$C$65*0.2958</f>
        <v>0</v>
      </c>
      <c r="CIA67" s="960">
        <f t="shared" ref="CIA67" si="9317">(CIA60-CIA62)*$C$65*0.2958</f>
        <v>0</v>
      </c>
      <c r="CIC67" s="960">
        <f t="shared" ref="CIC67" si="9318">(CIC60-CIC62)*$C$65*0.2958</f>
        <v>0</v>
      </c>
      <c r="CIE67" s="960">
        <f t="shared" ref="CIE67" si="9319">(CIE60-CIE62)*$C$65*0.2958</f>
        <v>0</v>
      </c>
      <c r="CIG67" s="960">
        <f t="shared" ref="CIG67" si="9320">(CIG60-CIG62)*$C$65*0.2958</f>
        <v>0</v>
      </c>
      <c r="CII67" s="960">
        <f t="shared" ref="CII67" si="9321">(CII60-CII62)*$C$65*0.2958</f>
        <v>0</v>
      </c>
      <c r="CIK67" s="960">
        <f t="shared" ref="CIK67" si="9322">(CIK60-CIK62)*$C$65*0.2958</f>
        <v>0</v>
      </c>
      <c r="CIM67" s="960">
        <f t="shared" ref="CIM67" si="9323">(CIM60-CIM62)*$C$65*0.2958</f>
        <v>0</v>
      </c>
      <c r="CIO67" s="960">
        <f t="shared" ref="CIO67" si="9324">(CIO60-CIO62)*$C$65*0.2958</f>
        <v>0</v>
      </c>
      <c r="CIQ67" s="960">
        <f t="shared" ref="CIQ67" si="9325">(CIQ60-CIQ62)*$C$65*0.2958</f>
        <v>0</v>
      </c>
      <c r="CIS67" s="960">
        <f t="shared" ref="CIS67" si="9326">(CIS60-CIS62)*$C$65*0.2958</f>
        <v>0</v>
      </c>
      <c r="CIU67" s="960">
        <f t="shared" ref="CIU67" si="9327">(CIU60-CIU62)*$C$65*0.2958</f>
        <v>0</v>
      </c>
      <c r="CIW67" s="960">
        <f t="shared" ref="CIW67" si="9328">(CIW60-CIW62)*$C$65*0.2958</f>
        <v>0</v>
      </c>
      <c r="CIY67" s="960">
        <f t="shared" ref="CIY67" si="9329">(CIY60-CIY62)*$C$65*0.2958</f>
        <v>0</v>
      </c>
      <c r="CJA67" s="960">
        <f t="shared" ref="CJA67" si="9330">(CJA60-CJA62)*$C$65*0.2958</f>
        <v>0</v>
      </c>
      <c r="CJC67" s="960">
        <f t="shared" ref="CJC67" si="9331">(CJC60-CJC62)*$C$65*0.2958</f>
        <v>0</v>
      </c>
      <c r="CJE67" s="960">
        <f t="shared" ref="CJE67" si="9332">(CJE60-CJE62)*$C$65*0.2958</f>
        <v>0</v>
      </c>
      <c r="CJG67" s="960">
        <f t="shared" ref="CJG67" si="9333">(CJG60-CJG62)*$C$65*0.2958</f>
        <v>0</v>
      </c>
      <c r="CJI67" s="960">
        <f t="shared" ref="CJI67" si="9334">(CJI60-CJI62)*$C$65*0.2958</f>
        <v>0</v>
      </c>
      <c r="CJK67" s="960">
        <f t="shared" ref="CJK67" si="9335">(CJK60-CJK62)*$C$65*0.2958</f>
        <v>0</v>
      </c>
      <c r="CJM67" s="960">
        <f t="shared" ref="CJM67" si="9336">(CJM60-CJM62)*$C$65*0.2958</f>
        <v>0</v>
      </c>
      <c r="CJO67" s="960">
        <f t="shared" ref="CJO67" si="9337">(CJO60-CJO62)*$C$65*0.2958</f>
        <v>0</v>
      </c>
      <c r="CJQ67" s="960">
        <f t="shared" ref="CJQ67" si="9338">(CJQ60-CJQ62)*$C$65*0.2958</f>
        <v>0</v>
      </c>
      <c r="CJS67" s="960">
        <f t="shared" ref="CJS67" si="9339">(CJS60-CJS62)*$C$65*0.2958</f>
        <v>0</v>
      </c>
      <c r="CJU67" s="960">
        <f t="shared" ref="CJU67" si="9340">(CJU60-CJU62)*$C$65*0.2958</f>
        <v>0</v>
      </c>
      <c r="CJW67" s="960">
        <f t="shared" ref="CJW67" si="9341">(CJW60-CJW62)*$C$65*0.2958</f>
        <v>0</v>
      </c>
      <c r="CJY67" s="960">
        <f t="shared" ref="CJY67" si="9342">(CJY60-CJY62)*$C$65*0.2958</f>
        <v>0</v>
      </c>
      <c r="CKA67" s="960">
        <f t="shared" ref="CKA67" si="9343">(CKA60-CKA62)*$C$65*0.2958</f>
        <v>0</v>
      </c>
      <c r="CKC67" s="960">
        <f t="shared" ref="CKC67" si="9344">(CKC60-CKC62)*$C$65*0.2958</f>
        <v>0</v>
      </c>
      <c r="CKE67" s="960">
        <f t="shared" ref="CKE67" si="9345">(CKE60-CKE62)*$C$65*0.2958</f>
        <v>0</v>
      </c>
      <c r="CKG67" s="960">
        <f t="shared" ref="CKG67" si="9346">(CKG60-CKG62)*$C$65*0.2958</f>
        <v>0</v>
      </c>
      <c r="CKI67" s="960">
        <f t="shared" ref="CKI67" si="9347">(CKI60-CKI62)*$C$65*0.2958</f>
        <v>0</v>
      </c>
      <c r="CKK67" s="960">
        <f t="shared" ref="CKK67" si="9348">(CKK60-CKK62)*$C$65*0.2958</f>
        <v>0</v>
      </c>
      <c r="CKM67" s="960">
        <f t="shared" ref="CKM67" si="9349">(CKM60-CKM62)*$C$65*0.2958</f>
        <v>0</v>
      </c>
      <c r="CKO67" s="960">
        <f t="shared" ref="CKO67" si="9350">(CKO60-CKO62)*$C$65*0.2958</f>
        <v>0</v>
      </c>
      <c r="CKQ67" s="960">
        <f t="shared" ref="CKQ67" si="9351">(CKQ60-CKQ62)*$C$65*0.2958</f>
        <v>0</v>
      </c>
      <c r="CKS67" s="960">
        <f t="shared" ref="CKS67" si="9352">(CKS60-CKS62)*$C$65*0.2958</f>
        <v>0</v>
      </c>
      <c r="CKU67" s="960">
        <f t="shared" ref="CKU67" si="9353">(CKU60-CKU62)*$C$65*0.2958</f>
        <v>0</v>
      </c>
      <c r="CKW67" s="960">
        <f t="shared" ref="CKW67" si="9354">(CKW60-CKW62)*$C$65*0.2958</f>
        <v>0</v>
      </c>
      <c r="CKY67" s="960">
        <f t="shared" ref="CKY67" si="9355">(CKY60-CKY62)*$C$65*0.2958</f>
        <v>0</v>
      </c>
      <c r="CLA67" s="960">
        <f t="shared" ref="CLA67" si="9356">(CLA60-CLA62)*$C$65*0.2958</f>
        <v>0</v>
      </c>
      <c r="CLC67" s="960">
        <f t="shared" ref="CLC67" si="9357">(CLC60-CLC62)*$C$65*0.2958</f>
        <v>0</v>
      </c>
      <c r="CLE67" s="960">
        <f t="shared" ref="CLE67" si="9358">(CLE60-CLE62)*$C$65*0.2958</f>
        <v>0</v>
      </c>
      <c r="CLG67" s="960">
        <f t="shared" ref="CLG67" si="9359">(CLG60-CLG62)*$C$65*0.2958</f>
        <v>0</v>
      </c>
      <c r="CLI67" s="960">
        <f t="shared" ref="CLI67" si="9360">(CLI60-CLI62)*$C$65*0.2958</f>
        <v>0</v>
      </c>
      <c r="CLK67" s="960">
        <f t="shared" ref="CLK67" si="9361">(CLK60-CLK62)*$C$65*0.2958</f>
        <v>0</v>
      </c>
      <c r="CLM67" s="960">
        <f t="shared" ref="CLM67" si="9362">(CLM60-CLM62)*$C$65*0.2958</f>
        <v>0</v>
      </c>
      <c r="CLO67" s="960">
        <f t="shared" ref="CLO67" si="9363">(CLO60-CLO62)*$C$65*0.2958</f>
        <v>0</v>
      </c>
      <c r="CLQ67" s="960">
        <f t="shared" ref="CLQ67" si="9364">(CLQ60-CLQ62)*$C$65*0.2958</f>
        <v>0</v>
      </c>
      <c r="CLS67" s="960">
        <f t="shared" ref="CLS67" si="9365">(CLS60-CLS62)*$C$65*0.2958</f>
        <v>0</v>
      </c>
      <c r="CLU67" s="960">
        <f t="shared" ref="CLU67" si="9366">(CLU60-CLU62)*$C$65*0.2958</f>
        <v>0</v>
      </c>
      <c r="CLW67" s="960">
        <f t="shared" ref="CLW67" si="9367">(CLW60-CLW62)*$C$65*0.2958</f>
        <v>0</v>
      </c>
      <c r="CLY67" s="960">
        <f t="shared" ref="CLY67" si="9368">(CLY60-CLY62)*$C$65*0.2958</f>
        <v>0</v>
      </c>
      <c r="CMA67" s="960">
        <f t="shared" ref="CMA67" si="9369">(CMA60-CMA62)*$C$65*0.2958</f>
        <v>0</v>
      </c>
      <c r="CMC67" s="960">
        <f t="shared" ref="CMC67" si="9370">(CMC60-CMC62)*$C$65*0.2958</f>
        <v>0</v>
      </c>
      <c r="CME67" s="960">
        <f t="shared" ref="CME67" si="9371">(CME60-CME62)*$C$65*0.2958</f>
        <v>0</v>
      </c>
      <c r="CMG67" s="960">
        <f t="shared" ref="CMG67" si="9372">(CMG60-CMG62)*$C$65*0.2958</f>
        <v>0</v>
      </c>
      <c r="CMI67" s="960">
        <f t="shared" ref="CMI67" si="9373">(CMI60-CMI62)*$C$65*0.2958</f>
        <v>0</v>
      </c>
      <c r="CMK67" s="960">
        <f t="shared" ref="CMK67" si="9374">(CMK60-CMK62)*$C$65*0.2958</f>
        <v>0</v>
      </c>
      <c r="CMM67" s="960">
        <f t="shared" ref="CMM67" si="9375">(CMM60-CMM62)*$C$65*0.2958</f>
        <v>0</v>
      </c>
      <c r="CMO67" s="960">
        <f t="shared" ref="CMO67" si="9376">(CMO60-CMO62)*$C$65*0.2958</f>
        <v>0</v>
      </c>
      <c r="CMQ67" s="960">
        <f t="shared" ref="CMQ67" si="9377">(CMQ60-CMQ62)*$C$65*0.2958</f>
        <v>0</v>
      </c>
      <c r="CMS67" s="960">
        <f t="shared" ref="CMS67" si="9378">(CMS60-CMS62)*$C$65*0.2958</f>
        <v>0</v>
      </c>
      <c r="CMU67" s="960">
        <f t="shared" ref="CMU67" si="9379">(CMU60-CMU62)*$C$65*0.2958</f>
        <v>0</v>
      </c>
      <c r="CMW67" s="960">
        <f t="shared" ref="CMW67" si="9380">(CMW60-CMW62)*$C$65*0.2958</f>
        <v>0</v>
      </c>
      <c r="CMY67" s="960">
        <f t="shared" ref="CMY67" si="9381">(CMY60-CMY62)*$C$65*0.2958</f>
        <v>0</v>
      </c>
      <c r="CNA67" s="960">
        <f t="shared" ref="CNA67" si="9382">(CNA60-CNA62)*$C$65*0.2958</f>
        <v>0</v>
      </c>
      <c r="CNC67" s="960">
        <f t="shared" ref="CNC67" si="9383">(CNC60-CNC62)*$C$65*0.2958</f>
        <v>0</v>
      </c>
      <c r="CNE67" s="960">
        <f t="shared" ref="CNE67" si="9384">(CNE60-CNE62)*$C$65*0.2958</f>
        <v>0</v>
      </c>
      <c r="CNG67" s="960">
        <f t="shared" ref="CNG67" si="9385">(CNG60-CNG62)*$C$65*0.2958</f>
        <v>0</v>
      </c>
      <c r="CNI67" s="960">
        <f t="shared" ref="CNI67" si="9386">(CNI60-CNI62)*$C$65*0.2958</f>
        <v>0</v>
      </c>
      <c r="CNK67" s="960">
        <f t="shared" ref="CNK67" si="9387">(CNK60-CNK62)*$C$65*0.2958</f>
        <v>0</v>
      </c>
      <c r="CNM67" s="960">
        <f t="shared" ref="CNM67" si="9388">(CNM60-CNM62)*$C$65*0.2958</f>
        <v>0</v>
      </c>
      <c r="CNO67" s="960">
        <f t="shared" ref="CNO67" si="9389">(CNO60-CNO62)*$C$65*0.2958</f>
        <v>0</v>
      </c>
      <c r="CNQ67" s="960">
        <f t="shared" ref="CNQ67" si="9390">(CNQ60-CNQ62)*$C$65*0.2958</f>
        <v>0</v>
      </c>
      <c r="CNS67" s="960">
        <f t="shared" ref="CNS67" si="9391">(CNS60-CNS62)*$C$65*0.2958</f>
        <v>0</v>
      </c>
      <c r="CNU67" s="960">
        <f t="shared" ref="CNU67" si="9392">(CNU60-CNU62)*$C$65*0.2958</f>
        <v>0</v>
      </c>
      <c r="CNW67" s="960">
        <f t="shared" ref="CNW67" si="9393">(CNW60-CNW62)*$C$65*0.2958</f>
        <v>0</v>
      </c>
      <c r="CNY67" s="960">
        <f t="shared" ref="CNY67" si="9394">(CNY60-CNY62)*$C$65*0.2958</f>
        <v>0</v>
      </c>
      <c r="COA67" s="960">
        <f t="shared" ref="COA67" si="9395">(COA60-COA62)*$C$65*0.2958</f>
        <v>0</v>
      </c>
      <c r="COC67" s="960">
        <f t="shared" ref="COC67" si="9396">(COC60-COC62)*$C$65*0.2958</f>
        <v>0</v>
      </c>
      <c r="COE67" s="960">
        <f t="shared" ref="COE67" si="9397">(COE60-COE62)*$C$65*0.2958</f>
        <v>0</v>
      </c>
      <c r="COG67" s="960">
        <f t="shared" ref="COG67" si="9398">(COG60-COG62)*$C$65*0.2958</f>
        <v>0</v>
      </c>
      <c r="COI67" s="960">
        <f t="shared" ref="COI67" si="9399">(COI60-COI62)*$C$65*0.2958</f>
        <v>0</v>
      </c>
      <c r="COK67" s="960">
        <f t="shared" ref="COK67" si="9400">(COK60-COK62)*$C$65*0.2958</f>
        <v>0</v>
      </c>
      <c r="COM67" s="960">
        <f t="shared" ref="COM67" si="9401">(COM60-COM62)*$C$65*0.2958</f>
        <v>0</v>
      </c>
      <c r="COO67" s="960">
        <f t="shared" ref="COO67" si="9402">(COO60-COO62)*$C$65*0.2958</f>
        <v>0</v>
      </c>
      <c r="COQ67" s="960">
        <f t="shared" ref="COQ67" si="9403">(COQ60-COQ62)*$C$65*0.2958</f>
        <v>0</v>
      </c>
      <c r="COS67" s="960">
        <f t="shared" ref="COS67" si="9404">(COS60-COS62)*$C$65*0.2958</f>
        <v>0</v>
      </c>
      <c r="COU67" s="960">
        <f t="shared" ref="COU67" si="9405">(COU60-COU62)*$C$65*0.2958</f>
        <v>0</v>
      </c>
      <c r="COW67" s="960">
        <f t="shared" ref="COW67" si="9406">(COW60-COW62)*$C$65*0.2958</f>
        <v>0</v>
      </c>
      <c r="COY67" s="960">
        <f t="shared" ref="COY67" si="9407">(COY60-COY62)*$C$65*0.2958</f>
        <v>0</v>
      </c>
      <c r="CPA67" s="960">
        <f t="shared" ref="CPA67" si="9408">(CPA60-CPA62)*$C$65*0.2958</f>
        <v>0</v>
      </c>
      <c r="CPC67" s="960">
        <f t="shared" ref="CPC67" si="9409">(CPC60-CPC62)*$C$65*0.2958</f>
        <v>0</v>
      </c>
      <c r="CPE67" s="960">
        <f t="shared" ref="CPE67" si="9410">(CPE60-CPE62)*$C$65*0.2958</f>
        <v>0</v>
      </c>
      <c r="CPG67" s="960">
        <f t="shared" ref="CPG67" si="9411">(CPG60-CPG62)*$C$65*0.2958</f>
        <v>0</v>
      </c>
      <c r="CPI67" s="960">
        <f t="shared" ref="CPI67" si="9412">(CPI60-CPI62)*$C$65*0.2958</f>
        <v>0</v>
      </c>
      <c r="CPK67" s="960">
        <f t="shared" ref="CPK67" si="9413">(CPK60-CPK62)*$C$65*0.2958</f>
        <v>0</v>
      </c>
      <c r="CPM67" s="960">
        <f t="shared" ref="CPM67" si="9414">(CPM60-CPM62)*$C$65*0.2958</f>
        <v>0</v>
      </c>
      <c r="CPO67" s="960">
        <f t="shared" ref="CPO67" si="9415">(CPO60-CPO62)*$C$65*0.2958</f>
        <v>0</v>
      </c>
      <c r="CPQ67" s="960">
        <f t="shared" ref="CPQ67" si="9416">(CPQ60-CPQ62)*$C$65*0.2958</f>
        <v>0</v>
      </c>
      <c r="CPS67" s="960">
        <f t="shared" ref="CPS67" si="9417">(CPS60-CPS62)*$C$65*0.2958</f>
        <v>0</v>
      </c>
      <c r="CPU67" s="960">
        <f t="shared" ref="CPU67" si="9418">(CPU60-CPU62)*$C$65*0.2958</f>
        <v>0</v>
      </c>
      <c r="CPW67" s="960">
        <f t="shared" ref="CPW67" si="9419">(CPW60-CPW62)*$C$65*0.2958</f>
        <v>0</v>
      </c>
      <c r="CPY67" s="960">
        <f t="shared" ref="CPY67" si="9420">(CPY60-CPY62)*$C$65*0.2958</f>
        <v>0</v>
      </c>
      <c r="CQA67" s="960">
        <f t="shared" ref="CQA67" si="9421">(CQA60-CQA62)*$C$65*0.2958</f>
        <v>0</v>
      </c>
      <c r="CQC67" s="960">
        <f t="shared" ref="CQC67" si="9422">(CQC60-CQC62)*$C$65*0.2958</f>
        <v>0</v>
      </c>
      <c r="CQE67" s="960">
        <f t="shared" ref="CQE67" si="9423">(CQE60-CQE62)*$C$65*0.2958</f>
        <v>0</v>
      </c>
      <c r="CQG67" s="960">
        <f t="shared" ref="CQG67" si="9424">(CQG60-CQG62)*$C$65*0.2958</f>
        <v>0</v>
      </c>
      <c r="CQI67" s="960">
        <f t="shared" ref="CQI67" si="9425">(CQI60-CQI62)*$C$65*0.2958</f>
        <v>0</v>
      </c>
      <c r="CQK67" s="960">
        <f t="shared" ref="CQK67" si="9426">(CQK60-CQK62)*$C$65*0.2958</f>
        <v>0</v>
      </c>
      <c r="CQM67" s="960">
        <f t="shared" ref="CQM67" si="9427">(CQM60-CQM62)*$C$65*0.2958</f>
        <v>0</v>
      </c>
      <c r="CQO67" s="960">
        <f t="shared" ref="CQO67" si="9428">(CQO60-CQO62)*$C$65*0.2958</f>
        <v>0</v>
      </c>
      <c r="CQQ67" s="960">
        <f t="shared" ref="CQQ67" si="9429">(CQQ60-CQQ62)*$C$65*0.2958</f>
        <v>0</v>
      </c>
      <c r="CQS67" s="960">
        <f t="shared" ref="CQS67" si="9430">(CQS60-CQS62)*$C$65*0.2958</f>
        <v>0</v>
      </c>
      <c r="CQU67" s="960">
        <f t="shared" ref="CQU67" si="9431">(CQU60-CQU62)*$C$65*0.2958</f>
        <v>0</v>
      </c>
      <c r="CQW67" s="960">
        <f t="shared" ref="CQW67" si="9432">(CQW60-CQW62)*$C$65*0.2958</f>
        <v>0</v>
      </c>
      <c r="CQY67" s="960">
        <f t="shared" ref="CQY67" si="9433">(CQY60-CQY62)*$C$65*0.2958</f>
        <v>0</v>
      </c>
      <c r="CRA67" s="960">
        <f t="shared" ref="CRA67" si="9434">(CRA60-CRA62)*$C$65*0.2958</f>
        <v>0</v>
      </c>
      <c r="CRC67" s="960">
        <f t="shared" ref="CRC67" si="9435">(CRC60-CRC62)*$C$65*0.2958</f>
        <v>0</v>
      </c>
      <c r="CRE67" s="960">
        <f t="shared" ref="CRE67" si="9436">(CRE60-CRE62)*$C$65*0.2958</f>
        <v>0</v>
      </c>
      <c r="CRG67" s="960">
        <f t="shared" ref="CRG67" si="9437">(CRG60-CRG62)*$C$65*0.2958</f>
        <v>0</v>
      </c>
      <c r="CRI67" s="960">
        <f t="shared" ref="CRI67" si="9438">(CRI60-CRI62)*$C$65*0.2958</f>
        <v>0</v>
      </c>
      <c r="CRK67" s="960">
        <f t="shared" ref="CRK67" si="9439">(CRK60-CRK62)*$C$65*0.2958</f>
        <v>0</v>
      </c>
      <c r="CRM67" s="960">
        <f t="shared" ref="CRM67" si="9440">(CRM60-CRM62)*$C$65*0.2958</f>
        <v>0</v>
      </c>
      <c r="CRO67" s="960">
        <f t="shared" ref="CRO67" si="9441">(CRO60-CRO62)*$C$65*0.2958</f>
        <v>0</v>
      </c>
      <c r="CRQ67" s="960">
        <f t="shared" ref="CRQ67" si="9442">(CRQ60-CRQ62)*$C$65*0.2958</f>
        <v>0</v>
      </c>
      <c r="CRS67" s="960">
        <f t="shared" ref="CRS67" si="9443">(CRS60-CRS62)*$C$65*0.2958</f>
        <v>0</v>
      </c>
      <c r="CRU67" s="960">
        <f t="shared" ref="CRU67" si="9444">(CRU60-CRU62)*$C$65*0.2958</f>
        <v>0</v>
      </c>
      <c r="CRW67" s="960">
        <f t="shared" ref="CRW67" si="9445">(CRW60-CRW62)*$C$65*0.2958</f>
        <v>0</v>
      </c>
      <c r="CRY67" s="960">
        <f t="shared" ref="CRY67" si="9446">(CRY60-CRY62)*$C$65*0.2958</f>
        <v>0</v>
      </c>
      <c r="CSA67" s="960">
        <f t="shared" ref="CSA67" si="9447">(CSA60-CSA62)*$C$65*0.2958</f>
        <v>0</v>
      </c>
      <c r="CSC67" s="960">
        <f t="shared" ref="CSC67" si="9448">(CSC60-CSC62)*$C$65*0.2958</f>
        <v>0</v>
      </c>
      <c r="CSE67" s="960">
        <f t="shared" ref="CSE67" si="9449">(CSE60-CSE62)*$C$65*0.2958</f>
        <v>0</v>
      </c>
      <c r="CSG67" s="960">
        <f t="shared" ref="CSG67" si="9450">(CSG60-CSG62)*$C$65*0.2958</f>
        <v>0</v>
      </c>
      <c r="CSI67" s="960">
        <f t="shared" ref="CSI67" si="9451">(CSI60-CSI62)*$C$65*0.2958</f>
        <v>0</v>
      </c>
      <c r="CSK67" s="960">
        <f t="shared" ref="CSK67" si="9452">(CSK60-CSK62)*$C$65*0.2958</f>
        <v>0</v>
      </c>
      <c r="CSM67" s="960">
        <f t="shared" ref="CSM67" si="9453">(CSM60-CSM62)*$C$65*0.2958</f>
        <v>0</v>
      </c>
      <c r="CSO67" s="960">
        <f t="shared" ref="CSO67" si="9454">(CSO60-CSO62)*$C$65*0.2958</f>
        <v>0</v>
      </c>
      <c r="CSQ67" s="960">
        <f t="shared" ref="CSQ67" si="9455">(CSQ60-CSQ62)*$C$65*0.2958</f>
        <v>0</v>
      </c>
      <c r="CSS67" s="960">
        <f t="shared" ref="CSS67" si="9456">(CSS60-CSS62)*$C$65*0.2958</f>
        <v>0</v>
      </c>
      <c r="CSU67" s="960">
        <f t="shared" ref="CSU67" si="9457">(CSU60-CSU62)*$C$65*0.2958</f>
        <v>0</v>
      </c>
      <c r="CSW67" s="960">
        <f t="shared" ref="CSW67" si="9458">(CSW60-CSW62)*$C$65*0.2958</f>
        <v>0</v>
      </c>
      <c r="CSY67" s="960">
        <f t="shared" ref="CSY67" si="9459">(CSY60-CSY62)*$C$65*0.2958</f>
        <v>0</v>
      </c>
      <c r="CTA67" s="960">
        <f t="shared" ref="CTA67" si="9460">(CTA60-CTA62)*$C$65*0.2958</f>
        <v>0</v>
      </c>
      <c r="CTC67" s="960">
        <f t="shared" ref="CTC67" si="9461">(CTC60-CTC62)*$C$65*0.2958</f>
        <v>0</v>
      </c>
      <c r="CTE67" s="960">
        <f t="shared" ref="CTE67" si="9462">(CTE60-CTE62)*$C$65*0.2958</f>
        <v>0</v>
      </c>
      <c r="CTG67" s="960">
        <f t="shared" ref="CTG67" si="9463">(CTG60-CTG62)*$C$65*0.2958</f>
        <v>0</v>
      </c>
      <c r="CTI67" s="960">
        <f t="shared" ref="CTI67" si="9464">(CTI60-CTI62)*$C$65*0.2958</f>
        <v>0</v>
      </c>
      <c r="CTK67" s="960">
        <f t="shared" ref="CTK67" si="9465">(CTK60-CTK62)*$C$65*0.2958</f>
        <v>0</v>
      </c>
      <c r="CTM67" s="960">
        <f t="shared" ref="CTM67" si="9466">(CTM60-CTM62)*$C$65*0.2958</f>
        <v>0</v>
      </c>
      <c r="CTO67" s="960">
        <f t="shared" ref="CTO67" si="9467">(CTO60-CTO62)*$C$65*0.2958</f>
        <v>0</v>
      </c>
      <c r="CTQ67" s="960">
        <f t="shared" ref="CTQ67" si="9468">(CTQ60-CTQ62)*$C$65*0.2958</f>
        <v>0</v>
      </c>
      <c r="CTS67" s="960">
        <f t="shared" ref="CTS67" si="9469">(CTS60-CTS62)*$C$65*0.2958</f>
        <v>0</v>
      </c>
      <c r="CTU67" s="960">
        <f t="shared" ref="CTU67" si="9470">(CTU60-CTU62)*$C$65*0.2958</f>
        <v>0</v>
      </c>
      <c r="CTW67" s="960">
        <f t="shared" ref="CTW67" si="9471">(CTW60-CTW62)*$C$65*0.2958</f>
        <v>0</v>
      </c>
      <c r="CTY67" s="960">
        <f t="shared" ref="CTY67" si="9472">(CTY60-CTY62)*$C$65*0.2958</f>
        <v>0</v>
      </c>
      <c r="CUA67" s="960">
        <f t="shared" ref="CUA67" si="9473">(CUA60-CUA62)*$C$65*0.2958</f>
        <v>0</v>
      </c>
      <c r="CUC67" s="960">
        <f t="shared" ref="CUC67" si="9474">(CUC60-CUC62)*$C$65*0.2958</f>
        <v>0</v>
      </c>
      <c r="CUE67" s="960">
        <f t="shared" ref="CUE67" si="9475">(CUE60-CUE62)*$C$65*0.2958</f>
        <v>0</v>
      </c>
      <c r="CUG67" s="960">
        <f t="shared" ref="CUG67" si="9476">(CUG60-CUG62)*$C$65*0.2958</f>
        <v>0</v>
      </c>
      <c r="CUI67" s="960">
        <f t="shared" ref="CUI67" si="9477">(CUI60-CUI62)*$C$65*0.2958</f>
        <v>0</v>
      </c>
      <c r="CUK67" s="960">
        <f t="shared" ref="CUK67" si="9478">(CUK60-CUK62)*$C$65*0.2958</f>
        <v>0</v>
      </c>
      <c r="CUM67" s="960">
        <f t="shared" ref="CUM67" si="9479">(CUM60-CUM62)*$C$65*0.2958</f>
        <v>0</v>
      </c>
      <c r="CUO67" s="960">
        <f t="shared" ref="CUO67" si="9480">(CUO60-CUO62)*$C$65*0.2958</f>
        <v>0</v>
      </c>
      <c r="CUQ67" s="960">
        <f t="shared" ref="CUQ67" si="9481">(CUQ60-CUQ62)*$C$65*0.2958</f>
        <v>0</v>
      </c>
      <c r="CUS67" s="960">
        <f t="shared" ref="CUS67" si="9482">(CUS60-CUS62)*$C$65*0.2958</f>
        <v>0</v>
      </c>
      <c r="CUU67" s="960">
        <f t="shared" ref="CUU67" si="9483">(CUU60-CUU62)*$C$65*0.2958</f>
        <v>0</v>
      </c>
      <c r="CUW67" s="960">
        <f t="shared" ref="CUW67" si="9484">(CUW60-CUW62)*$C$65*0.2958</f>
        <v>0</v>
      </c>
      <c r="CUY67" s="960">
        <f t="shared" ref="CUY67" si="9485">(CUY60-CUY62)*$C$65*0.2958</f>
        <v>0</v>
      </c>
      <c r="CVA67" s="960">
        <f t="shared" ref="CVA67" si="9486">(CVA60-CVA62)*$C$65*0.2958</f>
        <v>0</v>
      </c>
      <c r="CVC67" s="960">
        <f t="shared" ref="CVC67" si="9487">(CVC60-CVC62)*$C$65*0.2958</f>
        <v>0</v>
      </c>
      <c r="CVE67" s="960">
        <f t="shared" ref="CVE67" si="9488">(CVE60-CVE62)*$C$65*0.2958</f>
        <v>0</v>
      </c>
      <c r="CVG67" s="960">
        <f t="shared" ref="CVG67" si="9489">(CVG60-CVG62)*$C$65*0.2958</f>
        <v>0</v>
      </c>
      <c r="CVI67" s="960">
        <f t="shared" ref="CVI67" si="9490">(CVI60-CVI62)*$C$65*0.2958</f>
        <v>0</v>
      </c>
      <c r="CVK67" s="960">
        <f t="shared" ref="CVK67" si="9491">(CVK60-CVK62)*$C$65*0.2958</f>
        <v>0</v>
      </c>
      <c r="CVM67" s="960">
        <f t="shared" ref="CVM67" si="9492">(CVM60-CVM62)*$C$65*0.2958</f>
        <v>0</v>
      </c>
      <c r="CVO67" s="960">
        <f t="shared" ref="CVO67" si="9493">(CVO60-CVO62)*$C$65*0.2958</f>
        <v>0</v>
      </c>
      <c r="CVQ67" s="960">
        <f t="shared" ref="CVQ67" si="9494">(CVQ60-CVQ62)*$C$65*0.2958</f>
        <v>0</v>
      </c>
      <c r="CVS67" s="960">
        <f t="shared" ref="CVS67" si="9495">(CVS60-CVS62)*$C$65*0.2958</f>
        <v>0</v>
      </c>
      <c r="CVU67" s="960">
        <f t="shared" ref="CVU67" si="9496">(CVU60-CVU62)*$C$65*0.2958</f>
        <v>0</v>
      </c>
      <c r="CVW67" s="960">
        <f t="shared" ref="CVW67" si="9497">(CVW60-CVW62)*$C$65*0.2958</f>
        <v>0</v>
      </c>
      <c r="CVY67" s="960">
        <f t="shared" ref="CVY67" si="9498">(CVY60-CVY62)*$C$65*0.2958</f>
        <v>0</v>
      </c>
      <c r="CWA67" s="960">
        <f t="shared" ref="CWA67" si="9499">(CWA60-CWA62)*$C$65*0.2958</f>
        <v>0</v>
      </c>
      <c r="CWC67" s="960">
        <f t="shared" ref="CWC67" si="9500">(CWC60-CWC62)*$C$65*0.2958</f>
        <v>0</v>
      </c>
      <c r="CWE67" s="960">
        <f t="shared" ref="CWE67" si="9501">(CWE60-CWE62)*$C$65*0.2958</f>
        <v>0</v>
      </c>
      <c r="CWG67" s="960">
        <f t="shared" ref="CWG67" si="9502">(CWG60-CWG62)*$C$65*0.2958</f>
        <v>0</v>
      </c>
      <c r="CWI67" s="960">
        <f t="shared" ref="CWI67" si="9503">(CWI60-CWI62)*$C$65*0.2958</f>
        <v>0</v>
      </c>
      <c r="CWK67" s="960">
        <f t="shared" ref="CWK67" si="9504">(CWK60-CWK62)*$C$65*0.2958</f>
        <v>0</v>
      </c>
      <c r="CWM67" s="960">
        <f t="shared" ref="CWM67" si="9505">(CWM60-CWM62)*$C$65*0.2958</f>
        <v>0</v>
      </c>
      <c r="CWO67" s="960">
        <f t="shared" ref="CWO67" si="9506">(CWO60-CWO62)*$C$65*0.2958</f>
        <v>0</v>
      </c>
      <c r="CWQ67" s="960">
        <f t="shared" ref="CWQ67" si="9507">(CWQ60-CWQ62)*$C$65*0.2958</f>
        <v>0</v>
      </c>
      <c r="CWS67" s="960">
        <f t="shared" ref="CWS67" si="9508">(CWS60-CWS62)*$C$65*0.2958</f>
        <v>0</v>
      </c>
      <c r="CWU67" s="960">
        <f t="shared" ref="CWU67" si="9509">(CWU60-CWU62)*$C$65*0.2958</f>
        <v>0</v>
      </c>
      <c r="CWW67" s="960">
        <f t="shared" ref="CWW67" si="9510">(CWW60-CWW62)*$C$65*0.2958</f>
        <v>0</v>
      </c>
      <c r="CWY67" s="960">
        <f t="shared" ref="CWY67" si="9511">(CWY60-CWY62)*$C$65*0.2958</f>
        <v>0</v>
      </c>
      <c r="CXA67" s="960">
        <f t="shared" ref="CXA67" si="9512">(CXA60-CXA62)*$C$65*0.2958</f>
        <v>0</v>
      </c>
      <c r="CXC67" s="960">
        <f t="shared" ref="CXC67" si="9513">(CXC60-CXC62)*$C$65*0.2958</f>
        <v>0</v>
      </c>
      <c r="CXE67" s="960">
        <f t="shared" ref="CXE67" si="9514">(CXE60-CXE62)*$C$65*0.2958</f>
        <v>0</v>
      </c>
      <c r="CXG67" s="960">
        <f t="shared" ref="CXG67" si="9515">(CXG60-CXG62)*$C$65*0.2958</f>
        <v>0</v>
      </c>
      <c r="CXI67" s="960">
        <f t="shared" ref="CXI67" si="9516">(CXI60-CXI62)*$C$65*0.2958</f>
        <v>0</v>
      </c>
      <c r="CXK67" s="960">
        <f t="shared" ref="CXK67" si="9517">(CXK60-CXK62)*$C$65*0.2958</f>
        <v>0</v>
      </c>
      <c r="CXM67" s="960">
        <f t="shared" ref="CXM67" si="9518">(CXM60-CXM62)*$C$65*0.2958</f>
        <v>0</v>
      </c>
      <c r="CXO67" s="960">
        <f t="shared" ref="CXO67" si="9519">(CXO60-CXO62)*$C$65*0.2958</f>
        <v>0</v>
      </c>
      <c r="CXQ67" s="960">
        <f t="shared" ref="CXQ67" si="9520">(CXQ60-CXQ62)*$C$65*0.2958</f>
        <v>0</v>
      </c>
      <c r="CXS67" s="960">
        <f t="shared" ref="CXS67" si="9521">(CXS60-CXS62)*$C$65*0.2958</f>
        <v>0</v>
      </c>
      <c r="CXU67" s="960">
        <f t="shared" ref="CXU67" si="9522">(CXU60-CXU62)*$C$65*0.2958</f>
        <v>0</v>
      </c>
      <c r="CXW67" s="960">
        <f t="shared" ref="CXW67" si="9523">(CXW60-CXW62)*$C$65*0.2958</f>
        <v>0</v>
      </c>
      <c r="CXY67" s="960">
        <f t="shared" ref="CXY67" si="9524">(CXY60-CXY62)*$C$65*0.2958</f>
        <v>0</v>
      </c>
      <c r="CYA67" s="960">
        <f t="shared" ref="CYA67" si="9525">(CYA60-CYA62)*$C$65*0.2958</f>
        <v>0</v>
      </c>
      <c r="CYC67" s="960">
        <f t="shared" ref="CYC67" si="9526">(CYC60-CYC62)*$C$65*0.2958</f>
        <v>0</v>
      </c>
      <c r="CYE67" s="960">
        <f t="shared" ref="CYE67" si="9527">(CYE60-CYE62)*$C$65*0.2958</f>
        <v>0</v>
      </c>
      <c r="CYG67" s="960">
        <f t="shared" ref="CYG67" si="9528">(CYG60-CYG62)*$C$65*0.2958</f>
        <v>0</v>
      </c>
      <c r="CYI67" s="960">
        <f t="shared" ref="CYI67" si="9529">(CYI60-CYI62)*$C$65*0.2958</f>
        <v>0</v>
      </c>
      <c r="CYK67" s="960">
        <f t="shared" ref="CYK67" si="9530">(CYK60-CYK62)*$C$65*0.2958</f>
        <v>0</v>
      </c>
      <c r="CYM67" s="960">
        <f t="shared" ref="CYM67" si="9531">(CYM60-CYM62)*$C$65*0.2958</f>
        <v>0</v>
      </c>
      <c r="CYO67" s="960">
        <f t="shared" ref="CYO67" si="9532">(CYO60-CYO62)*$C$65*0.2958</f>
        <v>0</v>
      </c>
      <c r="CYQ67" s="960">
        <f t="shared" ref="CYQ67" si="9533">(CYQ60-CYQ62)*$C$65*0.2958</f>
        <v>0</v>
      </c>
      <c r="CYS67" s="960">
        <f t="shared" ref="CYS67" si="9534">(CYS60-CYS62)*$C$65*0.2958</f>
        <v>0</v>
      </c>
      <c r="CYU67" s="960">
        <f t="shared" ref="CYU67" si="9535">(CYU60-CYU62)*$C$65*0.2958</f>
        <v>0</v>
      </c>
      <c r="CYW67" s="960">
        <f t="shared" ref="CYW67" si="9536">(CYW60-CYW62)*$C$65*0.2958</f>
        <v>0</v>
      </c>
      <c r="CYY67" s="960">
        <f t="shared" ref="CYY67" si="9537">(CYY60-CYY62)*$C$65*0.2958</f>
        <v>0</v>
      </c>
      <c r="CZA67" s="960">
        <f t="shared" ref="CZA67" si="9538">(CZA60-CZA62)*$C$65*0.2958</f>
        <v>0</v>
      </c>
      <c r="CZC67" s="960">
        <f t="shared" ref="CZC67" si="9539">(CZC60-CZC62)*$C$65*0.2958</f>
        <v>0</v>
      </c>
      <c r="CZE67" s="960">
        <f t="shared" ref="CZE67" si="9540">(CZE60-CZE62)*$C$65*0.2958</f>
        <v>0</v>
      </c>
      <c r="CZG67" s="960">
        <f t="shared" ref="CZG67" si="9541">(CZG60-CZG62)*$C$65*0.2958</f>
        <v>0</v>
      </c>
      <c r="CZI67" s="960">
        <f t="shared" ref="CZI67" si="9542">(CZI60-CZI62)*$C$65*0.2958</f>
        <v>0</v>
      </c>
      <c r="CZK67" s="960">
        <f t="shared" ref="CZK67" si="9543">(CZK60-CZK62)*$C$65*0.2958</f>
        <v>0</v>
      </c>
      <c r="CZM67" s="960">
        <f t="shared" ref="CZM67" si="9544">(CZM60-CZM62)*$C$65*0.2958</f>
        <v>0</v>
      </c>
      <c r="CZO67" s="960">
        <f t="shared" ref="CZO67" si="9545">(CZO60-CZO62)*$C$65*0.2958</f>
        <v>0</v>
      </c>
      <c r="CZQ67" s="960">
        <f t="shared" ref="CZQ67" si="9546">(CZQ60-CZQ62)*$C$65*0.2958</f>
        <v>0</v>
      </c>
      <c r="CZS67" s="960">
        <f t="shared" ref="CZS67" si="9547">(CZS60-CZS62)*$C$65*0.2958</f>
        <v>0</v>
      </c>
      <c r="CZU67" s="960">
        <f t="shared" ref="CZU67" si="9548">(CZU60-CZU62)*$C$65*0.2958</f>
        <v>0</v>
      </c>
      <c r="CZW67" s="960">
        <f t="shared" ref="CZW67" si="9549">(CZW60-CZW62)*$C$65*0.2958</f>
        <v>0</v>
      </c>
      <c r="CZY67" s="960">
        <f t="shared" ref="CZY67" si="9550">(CZY60-CZY62)*$C$65*0.2958</f>
        <v>0</v>
      </c>
      <c r="DAA67" s="960">
        <f t="shared" ref="DAA67" si="9551">(DAA60-DAA62)*$C$65*0.2958</f>
        <v>0</v>
      </c>
      <c r="DAC67" s="960">
        <f t="shared" ref="DAC67" si="9552">(DAC60-DAC62)*$C$65*0.2958</f>
        <v>0</v>
      </c>
      <c r="DAE67" s="960">
        <f t="shared" ref="DAE67" si="9553">(DAE60-DAE62)*$C$65*0.2958</f>
        <v>0</v>
      </c>
      <c r="DAG67" s="960">
        <f t="shared" ref="DAG67" si="9554">(DAG60-DAG62)*$C$65*0.2958</f>
        <v>0</v>
      </c>
      <c r="DAI67" s="960">
        <f t="shared" ref="DAI67" si="9555">(DAI60-DAI62)*$C$65*0.2958</f>
        <v>0</v>
      </c>
      <c r="DAK67" s="960">
        <f t="shared" ref="DAK67" si="9556">(DAK60-DAK62)*$C$65*0.2958</f>
        <v>0</v>
      </c>
      <c r="DAM67" s="960">
        <f t="shared" ref="DAM67" si="9557">(DAM60-DAM62)*$C$65*0.2958</f>
        <v>0</v>
      </c>
      <c r="DAO67" s="960">
        <f t="shared" ref="DAO67" si="9558">(DAO60-DAO62)*$C$65*0.2958</f>
        <v>0</v>
      </c>
      <c r="DAQ67" s="960">
        <f t="shared" ref="DAQ67" si="9559">(DAQ60-DAQ62)*$C$65*0.2958</f>
        <v>0</v>
      </c>
      <c r="DAS67" s="960">
        <f t="shared" ref="DAS67" si="9560">(DAS60-DAS62)*$C$65*0.2958</f>
        <v>0</v>
      </c>
      <c r="DAU67" s="960">
        <f t="shared" ref="DAU67" si="9561">(DAU60-DAU62)*$C$65*0.2958</f>
        <v>0</v>
      </c>
      <c r="DAW67" s="960">
        <f t="shared" ref="DAW67" si="9562">(DAW60-DAW62)*$C$65*0.2958</f>
        <v>0</v>
      </c>
      <c r="DAY67" s="960">
        <f t="shared" ref="DAY67" si="9563">(DAY60-DAY62)*$C$65*0.2958</f>
        <v>0</v>
      </c>
      <c r="DBA67" s="960">
        <f t="shared" ref="DBA67" si="9564">(DBA60-DBA62)*$C$65*0.2958</f>
        <v>0</v>
      </c>
      <c r="DBC67" s="960">
        <f t="shared" ref="DBC67" si="9565">(DBC60-DBC62)*$C$65*0.2958</f>
        <v>0</v>
      </c>
      <c r="DBE67" s="960">
        <f t="shared" ref="DBE67" si="9566">(DBE60-DBE62)*$C$65*0.2958</f>
        <v>0</v>
      </c>
      <c r="DBG67" s="960">
        <f t="shared" ref="DBG67" si="9567">(DBG60-DBG62)*$C$65*0.2958</f>
        <v>0</v>
      </c>
      <c r="DBI67" s="960">
        <f t="shared" ref="DBI67" si="9568">(DBI60-DBI62)*$C$65*0.2958</f>
        <v>0</v>
      </c>
      <c r="DBK67" s="960">
        <f t="shared" ref="DBK67" si="9569">(DBK60-DBK62)*$C$65*0.2958</f>
        <v>0</v>
      </c>
      <c r="DBM67" s="960">
        <f t="shared" ref="DBM67" si="9570">(DBM60-DBM62)*$C$65*0.2958</f>
        <v>0</v>
      </c>
      <c r="DBO67" s="960">
        <f t="shared" ref="DBO67" si="9571">(DBO60-DBO62)*$C$65*0.2958</f>
        <v>0</v>
      </c>
      <c r="DBQ67" s="960">
        <f t="shared" ref="DBQ67" si="9572">(DBQ60-DBQ62)*$C$65*0.2958</f>
        <v>0</v>
      </c>
      <c r="DBS67" s="960">
        <f t="shared" ref="DBS67" si="9573">(DBS60-DBS62)*$C$65*0.2958</f>
        <v>0</v>
      </c>
      <c r="DBU67" s="960">
        <f t="shared" ref="DBU67" si="9574">(DBU60-DBU62)*$C$65*0.2958</f>
        <v>0</v>
      </c>
      <c r="DBW67" s="960">
        <f t="shared" ref="DBW67" si="9575">(DBW60-DBW62)*$C$65*0.2958</f>
        <v>0</v>
      </c>
      <c r="DBY67" s="960">
        <f t="shared" ref="DBY67" si="9576">(DBY60-DBY62)*$C$65*0.2958</f>
        <v>0</v>
      </c>
      <c r="DCA67" s="960">
        <f t="shared" ref="DCA67" si="9577">(DCA60-DCA62)*$C$65*0.2958</f>
        <v>0</v>
      </c>
      <c r="DCC67" s="960">
        <f t="shared" ref="DCC67" si="9578">(DCC60-DCC62)*$C$65*0.2958</f>
        <v>0</v>
      </c>
      <c r="DCE67" s="960">
        <f t="shared" ref="DCE67" si="9579">(DCE60-DCE62)*$C$65*0.2958</f>
        <v>0</v>
      </c>
      <c r="DCG67" s="960">
        <f t="shared" ref="DCG67" si="9580">(DCG60-DCG62)*$C$65*0.2958</f>
        <v>0</v>
      </c>
      <c r="DCI67" s="960">
        <f t="shared" ref="DCI67" si="9581">(DCI60-DCI62)*$C$65*0.2958</f>
        <v>0</v>
      </c>
      <c r="DCK67" s="960">
        <f t="shared" ref="DCK67" si="9582">(DCK60-DCK62)*$C$65*0.2958</f>
        <v>0</v>
      </c>
      <c r="DCM67" s="960">
        <f t="shared" ref="DCM67" si="9583">(DCM60-DCM62)*$C$65*0.2958</f>
        <v>0</v>
      </c>
      <c r="DCO67" s="960">
        <f t="shared" ref="DCO67" si="9584">(DCO60-DCO62)*$C$65*0.2958</f>
        <v>0</v>
      </c>
      <c r="DCQ67" s="960">
        <f t="shared" ref="DCQ67" si="9585">(DCQ60-DCQ62)*$C$65*0.2958</f>
        <v>0</v>
      </c>
      <c r="DCS67" s="960">
        <f t="shared" ref="DCS67" si="9586">(DCS60-DCS62)*$C$65*0.2958</f>
        <v>0</v>
      </c>
      <c r="DCU67" s="960">
        <f t="shared" ref="DCU67" si="9587">(DCU60-DCU62)*$C$65*0.2958</f>
        <v>0</v>
      </c>
      <c r="DCW67" s="960">
        <f t="shared" ref="DCW67" si="9588">(DCW60-DCW62)*$C$65*0.2958</f>
        <v>0</v>
      </c>
      <c r="DCY67" s="960">
        <f t="shared" ref="DCY67" si="9589">(DCY60-DCY62)*$C$65*0.2958</f>
        <v>0</v>
      </c>
      <c r="DDA67" s="960">
        <f t="shared" ref="DDA67" si="9590">(DDA60-DDA62)*$C$65*0.2958</f>
        <v>0</v>
      </c>
      <c r="DDC67" s="960">
        <f t="shared" ref="DDC67" si="9591">(DDC60-DDC62)*$C$65*0.2958</f>
        <v>0</v>
      </c>
      <c r="DDE67" s="960">
        <f t="shared" ref="DDE67" si="9592">(DDE60-DDE62)*$C$65*0.2958</f>
        <v>0</v>
      </c>
      <c r="DDG67" s="960">
        <f t="shared" ref="DDG67" si="9593">(DDG60-DDG62)*$C$65*0.2958</f>
        <v>0</v>
      </c>
      <c r="DDI67" s="960">
        <f t="shared" ref="DDI67" si="9594">(DDI60-DDI62)*$C$65*0.2958</f>
        <v>0</v>
      </c>
      <c r="DDK67" s="960">
        <f t="shared" ref="DDK67" si="9595">(DDK60-DDK62)*$C$65*0.2958</f>
        <v>0</v>
      </c>
      <c r="DDM67" s="960">
        <f t="shared" ref="DDM67" si="9596">(DDM60-DDM62)*$C$65*0.2958</f>
        <v>0</v>
      </c>
      <c r="DDO67" s="960">
        <f t="shared" ref="DDO67" si="9597">(DDO60-DDO62)*$C$65*0.2958</f>
        <v>0</v>
      </c>
      <c r="DDQ67" s="960">
        <f t="shared" ref="DDQ67" si="9598">(DDQ60-DDQ62)*$C$65*0.2958</f>
        <v>0</v>
      </c>
      <c r="DDS67" s="960">
        <f t="shared" ref="DDS67" si="9599">(DDS60-DDS62)*$C$65*0.2958</f>
        <v>0</v>
      </c>
      <c r="DDU67" s="960">
        <f t="shared" ref="DDU67" si="9600">(DDU60-DDU62)*$C$65*0.2958</f>
        <v>0</v>
      </c>
      <c r="DDW67" s="960">
        <f t="shared" ref="DDW67" si="9601">(DDW60-DDW62)*$C$65*0.2958</f>
        <v>0</v>
      </c>
      <c r="DDY67" s="960">
        <f t="shared" ref="DDY67" si="9602">(DDY60-DDY62)*$C$65*0.2958</f>
        <v>0</v>
      </c>
      <c r="DEA67" s="960">
        <f t="shared" ref="DEA67" si="9603">(DEA60-DEA62)*$C$65*0.2958</f>
        <v>0</v>
      </c>
      <c r="DEC67" s="960">
        <f t="shared" ref="DEC67" si="9604">(DEC60-DEC62)*$C$65*0.2958</f>
        <v>0</v>
      </c>
      <c r="DEE67" s="960">
        <f t="shared" ref="DEE67" si="9605">(DEE60-DEE62)*$C$65*0.2958</f>
        <v>0</v>
      </c>
      <c r="DEG67" s="960">
        <f t="shared" ref="DEG67" si="9606">(DEG60-DEG62)*$C$65*0.2958</f>
        <v>0</v>
      </c>
      <c r="DEI67" s="960">
        <f t="shared" ref="DEI67" si="9607">(DEI60-DEI62)*$C$65*0.2958</f>
        <v>0</v>
      </c>
      <c r="DEK67" s="960">
        <f t="shared" ref="DEK67" si="9608">(DEK60-DEK62)*$C$65*0.2958</f>
        <v>0</v>
      </c>
      <c r="DEM67" s="960">
        <f t="shared" ref="DEM67" si="9609">(DEM60-DEM62)*$C$65*0.2958</f>
        <v>0</v>
      </c>
      <c r="DEO67" s="960">
        <f t="shared" ref="DEO67" si="9610">(DEO60-DEO62)*$C$65*0.2958</f>
        <v>0</v>
      </c>
      <c r="DEQ67" s="960">
        <f t="shared" ref="DEQ67" si="9611">(DEQ60-DEQ62)*$C$65*0.2958</f>
        <v>0</v>
      </c>
      <c r="DES67" s="960">
        <f t="shared" ref="DES67" si="9612">(DES60-DES62)*$C$65*0.2958</f>
        <v>0</v>
      </c>
      <c r="DEU67" s="960">
        <f t="shared" ref="DEU67" si="9613">(DEU60-DEU62)*$C$65*0.2958</f>
        <v>0</v>
      </c>
      <c r="DEW67" s="960">
        <f t="shared" ref="DEW67" si="9614">(DEW60-DEW62)*$C$65*0.2958</f>
        <v>0</v>
      </c>
      <c r="DEY67" s="960">
        <f t="shared" ref="DEY67" si="9615">(DEY60-DEY62)*$C$65*0.2958</f>
        <v>0</v>
      </c>
      <c r="DFA67" s="960">
        <f t="shared" ref="DFA67" si="9616">(DFA60-DFA62)*$C$65*0.2958</f>
        <v>0</v>
      </c>
      <c r="DFC67" s="960">
        <f t="shared" ref="DFC67" si="9617">(DFC60-DFC62)*$C$65*0.2958</f>
        <v>0</v>
      </c>
      <c r="DFE67" s="960">
        <f t="shared" ref="DFE67" si="9618">(DFE60-DFE62)*$C$65*0.2958</f>
        <v>0</v>
      </c>
      <c r="DFG67" s="960">
        <f t="shared" ref="DFG67" si="9619">(DFG60-DFG62)*$C$65*0.2958</f>
        <v>0</v>
      </c>
      <c r="DFI67" s="960">
        <f t="shared" ref="DFI67" si="9620">(DFI60-DFI62)*$C$65*0.2958</f>
        <v>0</v>
      </c>
      <c r="DFK67" s="960">
        <f t="shared" ref="DFK67" si="9621">(DFK60-DFK62)*$C$65*0.2958</f>
        <v>0</v>
      </c>
      <c r="DFM67" s="960">
        <f t="shared" ref="DFM67" si="9622">(DFM60-DFM62)*$C$65*0.2958</f>
        <v>0</v>
      </c>
      <c r="DFO67" s="960">
        <f t="shared" ref="DFO67" si="9623">(DFO60-DFO62)*$C$65*0.2958</f>
        <v>0</v>
      </c>
      <c r="DFQ67" s="960">
        <f t="shared" ref="DFQ67" si="9624">(DFQ60-DFQ62)*$C$65*0.2958</f>
        <v>0</v>
      </c>
      <c r="DFS67" s="960">
        <f t="shared" ref="DFS67" si="9625">(DFS60-DFS62)*$C$65*0.2958</f>
        <v>0</v>
      </c>
      <c r="DFU67" s="960">
        <f t="shared" ref="DFU67" si="9626">(DFU60-DFU62)*$C$65*0.2958</f>
        <v>0</v>
      </c>
      <c r="DFW67" s="960">
        <f t="shared" ref="DFW67" si="9627">(DFW60-DFW62)*$C$65*0.2958</f>
        <v>0</v>
      </c>
      <c r="DFY67" s="960">
        <f t="shared" ref="DFY67" si="9628">(DFY60-DFY62)*$C$65*0.2958</f>
        <v>0</v>
      </c>
      <c r="DGA67" s="960">
        <f t="shared" ref="DGA67" si="9629">(DGA60-DGA62)*$C$65*0.2958</f>
        <v>0</v>
      </c>
      <c r="DGC67" s="960">
        <f t="shared" ref="DGC67" si="9630">(DGC60-DGC62)*$C$65*0.2958</f>
        <v>0</v>
      </c>
      <c r="DGE67" s="960">
        <f t="shared" ref="DGE67" si="9631">(DGE60-DGE62)*$C$65*0.2958</f>
        <v>0</v>
      </c>
      <c r="DGG67" s="960">
        <f t="shared" ref="DGG67" si="9632">(DGG60-DGG62)*$C$65*0.2958</f>
        <v>0</v>
      </c>
      <c r="DGI67" s="960">
        <f t="shared" ref="DGI67" si="9633">(DGI60-DGI62)*$C$65*0.2958</f>
        <v>0</v>
      </c>
      <c r="DGK67" s="960">
        <f t="shared" ref="DGK67" si="9634">(DGK60-DGK62)*$C$65*0.2958</f>
        <v>0</v>
      </c>
      <c r="DGM67" s="960">
        <f t="shared" ref="DGM67" si="9635">(DGM60-DGM62)*$C$65*0.2958</f>
        <v>0</v>
      </c>
      <c r="DGO67" s="960">
        <f t="shared" ref="DGO67" si="9636">(DGO60-DGO62)*$C$65*0.2958</f>
        <v>0</v>
      </c>
      <c r="DGQ67" s="960">
        <f t="shared" ref="DGQ67" si="9637">(DGQ60-DGQ62)*$C$65*0.2958</f>
        <v>0</v>
      </c>
      <c r="DGS67" s="960">
        <f t="shared" ref="DGS67" si="9638">(DGS60-DGS62)*$C$65*0.2958</f>
        <v>0</v>
      </c>
      <c r="DGU67" s="960">
        <f t="shared" ref="DGU67" si="9639">(DGU60-DGU62)*$C$65*0.2958</f>
        <v>0</v>
      </c>
      <c r="DGW67" s="960">
        <f t="shared" ref="DGW67" si="9640">(DGW60-DGW62)*$C$65*0.2958</f>
        <v>0</v>
      </c>
      <c r="DGY67" s="960">
        <f t="shared" ref="DGY67" si="9641">(DGY60-DGY62)*$C$65*0.2958</f>
        <v>0</v>
      </c>
      <c r="DHA67" s="960">
        <f t="shared" ref="DHA67" si="9642">(DHA60-DHA62)*$C$65*0.2958</f>
        <v>0</v>
      </c>
      <c r="DHC67" s="960">
        <f t="shared" ref="DHC67" si="9643">(DHC60-DHC62)*$C$65*0.2958</f>
        <v>0</v>
      </c>
      <c r="DHE67" s="960">
        <f t="shared" ref="DHE67" si="9644">(DHE60-DHE62)*$C$65*0.2958</f>
        <v>0</v>
      </c>
      <c r="DHG67" s="960">
        <f t="shared" ref="DHG67" si="9645">(DHG60-DHG62)*$C$65*0.2958</f>
        <v>0</v>
      </c>
      <c r="DHI67" s="960">
        <f t="shared" ref="DHI67" si="9646">(DHI60-DHI62)*$C$65*0.2958</f>
        <v>0</v>
      </c>
      <c r="DHK67" s="960">
        <f t="shared" ref="DHK67" si="9647">(DHK60-DHK62)*$C$65*0.2958</f>
        <v>0</v>
      </c>
      <c r="DHM67" s="960">
        <f t="shared" ref="DHM67" si="9648">(DHM60-DHM62)*$C$65*0.2958</f>
        <v>0</v>
      </c>
      <c r="DHO67" s="960">
        <f t="shared" ref="DHO67" si="9649">(DHO60-DHO62)*$C$65*0.2958</f>
        <v>0</v>
      </c>
      <c r="DHQ67" s="960">
        <f t="shared" ref="DHQ67" si="9650">(DHQ60-DHQ62)*$C$65*0.2958</f>
        <v>0</v>
      </c>
      <c r="DHS67" s="960">
        <f t="shared" ref="DHS67" si="9651">(DHS60-DHS62)*$C$65*0.2958</f>
        <v>0</v>
      </c>
      <c r="DHU67" s="960">
        <f t="shared" ref="DHU67" si="9652">(DHU60-DHU62)*$C$65*0.2958</f>
        <v>0</v>
      </c>
      <c r="DHW67" s="960">
        <f t="shared" ref="DHW67" si="9653">(DHW60-DHW62)*$C$65*0.2958</f>
        <v>0</v>
      </c>
      <c r="DHY67" s="960">
        <f t="shared" ref="DHY67" si="9654">(DHY60-DHY62)*$C$65*0.2958</f>
        <v>0</v>
      </c>
      <c r="DIA67" s="960">
        <f t="shared" ref="DIA67" si="9655">(DIA60-DIA62)*$C$65*0.2958</f>
        <v>0</v>
      </c>
      <c r="DIC67" s="960">
        <f t="shared" ref="DIC67" si="9656">(DIC60-DIC62)*$C$65*0.2958</f>
        <v>0</v>
      </c>
      <c r="DIE67" s="960">
        <f t="shared" ref="DIE67" si="9657">(DIE60-DIE62)*$C$65*0.2958</f>
        <v>0</v>
      </c>
      <c r="DIG67" s="960">
        <f t="shared" ref="DIG67" si="9658">(DIG60-DIG62)*$C$65*0.2958</f>
        <v>0</v>
      </c>
      <c r="DII67" s="960">
        <f t="shared" ref="DII67" si="9659">(DII60-DII62)*$C$65*0.2958</f>
        <v>0</v>
      </c>
      <c r="DIK67" s="960">
        <f t="shared" ref="DIK67" si="9660">(DIK60-DIK62)*$C$65*0.2958</f>
        <v>0</v>
      </c>
      <c r="DIM67" s="960">
        <f t="shared" ref="DIM67" si="9661">(DIM60-DIM62)*$C$65*0.2958</f>
        <v>0</v>
      </c>
      <c r="DIO67" s="960">
        <f t="shared" ref="DIO67" si="9662">(DIO60-DIO62)*$C$65*0.2958</f>
        <v>0</v>
      </c>
      <c r="DIQ67" s="960">
        <f t="shared" ref="DIQ67" si="9663">(DIQ60-DIQ62)*$C$65*0.2958</f>
        <v>0</v>
      </c>
      <c r="DIS67" s="960">
        <f t="shared" ref="DIS67" si="9664">(DIS60-DIS62)*$C$65*0.2958</f>
        <v>0</v>
      </c>
      <c r="DIU67" s="960">
        <f t="shared" ref="DIU67" si="9665">(DIU60-DIU62)*$C$65*0.2958</f>
        <v>0</v>
      </c>
      <c r="DIW67" s="960">
        <f t="shared" ref="DIW67" si="9666">(DIW60-DIW62)*$C$65*0.2958</f>
        <v>0</v>
      </c>
      <c r="DIY67" s="960">
        <f t="shared" ref="DIY67" si="9667">(DIY60-DIY62)*$C$65*0.2958</f>
        <v>0</v>
      </c>
      <c r="DJA67" s="960">
        <f t="shared" ref="DJA67" si="9668">(DJA60-DJA62)*$C$65*0.2958</f>
        <v>0</v>
      </c>
      <c r="DJC67" s="960">
        <f t="shared" ref="DJC67" si="9669">(DJC60-DJC62)*$C$65*0.2958</f>
        <v>0</v>
      </c>
      <c r="DJE67" s="960">
        <f t="shared" ref="DJE67" si="9670">(DJE60-DJE62)*$C$65*0.2958</f>
        <v>0</v>
      </c>
      <c r="DJG67" s="960">
        <f t="shared" ref="DJG67" si="9671">(DJG60-DJG62)*$C$65*0.2958</f>
        <v>0</v>
      </c>
      <c r="DJI67" s="960">
        <f t="shared" ref="DJI67" si="9672">(DJI60-DJI62)*$C$65*0.2958</f>
        <v>0</v>
      </c>
      <c r="DJK67" s="960">
        <f t="shared" ref="DJK67" si="9673">(DJK60-DJK62)*$C$65*0.2958</f>
        <v>0</v>
      </c>
      <c r="DJM67" s="960">
        <f t="shared" ref="DJM67" si="9674">(DJM60-DJM62)*$C$65*0.2958</f>
        <v>0</v>
      </c>
      <c r="DJO67" s="960">
        <f t="shared" ref="DJO67" si="9675">(DJO60-DJO62)*$C$65*0.2958</f>
        <v>0</v>
      </c>
      <c r="DJQ67" s="960">
        <f t="shared" ref="DJQ67" si="9676">(DJQ60-DJQ62)*$C$65*0.2958</f>
        <v>0</v>
      </c>
      <c r="DJS67" s="960">
        <f t="shared" ref="DJS67" si="9677">(DJS60-DJS62)*$C$65*0.2958</f>
        <v>0</v>
      </c>
      <c r="DJU67" s="960">
        <f t="shared" ref="DJU67" si="9678">(DJU60-DJU62)*$C$65*0.2958</f>
        <v>0</v>
      </c>
      <c r="DJW67" s="960">
        <f t="shared" ref="DJW67" si="9679">(DJW60-DJW62)*$C$65*0.2958</f>
        <v>0</v>
      </c>
      <c r="DJY67" s="960">
        <f t="shared" ref="DJY67" si="9680">(DJY60-DJY62)*$C$65*0.2958</f>
        <v>0</v>
      </c>
      <c r="DKA67" s="960">
        <f t="shared" ref="DKA67" si="9681">(DKA60-DKA62)*$C$65*0.2958</f>
        <v>0</v>
      </c>
      <c r="DKC67" s="960">
        <f t="shared" ref="DKC67" si="9682">(DKC60-DKC62)*$C$65*0.2958</f>
        <v>0</v>
      </c>
      <c r="DKE67" s="960">
        <f t="shared" ref="DKE67" si="9683">(DKE60-DKE62)*$C$65*0.2958</f>
        <v>0</v>
      </c>
      <c r="DKG67" s="960">
        <f t="shared" ref="DKG67" si="9684">(DKG60-DKG62)*$C$65*0.2958</f>
        <v>0</v>
      </c>
      <c r="DKI67" s="960">
        <f t="shared" ref="DKI67" si="9685">(DKI60-DKI62)*$C$65*0.2958</f>
        <v>0</v>
      </c>
      <c r="DKK67" s="960">
        <f t="shared" ref="DKK67" si="9686">(DKK60-DKK62)*$C$65*0.2958</f>
        <v>0</v>
      </c>
      <c r="DKM67" s="960">
        <f t="shared" ref="DKM67" si="9687">(DKM60-DKM62)*$C$65*0.2958</f>
        <v>0</v>
      </c>
      <c r="DKO67" s="960">
        <f t="shared" ref="DKO67" si="9688">(DKO60-DKO62)*$C$65*0.2958</f>
        <v>0</v>
      </c>
      <c r="DKQ67" s="960">
        <f t="shared" ref="DKQ67" si="9689">(DKQ60-DKQ62)*$C$65*0.2958</f>
        <v>0</v>
      </c>
      <c r="DKS67" s="960">
        <f t="shared" ref="DKS67" si="9690">(DKS60-DKS62)*$C$65*0.2958</f>
        <v>0</v>
      </c>
      <c r="DKU67" s="960">
        <f t="shared" ref="DKU67" si="9691">(DKU60-DKU62)*$C$65*0.2958</f>
        <v>0</v>
      </c>
      <c r="DKW67" s="960">
        <f t="shared" ref="DKW67" si="9692">(DKW60-DKW62)*$C$65*0.2958</f>
        <v>0</v>
      </c>
      <c r="DKY67" s="960">
        <f t="shared" ref="DKY67" si="9693">(DKY60-DKY62)*$C$65*0.2958</f>
        <v>0</v>
      </c>
      <c r="DLA67" s="960">
        <f t="shared" ref="DLA67" si="9694">(DLA60-DLA62)*$C$65*0.2958</f>
        <v>0</v>
      </c>
      <c r="DLC67" s="960">
        <f t="shared" ref="DLC67" si="9695">(DLC60-DLC62)*$C$65*0.2958</f>
        <v>0</v>
      </c>
      <c r="DLE67" s="960">
        <f t="shared" ref="DLE67" si="9696">(DLE60-DLE62)*$C$65*0.2958</f>
        <v>0</v>
      </c>
      <c r="DLG67" s="960">
        <f t="shared" ref="DLG67" si="9697">(DLG60-DLG62)*$C$65*0.2958</f>
        <v>0</v>
      </c>
      <c r="DLI67" s="960">
        <f t="shared" ref="DLI67" si="9698">(DLI60-DLI62)*$C$65*0.2958</f>
        <v>0</v>
      </c>
      <c r="DLK67" s="960">
        <f t="shared" ref="DLK67" si="9699">(DLK60-DLK62)*$C$65*0.2958</f>
        <v>0</v>
      </c>
      <c r="DLM67" s="960">
        <f t="shared" ref="DLM67" si="9700">(DLM60-DLM62)*$C$65*0.2958</f>
        <v>0</v>
      </c>
      <c r="DLO67" s="960">
        <f t="shared" ref="DLO67" si="9701">(DLO60-DLO62)*$C$65*0.2958</f>
        <v>0</v>
      </c>
      <c r="DLQ67" s="960">
        <f t="shared" ref="DLQ67" si="9702">(DLQ60-DLQ62)*$C$65*0.2958</f>
        <v>0</v>
      </c>
      <c r="DLS67" s="960">
        <f t="shared" ref="DLS67" si="9703">(DLS60-DLS62)*$C$65*0.2958</f>
        <v>0</v>
      </c>
      <c r="DLU67" s="960">
        <f t="shared" ref="DLU67" si="9704">(DLU60-DLU62)*$C$65*0.2958</f>
        <v>0</v>
      </c>
      <c r="DLW67" s="960">
        <f t="shared" ref="DLW67" si="9705">(DLW60-DLW62)*$C$65*0.2958</f>
        <v>0</v>
      </c>
      <c r="DLY67" s="960">
        <f t="shared" ref="DLY67" si="9706">(DLY60-DLY62)*$C$65*0.2958</f>
        <v>0</v>
      </c>
      <c r="DMA67" s="960">
        <f t="shared" ref="DMA67" si="9707">(DMA60-DMA62)*$C$65*0.2958</f>
        <v>0</v>
      </c>
      <c r="DMC67" s="960">
        <f t="shared" ref="DMC67" si="9708">(DMC60-DMC62)*$C$65*0.2958</f>
        <v>0</v>
      </c>
      <c r="DME67" s="960">
        <f t="shared" ref="DME67" si="9709">(DME60-DME62)*$C$65*0.2958</f>
        <v>0</v>
      </c>
      <c r="DMG67" s="960">
        <f t="shared" ref="DMG67" si="9710">(DMG60-DMG62)*$C$65*0.2958</f>
        <v>0</v>
      </c>
      <c r="DMI67" s="960">
        <f t="shared" ref="DMI67" si="9711">(DMI60-DMI62)*$C$65*0.2958</f>
        <v>0</v>
      </c>
      <c r="DMK67" s="960">
        <f t="shared" ref="DMK67" si="9712">(DMK60-DMK62)*$C$65*0.2958</f>
        <v>0</v>
      </c>
      <c r="DMM67" s="960">
        <f t="shared" ref="DMM67" si="9713">(DMM60-DMM62)*$C$65*0.2958</f>
        <v>0</v>
      </c>
      <c r="DMO67" s="960">
        <f t="shared" ref="DMO67" si="9714">(DMO60-DMO62)*$C$65*0.2958</f>
        <v>0</v>
      </c>
      <c r="DMQ67" s="960">
        <f t="shared" ref="DMQ67" si="9715">(DMQ60-DMQ62)*$C$65*0.2958</f>
        <v>0</v>
      </c>
      <c r="DMS67" s="960">
        <f t="shared" ref="DMS67" si="9716">(DMS60-DMS62)*$C$65*0.2958</f>
        <v>0</v>
      </c>
      <c r="DMU67" s="960">
        <f t="shared" ref="DMU67" si="9717">(DMU60-DMU62)*$C$65*0.2958</f>
        <v>0</v>
      </c>
      <c r="DMW67" s="960">
        <f t="shared" ref="DMW67" si="9718">(DMW60-DMW62)*$C$65*0.2958</f>
        <v>0</v>
      </c>
      <c r="DMY67" s="960">
        <f t="shared" ref="DMY67" si="9719">(DMY60-DMY62)*$C$65*0.2958</f>
        <v>0</v>
      </c>
      <c r="DNA67" s="960">
        <f t="shared" ref="DNA67" si="9720">(DNA60-DNA62)*$C$65*0.2958</f>
        <v>0</v>
      </c>
      <c r="DNC67" s="960">
        <f t="shared" ref="DNC67" si="9721">(DNC60-DNC62)*$C$65*0.2958</f>
        <v>0</v>
      </c>
      <c r="DNE67" s="960">
        <f t="shared" ref="DNE67" si="9722">(DNE60-DNE62)*$C$65*0.2958</f>
        <v>0</v>
      </c>
      <c r="DNG67" s="960">
        <f t="shared" ref="DNG67" si="9723">(DNG60-DNG62)*$C$65*0.2958</f>
        <v>0</v>
      </c>
      <c r="DNI67" s="960">
        <f t="shared" ref="DNI67" si="9724">(DNI60-DNI62)*$C$65*0.2958</f>
        <v>0</v>
      </c>
      <c r="DNK67" s="960">
        <f t="shared" ref="DNK67" si="9725">(DNK60-DNK62)*$C$65*0.2958</f>
        <v>0</v>
      </c>
      <c r="DNM67" s="960">
        <f t="shared" ref="DNM67" si="9726">(DNM60-DNM62)*$C$65*0.2958</f>
        <v>0</v>
      </c>
      <c r="DNO67" s="960">
        <f t="shared" ref="DNO67" si="9727">(DNO60-DNO62)*$C$65*0.2958</f>
        <v>0</v>
      </c>
      <c r="DNQ67" s="960">
        <f t="shared" ref="DNQ67" si="9728">(DNQ60-DNQ62)*$C$65*0.2958</f>
        <v>0</v>
      </c>
      <c r="DNS67" s="960">
        <f t="shared" ref="DNS67" si="9729">(DNS60-DNS62)*$C$65*0.2958</f>
        <v>0</v>
      </c>
      <c r="DNU67" s="960">
        <f t="shared" ref="DNU67" si="9730">(DNU60-DNU62)*$C$65*0.2958</f>
        <v>0</v>
      </c>
      <c r="DNW67" s="960">
        <f t="shared" ref="DNW67" si="9731">(DNW60-DNW62)*$C$65*0.2958</f>
        <v>0</v>
      </c>
      <c r="DNY67" s="960">
        <f t="shared" ref="DNY67" si="9732">(DNY60-DNY62)*$C$65*0.2958</f>
        <v>0</v>
      </c>
      <c r="DOA67" s="960">
        <f t="shared" ref="DOA67" si="9733">(DOA60-DOA62)*$C$65*0.2958</f>
        <v>0</v>
      </c>
      <c r="DOC67" s="960">
        <f t="shared" ref="DOC67" si="9734">(DOC60-DOC62)*$C$65*0.2958</f>
        <v>0</v>
      </c>
      <c r="DOE67" s="960">
        <f t="shared" ref="DOE67" si="9735">(DOE60-DOE62)*$C$65*0.2958</f>
        <v>0</v>
      </c>
      <c r="DOG67" s="960">
        <f t="shared" ref="DOG67" si="9736">(DOG60-DOG62)*$C$65*0.2958</f>
        <v>0</v>
      </c>
      <c r="DOI67" s="960">
        <f t="shared" ref="DOI67" si="9737">(DOI60-DOI62)*$C$65*0.2958</f>
        <v>0</v>
      </c>
      <c r="DOK67" s="960">
        <f t="shared" ref="DOK67" si="9738">(DOK60-DOK62)*$C$65*0.2958</f>
        <v>0</v>
      </c>
      <c r="DOM67" s="960">
        <f t="shared" ref="DOM67" si="9739">(DOM60-DOM62)*$C$65*0.2958</f>
        <v>0</v>
      </c>
      <c r="DOO67" s="960">
        <f t="shared" ref="DOO67" si="9740">(DOO60-DOO62)*$C$65*0.2958</f>
        <v>0</v>
      </c>
      <c r="DOQ67" s="960">
        <f t="shared" ref="DOQ67" si="9741">(DOQ60-DOQ62)*$C$65*0.2958</f>
        <v>0</v>
      </c>
      <c r="DOS67" s="960">
        <f t="shared" ref="DOS67" si="9742">(DOS60-DOS62)*$C$65*0.2958</f>
        <v>0</v>
      </c>
      <c r="DOU67" s="960">
        <f t="shared" ref="DOU67" si="9743">(DOU60-DOU62)*$C$65*0.2958</f>
        <v>0</v>
      </c>
      <c r="DOW67" s="960">
        <f t="shared" ref="DOW67" si="9744">(DOW60-DOW62)*$C$65*0.2958</f>
        <v>0</v>
      </c>
      <c r="DOY67" s="960">
        <f t="shared" ref="DOY67" si="9745">(DOY60-DOY62)*$C$65*0.2958</f>
        <v>0</v>
      </c>
      <c r="DPA67" s="960">
        <f t="shared" ref="DPA67" si="9746">(DPA60-DPA62)*$C$65*0.2958</f>
        <v>0</v>
      </c>
      <c r="DPC67" s="960">
        <f t="shared" ref="DPC67" si="9747">(DPC60-DPC62)*$C$65*0.2958</f>
        <v>0</v>
      </c>
      <c r="DPE67" s="960">
        <f t="shared" ref="DPE67" si="9748">(DPE60-DPE62)*$C$65*0.2958</f>
        <v>0</v>
      </c>
      <c r="DPG67" s="960">
        <f t="shared" ref="DPG67" si="9749">(DPG60-DPG62)*$C$65*0.2958</f>
        <v>0</v>
      </c>
      <c r="DPI67" s="960">
        <f t="shared" ref="DPI67" si="9750">(DPI60-DPI62)*$C$65*0.2958</f>
        <v>0</v>
      </c>
      <c r="DPK67" s="960">
        <f t="shared" ref="DPK67" si="9751">(DPK60-DPK62)*$C$65*0.2958</f>
        <v>0</v>
      </c>
      <c r="DPM67" s="960">
        <f t="shared" ref="DPM67" si="9752">(DPM60-DPM62)*$C$65*0.2958</f>
        <v>0</v>
      </c>
      <c r="DPO67" s="960">
        <f t="shared" ref="DPO67" si="9753">(DPO60-DPO62)*$C$65*0.2958</f>
        <v>0</v>
      </c>
      <c r="DPQ67" s="960">
        <f t="shared" ref="DPQ67" si="9754">(DPQ60-DPQ62)*$C$65*0.2958</f>
        <v>0</v>
      </c>
      <c r="DPS67" s="960">
        <f t="shared" ref="DPS67" si="9755">(DPS60-DPS62)*$C$65*0.2958</f>
        <v>0</v>
      </c>
      <c r="DPU67" s="960">
        <f t="shared" ref="DPU67" si="9756">(DPU60-DPU62)*$C$65*0.2958</f>
        <v>0</v>
      </c>
      <c r="DPW67" s="960">
        <f t="shared" ref="DPW67" si="9757">(DPW60-DPW62)*$C$65*0.2958</f>
        <v>0</v>
      </c>
      <c r="DPY67" s="960">
        <f t="shared" ref="DPY67" si="9758">(DPY60-DPY62)*$C$65*0.2958</f>
        <v>0</v>
      </c>
      <c r="DQA67" s="960">
        <f t="shared" ref="DQA67" si="9759">(DQA60-DQA62)*$C$65*0.2958</f>
        <v>0</v>
      </c>
      <c r="DQC67" s="960">
        <f t="shared" ref="DQC67" si="9760">(DQC60-DQC62)*$C$65*0.2958</f>
        <v>0</v>
      </c>
      <c r="DQE67" s="960">
        <f t="shared" ref="DQE67" si="9761">(DQE60-DQE62)*$C$65*0.2958</f>
        <v>0</v>
      </c>
      <c r="DQG67" s="960">
        <f t="shared" ref="DQG67" si="9762">(DQG60-DQG62)*$C$65*0.2958</f>
        <v>0</v>
      </c>
      <c r="DQI67" s="960">
        <f t="shared" ref="DQI67" si="9763">(DQI60-DQI62)*$C$65*0.2958</f>
        <v>0</v>
      </c>
      <c r="DQK67" s="960">
        <f t="shared" ref="DQK67" si="9764">(DQK60-DQK62)*$C$65*0.2958</f>
        <v>0</v>
      </c>
      <c r="DQM67" s="960">
        <f t="shared" ref="DQM67" si="9765">(DQM60-DQM62)*$C$65*0.2958</f>
        <v>0</v>
      </c>
      <c r="DQO67" s="960">
        <f t="shared" ref="DQO67" si="9766">(DQO60-DQO62)*$C$65*0.2958</f>
        <v>0</v>
      </c>
      <c r="DQQ67" s="960">
        <f t="shared" ref="DQQ67" si="9767">(DQQ60-DQQ62)*$C$65*0.2958</f>
        <v>0</v>
      </c>
      <c r="DQS67" s="960">
        <f t="shared" ref="DQS67" si="9768">(DQS60-DQS62)*$C$65*0.2958</f>
        <v>0</v>
      </c>
      <c r="DQU67" s="960">
        <f t="shared" ref="DQU67" si="9769">(DQU60-DQU62)*$C$65*0.2958</f>
        <v>0</v>
      </c>
      <c r="DQW67" s="960">
        <f t="shared" ref="DQW67" si="9770">(DQW60-DQW62)*$C$65*0.2958</f>
        <v>0</v>
      </c>
      <c r="DQY67" s="960">
        <f t="shared" ref="DQY67" si="9771">(DQY60-DQY62)*$C$65*0.2958</f>
        <v>0</v>
      </c>
      <c r="DRA67" s="960">
        <f t="shared" ref="DRA67" si="9772">(DRA60-DRA62)*$C$65*0.2958</f>
        <v>0</v>
      </c>
      <c r="DRC67" s="960">
        <f t="shared" ref="DRC67" si="9773">(DRC60-DRC62)*$C$65*0.2958</f>
        <v>0</v>
      </c>
      <c r="DRE67" s="960">
        <f t="shared" ref="DRE67" si="9774">(DRE60-DRE62)*$C$65*0.2958</f>
        <v>0</v>
      </c>
      <c r="DRG67" s="960">
        <f t="shared" ref="DRG67" si="9775">(DRG60-DRG62)*$C$65*0.2958</f>
        <v>0</v>
      </c>
      <c r="DRI67" s="960">
        <f t="shared" ref="DRI67" si="9776">(DRI60-DRI62)*$C$65*0.2958</f>
        <v>0</v>
      </c>
      <c r="DRK67" s="960">
        <f t="shared" ref="DRK67" si="9777">(DRK60-DRK62)*$C$65*0.2958</f>
        <v>0</v>
      </c>
      <c r="DRM67" s="960">
        <f t="shared" ref="DRM67" si="9778">(DRM60-DRM62)*$C$65*0.2958</f>
        <v>0</v>
      </c>
      <c r="DRO67" s="960">
        <f t="shared" ref="DRO67" si="9779">(DRO60-DRO62)*$C$65*0.2958</f>
        <v>0</v>
      </c>
      <c r="DRQ67" s="960">
        <f t="shared" ref="DRQ67" si="9780">(DRQ60-DRQ62)*$C$65*0.2958</f>
        <v>0</v>
      </c>
      <c r="DRS67" s="960">
        <f t="shared" ref="DRS67" si="9781">(DRS60-DRS62)*$C$65*0.2958</f>
        <v>0</v>
      </c>
      <c r="DRU67" s="960">
        <f t="shared" ref="DRU67" si="9782">(DRU60-DRU62)*$C$65*0.2958</f>
        <v>0</v>
      </c>
      <c r="DRW67" s="960">
        <f t="shared" ref="DRW67" si="9783">(DRW60-DRW62)*$C$65*0.2958</f>
        <v>0</v>
      </c>
      <c r="DRY67" s="960">
        <f t="shared" ref="DRY67" si="9784">(DRY60-DRY62)*$C$65*0.2958</f>
        <v>0</v>
      </c>
      <c r="DSA67" s="960">
        <f t="shared" ref="DSA67" si="9785">(DSA60-DSA62)*$C$65*0.2958</f>
        <v>0</v>
      </c>
      <c r="DSC67" s="960">
        <f t="shared" ref="DSC67" si="9786">(DSC60-DSC62)*$C$65*0.2958</f>
        <v>0</v>
      </c>
      <c r="DSE67" s="960">
        <f t="shared" ref="DSE67" si="9787">(DSE60-DSE62)*$C$65*0.2958</f>
        <v>0</v>
      </c>
      <c r="DSG67" s="960">
        <f t="shared" ref="DSG67" si="9788">(DSG60-DSG62)*$C$65*0.2958</f>
        <v>0</v>
      </c>
      <c r="DSI67" s="960">
        <f t="shared" ref="DSI67" si="9789">(DSI60-DSI62)*$C$65*0.2958</f>
        <v>0</v>
      </c>
      <c r="DSK67" s="960">
        <f t="shared" ref="DSK67" si="9790">(DSK60-DSK62)*$C$65*0.2958</f>
        <v>0</v>
      </c>
      <c r="DSM67" s="960">
        <f t="shared" ref="DSM67" si="9791">(DSM60-DSM62)*$C$65*0.2958</f>
        <v>0</v>
      </c>
      <c r="DSO67" s="960">
        <f t="shared" ref="DSO67" si="9792">(DSO60-DSO62)*$C$65*0.2958</f>
        <v>0</v>
      </c>
      <c r="DSQ67" s="960">
        <f t="shared" ref="DSQ67" si="9793">(DSQ60-DSQ62)*$C$65*0.2958</f>
        <v>0</v>
      </c>
      <c r="DSS67" s="960">
        <f t="shared" ref="DSS67" si="9794">(DSS60-DSS62)*$C$65*0.2958</f>
        <v>0</v>
      </c>
      <c r="DSU67" s="960">
        <f t="shared" ref="DSU67" si="9795">(DSU60-DSU62)*$C$65*0.2958</f>
        <v>0</v>
      </c>
      <c r="DSW67" s="960">
        <f t="shared" ref="DSW67" si="9796">(DSW60-DSW62)*$C$65*0.2958</f>
        <v>0</v>
      </c>
      <c r="DSY67" s="960">
        <f t="shared" ref="DSY67" si="9797">(DSY60-DSY62)*$C$65*0.2958</f>
        <v>0</v>
      </c>
      <c r="DTA67" s="960">
        <f t="shared" ref="DTA67" si="9798">(DTA60-DTA62)*$C$65*0.2958</f>
        <v>0</v>
      </c>
      <c r="DTC67" s="960">
        <f t="shared" ref="DTC67" si="9799">(DTC60-DTC62)*$C$65*0.2958</f>
        <v>0</v>
      </c>
      <c r="DTE67" s="960">
        <f t="shared" ref="DTE67" si="9800">(DTE60-DTE62)*$C$65*0.2958</f>
        <v>0</v>
      </c>
      <c r="DTG67" s="960">
        <f t="shared" ref="DTG67" si="9801">(DTG60-DTG62)*$C$65*0.2958</f>
        <v>0</v>
      </c>
      <c r="DTI67" s="960">
        <f t="shared" ref="DTI67" si="9802">(DTI60-DTI62)*$C$65*0.2958</f>
        <v>0</v>
      </c>
      <c r="DTK67" s="960">
        <f t="shared" ref="DTK67" si="9803">(DTK60-DTK62)*$C$65*0.2958</f>
        <v>0</v>
      </c>
      <c r="DTM67" s="960">
        <f t="shared" ref="DTM67" si="9804">(DTM60-DTM62)*$C$65*0.2958</f>
        <v>0</v>
      </c>
      <c r="DTO67" s="960">
        <f t="shared" ref="DTO67" si="9805">(DTO60-DTO62)*$C$65*0.2958</f>
        <v>0</v>
      </c>
      <c r="DTQ67" s="960">
        <f t="shared" ref="DTQ67" si="9806">(DTQ60-DTQ62)*$C$65*0.2958</f>
        <v>0</v>
      </c>
      <c r="DTS67" s="960">
        <f t="shared" ref="DTS67" si="9807">(DTS60-DTS62)*$C$65*0.2958</f>
        <v>0</v>
      </c>
      <c r="DTU67" s="960">
        <f t="shared" ref="DTU67" si="9808">(DTU60-DTU62)*$C$65*0.2958</f>
        <v>0</v>
      </c>
      <c r="DTW67" s="960">
        <f t="shared" ref="DTW67" si="9809">(DTW60-DTW62)*$C$65*0.2958</f>
        <v>0</v>
      </c>
      <c r="DTY67" s="960">
        <f t="shared" ref="DTY67" si="9810">(DTY60-DTY62)*$C$65*0.2958</f>
        <v>0</v>
      </c>
      <c r="DUA67" s="960">
        <f t="shared" ref="DUA67" si="9811">(DUA60-DUA62)*$C$65*0.2958</f>
        <v>0</v>
      </c>
      <c r="DUC67" s="960">
        <f t="shared" ref="DUC67" si="9812">(DUC60-DUC62)*$C$65*0.2958</f>
        <v>0</v>
      </c>
      <c r="DUE67" s="960">
        <f t="shared" ref="DUE67" si="9813">(DUE60-DUE62)*$C$65*0.2958</f>
        <v>0</v>
      </c>
      <c r="DUG67" s="960">
        <f t="shared" ref="DUG67" si="9814">(DUG60-DUG62)*$C$65*0.2958</f>
        <v>0</v>
      </c>
      <c r="DUI67" s="960">
        <f t="shared" ref="DUI67" si="9815">(DUI60-DUI62)*$C$65*0.2958</f>
        <v>0</v>
      </c>
      <c r="DUK67" s="960">
        <f t="shared" ref="DUK67" si="9816">(DUK60-DUK62)*$C$65*0.2958</f>
        <v>0</v>
      </c>
      <c r="DUM67" s="960">
        <f t="shared" ref="DUM67" si="9817">(DUM60-DUM62)*$C$65*0.2958</f>
        <v>0</v>
      </c>
      <c r="DUO67" s="960">
        <f t="shared" ref="DUO67" si="9818">(DUO60-DUO62)*$C$65*0.2958</f>
        <v>0</v>
      </c>
      <c r="DUQ67" s="960">
        <f t="shared" ref="DUQ67" si="9819">(DUQ60-DUQ62)*$C$65*0.2958</f>
        <v>0</v>
      </c>
      <c r="DUS67" s="960">
        <f t="shared" ref="DUS67" si="9820">(DUS60-DUS62)*$C$65*0.2958</f>
        <v>0</v>
      </c>
      <c r="DUU67" s="960">
        <f t="shared" ref="DUU67" si="9821">(DUU60-DUU62)*$C$65*0.2958</f>
        <v>0</v>
      </c>
      <c r="DUW67" s="960">
        <f t="shared" ref="DUW67" si="9822">(DUW60-DUW62)*$C$65*0.2958</f>
        <v>0</v>
      </c>
      <c r="DUY67" s="960">
        <f t="shared" ref="DUY67" si="9823">(DUY60-DUY62)*$C$65*0.2958</f>
        <v>0</v>
      </c>
      <c r="DVA67" s="960">
        <f t="shared" ref="DVA67" si="9824">(DVA60-DVA62)*$C$65*0.2958</f>
        <v>0</v>
      </c>
      <c r="DVC67" s="960">
        <f t="shared" ref="DVC67" si="9825">(DVC60-DVC62)*$C$65*0.2958</f>
        <v>0</v>
      </c>
      <c r="DVE67" s="960">
        <f t="shared" ref="DVE67" si="9826">(DVE60-DVE62)*$C$65*0.2958</f>
        <v>0</v>
      </c>
      <c r="DVG67" s="960">
        <f t="shared" ref="DVG67" si="9827">(DVG60-DVG62)*$C$65*0.2958</f>
        <v>0</v>
      </c>
      <c r="DVI67" s="960">
        <f t="shared" ref="DVI67" si="9828">(DVI60-DVI62)*$C$65*0.2958</f>
        <v>0</v>
      </c>
      <c r="DVK67" s="960">
        <f t="shared" ref="DVK67" si="9829">(DVK60-DVK62)*$C$65*0.2958</f>
        <v>0</v>
      </c>
      <c r="DVM67" s="960">
        <f t="shared" ref="DVM67" si="9830">(DVM60-DVM62)*$C$65*0.2958</f>
        <v>0</v>
      </c>
      <c r="DVO67" s="960">
        <f t="shared" ref="DVO67" si="9831">(DVO60-DVO62)*$C$65*0.2958</f>
        <v>0</v>
      </c>
      <c r="DVQ67" s="960">
        <f t="shared" ref="DVQ67" si="9832">(DVQ60-DVQ62)*$C$65*0.2958</f>
        <v>0</v>
      </c>
      <c r="DVS67" s="960">
        <f t="shared" ref="DVS67" si="9833">(DVS60-DVS62)*$C$65*0.2958</f>
        <v>0</v>
      </c>
      <c r="DVU67" s="960">
        <f t="shared" ref="DVU67" si="9834">(DVU60-DVU62)*$C$65*0.2958</f>
        <v>0</v>
      </c>
      <c r="DVW67" s="960">
        <f t="shared" ref="DVW67" si="9835">(DVW60-DVW62)*$C$65*0.2958</f>
        <v>0</v>
      </c>
      <c r="DVY67" s="960">
        <f t="shared" ref="DVY67" si="9836">(DVY60-DVY62)*$C$65*0.2958</f>
        <v>0</v>
      </c>
      <c r="DWA67" s="960">
        <f t="shared" ref="DWA67" si="9837">(DWA60-DWA62)*$C$65*0.2958</f>
        <v>0</v>
      </c>
      <c r="DWC67" s="960">
        <f t="shared" ref="DWC67" si="9838">(DWC60-DWC62)*$C$65*0.2958</f>
        <v>0</v>
      </c>
      <c r="DWE67" s="960">
        <f t="shared" ref="DWE67" si="9839">(DWE60-DWE62)*$C$65*0.2958</f>
        <v>0</v>
      </c>
      <c r="DWG67" s="960">
        <f t="shared" ref="DWG67" si="9840">(DWG60-DWG62)*$C$65*0.2958</f>
        <v>0</v>
      </c>
      <c r="DWI67" s="960">
        <f t="shared" ref="DWI67" si="9841">(DWI60-DWI62)*$C$65*0.2958</f>
        <v>0</v>
      </c>
      <c r="DWK67" s="960">
        <f t="shared" ref="DWK67" si="9842">(DWK60-DWK62)*$C$65*0.2958</f>
        <v>0</v>
      </c>
      <c r="DWM67" s="960">
        <f t="shared" ref="DWM67" si="9843">(DWM60-DWM62)*$C$65*0.2958</f>
        <v>0</v>
      </c>
      <c r="DWO67" s="960">
        <f t="shared" ref="DWO67" si="9844">(DWO60-DWO62)*$C$65*0.2958</f>
        <v>0</v>
      </c>
      <c r="DWQ67" s="960">
        <f t="shared" ref="DWQ67" si="9845">(DWQ60-DWQ62)*$C$65*0.2958</f>
        <v>0</v>
      </c>
      <c r="DWS67" s="960">
        <f t="shared" ref="DWS67" si="9846">(DWS60-DWS62)*$C$65*0.2958</f>
        <v>0</v>
      </c>
      <c r="DWU67" s="960">
        <f t="shared" ref="DWU67" si="9847">(DWU60-DWU62)*$C$65*0.2958</f>
        <v>0</v>
      </c>
      <c r="DWW67" s="960">
        <f t="shared" ref="DWW67" si="9848">(DWW60-DWW62)*$C$65*0.2958</f>
        <v>0</v>
      </c>
      <c r="DWY67" s="960">
        <f t="shared" ref="DWY67" si="9849">(DWY60-DWY62)*$C$65*0.2958</f>
        <v>0</v>
      </c>
      <c r="DXA67" s="960">
        <f t="shared" ref="DXA67" si="9850">(DXA60-DXA62)*$C$65*0.2958</f>
        <v>0</v>
      </c>
      <c r="DXC67" s="960">
        <f t="shared" ref="DXC67" si="9851">(DXC60-DXC62)*$C$65*0.2958</f>
        <v>0</v>
      </c>
      <c r="DXE67" s="960">
        <f t="shared" ref="DXE67" si="9852">(DXE60-DXE62)*$C$65*0.2958</f>
        <v>0</v>
      </c>
      <c r="DXG67" s="960">
        <f t="shared" ref="DXG67" si="9853">(DXG60-DXG62)*$C$65*0.2958</f>
        <v>0</v>
      </c>
      <c r="DXI67" s="960">
        <f t="shared" ref="DXI67" si="9854">(DXI60-DXI62)*$C$65*0.2958</f>
        <v>0</v>
      </c>
      <c r="DXK67" s="960">
        <f t="shared" ref="DXK67" si="9855">(DXK60-DXK62)*$C$65*0.2958</f>
        <v>0</v>
      </c>
      <c r="DXM67" s="960">
        <f t="shared" ref="DXM67" si="9856">(DXM60-DXM62)*$C$65*0.2958</f>
        <v>0</v>
      </c>
      <c r="DXO67" s="960">
        <f t="shared" ref="DXO67" si="9857">(DXO60-DXO62)*$C$65*0.2958</f>
        <v>0</v>
      </c>
      <c r="DXQ67" s="960">
        <f t="shared" ref="DXQ67" si="9858">(DXQ60-DXQ62)*$C$65*0.2958</f>
        <v>0</v>
      </c>
      <c r="DXS67" s="960">
        <f t="shared" ref="DXS67" si="9859">(DXS60-DXS62)*$C$65*0.2958</f>
        <v>0</v>
      </c>
      <c r="DXU67" s="960">
        <f t="shared" ref="DXU67" si="9860">(DXU60-DXU62)*$C$65*0.2958</f>
        <v>0</v>
      </c>
      <c r="DXW67" s="960">
        <f t="shared" ref="DXW67" si="9861">(DXW60-DXW62)*$C$65*0.2958</f>
        <v>0</v>
      </c>
      <c r="DXY67" s="960">
        <f t="shared" ref="DXY67" si="9862">(DXY60-DXY62)*$C$65*0.2958</f>
        <v>0</v>
      </c>
      <c r="DYA67" s="960">
        <f t="shared" ref="DYA67" si="9863">(DYA60-DYA62)*$C$65*0.2958</f>
        <v>0</v>
      </c>
      <c r="DYC67" s="960">
        <f t="shared" ref="DYC67" si="9864">(DYC60-DYC62)*$C$65*0.2958</f>
        <v>0</v>
      </c>
      <c r="DYE67" s="960">
        <f t="shared" ref="DYE67" si="9865">(DYE60-DYE62)*$C$65*0.2958</f>
        <v>0</v>
      </c>
      <c r="DYG67" s="960">
        <f t="shared" ref="DYG67" si="9866">(DYG60-DYG62)*$C$65*0.2958</f>
        <v>0</v>
      </c>
      <c r="DYI67" s="960">
        <f t="shared" ref="DYI67" si="9867">(DYI60-DYI62)*$C$65*0.2958</f>
        <v>0</v>
      </c>
      <c r="DYK67" s="960">
        <f t="shared" ref="DYK67" si="9868">(DYK60-DYK62)*$C$65*0.2958</f>
        <v>0</v>
      </c>
      <c r="DYM67" s="960">
        <f t="shared" ref="DYM67" si="9869">(DYM60-DYM62)*$C$65*0.2958</f>
        <v>0</v>
      </c>
      <c r="DYO67" s="960">
        <f t="shared" ref="DYO67" si="9870">(DYO60-DYO62)*$C$65*0.2958</f>
        <v>0</v>
      </c>
      <c r="DYQ67" s="960">
        <f t="shared" ref="DYQ67" si="9871">(DYQ60-DYQ62)*$C$65*0.2958</f>
        <v>0</v>
      </c>
      <c r="DYS67" s="960">
        <f t="shared" ref="DYS67" si="9872">(DYS60-DYS62)*$C$65*0.2958</f>
        <v>0</v>
      </c>
      <c r="DYU67" s="960">
        <f t="shared" ref="DYU67" si="9873">(DYU60-DYU62)*$C$65*0.2958</f>
        <v>0</v>
      </c>
      <c r="DYW67" s="960">
        <f t="shared" ref="DYW67" si="9874">(DYW60-DYW62)*$C$65*0.2958</f>
        <v>0</v>
      </c>
      <c r="DYY67" s="960">
        <f t="shared" ref="DYY67" si="9875">(DYY60-DYY62)*$C$65*0.2958</f>
        <v>0</v>
      </c>
      <c r="DZA67" s="960">
        <f t="shared" ref="DZA67" si="9876">(DZA60-DZA62)*$C$65*0.2958</f>
        <v>0</v>
      </c>
      <c r="DZC67" s="960">
        <f t="shared" ref="DZC67" si="9877">(DZC60-DZC62)*$C$65*0.2958</f>
        <v>0</v>
      </c>
      <c r="DZE67" s="960">
        <f t="shared" ref="DZE67" si="9878">(DZE60-DZE62)*$C$65*0.2958</f>
        <v>0</v>
      </c>
      <c r="DZG67" s="960">
        <f t="shared" ref="DZG67" si="9879">(DZG60-DZG62)*$C$65*0.2958</f>
        <v>0</v>
      </c>
      <c r="DZI67" s="960">
        <f t="shared" ref="DZI67" si="9880">(DZI60-DZI62)*$C$65*0.2958</f>
        <v>0</v>
      </c>
      <c r="DZK67" s="960">
        <f t="shared" ref="DZK67" si="9881">(DZK60-DZK62)*$C$65*0.2958</f>
        <v>0</v>
      </c>
      <c r="DZM67" s="960">
        <f t="shared" ref="DZM67" si="9882">(DZM60-DZM62)*$C$65*0.2958</f>
        <v>0</v>
      </c>
      <c r="DZO67" s="960">
        <f t="shared" ref="DZO67" si="9883">(DZO60-DZO62)*$C$65*0.2958</f>
        <v>0</v>
      </c>
      <c r="DZQ67" s="960">
        <f t="shared" ref="DZQ67" si="9884">(DZQ60-DZQ62)*$C$65*0.2958</f>
        <v>0</v>
      </c>
      <c r="DZS67" s="960">
        <f t="shared" ref="DZS67" si="9885">(DZS60-DZS62)*$C$65*0.2958</f>
        <v>0</v>
      </c>
      <c r="DZU67" s="960">
        <f t="shared" ref="DZU67" si="9886">(DZU60-DZU62)*$C$65*0.2958</f>
        <v>0</v>
      </c>
      <c r="DZW67" s="960">
        <f t="shared" ref="DZW67" si="9887">(DZW60-DZW62)*$C$65*0.2958</f>
        <v>0</v>
      </c>
      <c r="DZY67" s="960">
        <f t="shared" ref="DZY67" si="9888">(DZY60-DZY62)*$C$65*0.2958</f>
        <v>0</v>
      </c>
      <c r="EAA67" s="960">
        <f t="shared" ref="EAA67" si="9889">(EAA60-EAA62)*$C$65*0.2958</f>
        <v>0</v>
      </c>
      <c r="EAC67" s="960">
        <f t="shared" ref="EAC67" si="9890">(EAC60-EAC62)*$C$65*0.2958</f>
        <v>0</v>
      </c>
      <c r="EAE67" s="960">
        <f t="shared" ref="EAE67" si="9891">(EAE60-EAE62)*$C$65*0.2958</f>
        <v>0</v>
      </c>
      <c r="EAG67" s="960">
        <f t="shared" ref="EAG67" si="9892">(EAG60-EAG62)*$C$65*0.2958</f>
        <v>0</v>
      </c>
      <c r="EAI67" s="960">
        <f t="shared" ref="EAI67" si="9893">(EAI60-EAI62)*$C$65*0.2958</f>
        <v>0</v>
      </c>
      <c r="EAK67" s="960">
        <f t="shared" ref="EAK67" si="9894">(EAK60-EAK62)*$C$65*0.2958</f>
        <v>0</v>
      </c>
      <c r="EAM67" s="960">
        <f t="shared" ref="EAM67" si="9895">(EAM60-EAM62)*$C$65*0.2958</f>
        <v>0</v>
      </c>
      <c r="EAO67" s="960">
        <f t="shared" ref="EAO67" si="9896">(EAO60-EAO62)*$C$65*0.2958</f>
        <v>0</v>
      </c>
      <c r="EAQ67" s="960">
        <f t="shared" ref="EAQ67" si="9897">(EAQ60-EAQ62)*$C$65*0.2958</f>
        <v>0</v>
      </c>
      <c r="EAS67" s="960">
        <f t="shared" ref="EAS67" si="9898">(EAS60-EAS62)*$C$65*0.2958</f>
        <v>0</v>
      </c>
      <c r="EAU67" s="960">
        <f t="shared" ref="EAU67" si="9899">(EAU60-EAU62)*$C$65*0.2958</f>
        <v>0</v>
      </c>
      <c r="EAW67" s="960">
        <f t="shared" ref="EAW67" si="9900">(EAW60-EAW62)*$C$65*0.2958</f>
        <v>0</v>
      </c>
      <c r="EAY67" s="960">
        <f t="shared" ref="EAY67" si="9901">(EAY60-EAY62)*$C$65*0.2958</f>
        <v>0</v>
      </c>
      <c r="EBA67" s="960">
        <f t="shared" ref="EBA67" si="9902">(EBA60-EBA62)*$C$65*0.2958</f>
        <v>0</v>
      </c>
      <c r="EBC67" s="960">
        <f t="shared" ref="EBC67" si="9903">(EBC60-EBC62)*$C$65*0.2958</f>
        <v>0</v>
      </c>
      <c r="EBE67" s="960">
        <f t="shared" ref="EBE67" si="9904">(EBE60-EBE62)*$C$65*0.2958</f>
        <v>0</v>
      </c>
      <c r="EBG67" s="960">
        <f t="shared" ref="EBG67" si="9905">(EBG60-EBG62)*$C$65*0.2958</f>
        <v>0</v>
      </c>
      <c r="EBI67" s="960">
        <f t="shared" ref="EBI67" si="9906">(EBI60-EBI62)*$C$65*0.2958</f>
        <v>0</v>
      </c>
      <c r="EBK67" s="960">
        <f t="shared" ref="EBK67" si="9907">(EBK60-EBK62)*$C$65*0.2958</f>
        <v>0</v>
      </c>
      <c r="EBM67" s="960">
        <f t="shared" ref="EBM67" si="9908">(EBM60-EBM62)*$C$65*0.2958</f>
        <v>0</v>
      </c>
      <c r="EBO67" s="960">
        <f t="shared" ref="EBO67" si="9909">(EBO60-EBO62)*$C$65*0.2958</f>
        <v>0</v>
      </c>
      <c r="EBQ67" s="960">
        <f t="shared" ref="EBQ67" si="9910">(EBQ60-EBQ62)*$C$65*0.2958</f>
        <v>0</v>
      </c>
      <c r="EBS67" s="960">
        <f t="shared" ref="EBS67" si="9911">(EBS60-EBS62)*$C$65*0.2958</f>
        <v>0</v>
      </c>
      <c r="EBU67" s="960">
        <f t="shared" ref="EBU67" si="9912">(EBU60-EBU62)*$C$65*0.2958</f>
        <v>0</v>
      </c>
      <c r="EBW67" s="960">
        <f t="shared" ref="EBW67" si="9913">(EBW60-EBW62)*$C$65*0.2958</f>
        <v>0</v>
      </c>
      <c r="EBY67" s="960">
        <f t="shared" ref="EBY67" si="9914">(EBY60-EBY62)*$C$65*0.2958</f>
        <v>0</v>
      </c>
      <c r="ECA67" s="960">
        <f t="shared" ref="ECA67" si="9915">(ECA60-ECA62)*$C$65*0.2958</f>
        <v>0</v>
      </c>
      <c r="ECC67" s="960">
        <f t="shared" ref="ECC67" si="9916">(ECC60-ECC62)*$C$65*0.2958</f>
        <v>0</v>
      </c>
      <c r="ECE67" s="960">
        <f t="shared" ref="ECE67" si="9917">(ECE60-ECE62)*$C$65*0.2958</f>
        <v>0</v>
      </c>
      <c r="ECG67" s="960">
        <f t="shared" ref="ECG67" si="9918">(ECG60-ECG62)*$C$65*0.2958</f>
        <v>0</v>
      </c>
      <c r="ECI67" s="960">
        <f t="shared" ref="ECI67" si="9919">(ECI60-ECI62)*$C$65*0.2958</f>
        <v>0</v>
      </c>
      <c r="ECK67" s="960">
        <f t="shared" ref="ECK67" si="9920">(ECK60-ECK62)*$C$65*0.2958</f>
        <v>0</v>
      </c>
      <c r="ECM67" s="960">
        <f t="shared" ref="ECM67" si="9921">(ECM60-ECM62)*$C$65*0.2958</f>
        <v>0</v>
      </c>
      <c r="ECO67" s="960">
        <f t="shared" ref="ECO67" si="9922">(ECO60-ECO62)*$C$65*0.2958</f>
        <v>0</v>
      </c>
      <c r="ECQ67" s="960">
        <f t="shared" ref="ECQ67" si="9923">(ECQ60-ECQ62)*$C$65*0.2958</f>
        <v>0</v>
      </c>
      <c r="ECS67" s="960">
        <f t="shared" ref="ECS67" si="9924">(ECS60-ECS62)*$C$65*0.2958</f>
        <v>0</v>
      </c>
      <c r="ECU67" s="960">
        <f t="shared" ref="ECU67" si="9925">(ECU60-ECU62)*$C$65*0.2958</f>
        <v>0</v>
      </c>
      <c r="ECW67" s="960">
        <f t="shared" ref="ECW67" si="9926">(ECW60-ECW62)*$C$65*0.2958</f>
        <v>0</v>
      </c>
      <c r="ECY67" s="960">
        <f t="shared" ref="ECY67" si="9927">(ECY60-ECY62)*$C$65*0.2958</f>
        <v>0</v>
      </c>
      <c r="EDA67" s="960">
        <f t="shared" ref="EDA67" si="9928">(EDA60-EDA62)*$C$65*0.2958</f>
        <v>0</v>
      </c>
      <c r="EDC67" s="960">
        <f t="shared" ref="EDC67" si="9929">(EDC60-EDC62)*$C$65*0.2958</f>
        <v>0</v>
      </c>
      <c r="EDE67" s="960">
        <f t="shared" ref="EDE67" si="9930">(EDE60-EDE62)*$C$65*0.2958</f>
        <v>0</v>
      </c>
      <c r="EDG67" s="960">
        <f t="shared" ref="EDG67" si="9931">(EDG60-EDG62)*$C$65*0.2958</f>
        <v>0</v>
      </c>
      <c r="EDI67" s="960">
        <f t="shared" ref="EDI67" si="9932">(EDI60-EDI62)*$C$65*0.2958</f>
        <v>0</v>
      </c>
      <c r="EDK67" s="960">
        <f t="shared" ref="EDK67" si="9933">(EDK60-EDK62)*$C$65*0.2958</f>
        <v>0</v>
      </c>
      <c r="EDM67" s="960">
        <f t="shared" ref="EDM67" si="9934">(EDM60-EDM62)*$C$65*0.2958</f>
        <v>0</v>
      </c>
      <c r="EDO67" s="960">
        <f t="shared" ref="EDO67" si="9935">(EDO60-EDO62)*$C$65*0.2958</f>
        <v>0</v>
      </c>
      <c r="EDQ67" s="960">
        <f t="shared" ref="EDQ67" si="9936">(EDQ60-EDQ62)*$C$65*0.2958</f>
        <v>0</v>
      </c>
      <c r="EDS67" s="960">
        <f t="shared" ref="EDS67" si="9937">(EDS60-EDS62)*$C$65*0.2958</f>
        <v>0</v>
      </c>
      <c r="EDU67" s="960">
        <f t="shared" ref="EDU67" si="9938">(EDU60-EDU62)*$C$65*0.2958</f>
        <v>0</v>
      </c>
      <c r="EDW67" s="960">
        <f t="shared" ref="EDW67" si="9939">(EDW60-EDW62)*$C$65*0.2958</f>
        <v>0</v>
      </c>
      <c r="EDY67" s="960">
        <f t="shared" ref="EDY67" si="9940">(EDY60-EDY62)*$C$65*0.2958</f>
        <v>0</v>
      </c>
      <c r="EEA67" s="960">
        <f t="shared" ref="EEA67" si="9941">(EEA60-EEA62)*$C$65*0.2958</f>
        <v>0</v>
      </c>
      <c r="EEC67" s="960">
        <f t="shared" ref="EEC67" si="9942">(EEC60-EEC62)*$C$65*0.2958</f>
        <v>0</v>
      </c>
      <c r="EEE67" s="960">
        <f t="shared" ref="EEE67" si="9943">(EEE60-EEE62)*$C$65*0.2958</f>
        <v>0</v>
      </c>
      <c r="EEG67" s="960">
        <f t="shared" ref="EEG67" si="9944">(EEG60-EEG62)*$C$65*0.2958</f>
        <v>0</v>
      </c>
      <c r="EEI67" s="960">
        <f t="shared" ref="EEI67" si="9945">(EEI60-EEI62)*$C$65*0.2958</f>
        <v>0</v>
      </c>
      <c r="EEK67" s="960">
        <f t="shared" ref="EEK67" si="9946">(EEK60-EEK62)*$C$65*0.2958</f>
        <v>0</v>
      </c>
      <c r="EEM67" s="960">
        <f t="shared" ref="EEM67" si="9947">(EEM60-EEM62)*$C$65*0.2958</f>
        <v>0</v>
      </c>
      <c r="EEO67" s="960">
        <f t="shared" ref="EEO67" si="9948">(EEO60-EEO62)*$C$65*0.2958</f>
        <v>0</v>
      </c>
      <c r="EEQ67" s="960">
        <f t="shared" ref="EEQ67" si="9949">(EEQ60-EEQ62)*$C$65*0.2958</f>
        <v>0</v>
      </c>
      <c r="EES67" s="960">
        <f t="shared" ref="EES67" si="9950">(EES60-EES62)*$C$65*0.2958</f>
        <v>0</v>
      </c>
      <c r="EEU67" s="960">
        <f t="shared" ref="EEU67" si="9951">(EEU60-EEU62)*$C$65*0.2958</f>
        <v>0</v>
      </c>
      <c r="EEW67" s="960">
        <f t="shared" ref="EEW67" si="9952">(EEW60-EEW62)*$C$65*0.2958</f>
        <v>0</v>
      </c>
      <c r="EEY67" s="960">
        <f t="shared" ref="EEY67" si="9953">(EEY60-EEY62)*$C$65*0.2958</f>
        <v>0</v>
      </c>
      <c r="EFA67" s="960">
        <f t="shared" ref="EFA67" si="9954">(EFA60-EFA62)*$C$65*0.2958</f>
        <v>0</v>
      </c>
      <c r="EFC67" s="960">
        <f t="shared" ref="EFC67" si="9955">(EFC60-EFC62)*$C$65*0.2958</f>
        <v>0</v>
      </c>
      <c r="EFE67" s="960">
        <f t="shared" ref="EFE67" si="9956">(EFE60-EFE62)*$C$65*0.2958</f>
        <v>0</v>
      </c>
      <c r="EFG67" s="960">
        <f t="shared" ref="EFG67" si="9957">(EFG60-EFG62)*$C$65*0.2958</f>
        <v>0</v>
      </c>
      <c r="EFI67" s="960">
        <f t="shared" ref="EFI67" si="9958">(EFI60-EFI62)*$C$65*0.2958</f>
        <v>0</v>
      </c>
      <c r="EFK67" s="960">
        <f t="shared" ref="EFK67" si="9959">(EFK60-EFK62)*$C$65*0.2958</f>
        <v>0</v>
      </c>
      <c r="EFM67" s="960">
        <f t="shared" ref="EFM67" si="9960">(EFM60-EFM62)*$C$65*0.2958</f>
        <v>0</v>
      </c>
      <c r="EFO67" s="960">
        <f t="shared" ref="EFO67" si="9961">(EFO60-EFO62)*$C$65*0.2958</f>
        <v>0</v>
      </c>
      <c r="EFQ67" s="960">
        <f t="shared" ref="EFQ67" si="9962">(EFQ60-EFQ62)*$C$65*0.2958</f>
        <v>0</v>
      </c>
      <c r="EFS67" s="960">
        <f t="shared" ref="EFS67" si="9963">(EFS60-EFS62)*$C$65*0.2958</f>
        <v>0</v>
      </c>
      <c r="EFU67" s="960">
        <f t="shared" ref="EFU67" si="9964">(EFU60-EFU62)*$C$65*0.2958</f>
        <v>0</v>
      </c>
      <c r="EFW67" s="960">
        <f t="shared" ref="EFW67" si="9965">(EFW60-EFW62)*$C$65*0.2958</f>
        <v>0</v>
      </c>
      <c r="EFY67" s="960">
        <f t="shared" ref="EFY67" si="9966">(EFY60-EFY62)*$C$65*0.2958</f>
        <v>0</v>
      </c>
      <c r="EGA67" s="960">
        <f t="shared" ref="EGA67" si="9967">(EGA60-EGA62)*$C$65*0.2958</f>
        <v>0</v>
      </c>
      <c r="EGC67" s="960">
        <f t="shared" ref="EGC67" si="9968">(EGC60-EGC62)*$C$65*0.2958</f>
        <v>0</v>
      </c>
      <c r="EGE67" s="960">
        <f t="shared" ref="EGE67" si="9969">(EGE60-EGE62)*$C$65*0.2958</f>
        <v>0</v>
      </c>
      <c r="EGG67" s="960">
        <f t="shared" ref="EGG67" si="9970">(EGG60-EGG62)*$C$65*0.2958</f>
        <v>0</v>
      </c>
      <c r="EGI67" s="960">
        <f t="shared" ref="EGI67" si="9971">(EGI60-EGI62)*$C$65*0.2958</f>
        <v>0</v>
      </c>
      <c r="EGK67" s="960">
        <f t="shared" ref="EGK67" si="9972">(EGK60-EGK62)*$C$65*0.2958</f>
        <v>0</v>
      </c>
      <c r="EGM67" s="960">
        <f t="shared" ref="EGM67" si="9973">(EGM60-EGM62)*$C$65*0.2958</f>
        <v>0</v>
      </c>
      <c r="EGO67" s="960">
        <f t="shared" ref="EGO67" si="9974">(EGO60-EGO62)*$C$65*0.2958</f>
        <v>0</v>
      </c>
      <c r="EGQ67" s="960">
        <f t="shared" ref="EGQ67" si="9975">(EGQ60-EGQ62)*$C$65*0.2958</f>
        <v>0</v>
      </c>
      <c r="EGS67" s="960">
        <f t="shared" ref="EGS67" si="9976">(EGS60-EGS62)*$C$65*0.2958</f>
        <v>0</v>
      </c>
      <c r="EGU67" s="960">
        <f t="shared" ref="EGU67" si="9977">(EGU60-EGU62)*$C$65*0.2958</f>
        <v>0</v>
      </c>
      <c r="EGW67" s="960">
        <f t="shared" ref="EGW67" si="9978">(EGW60-EGW62)*$C$65*0.2958</f>
        <v>0</v>
      </c>
      <c r="EGY67" s="960">
        <f t="shared" ref="EGY67" si="9979">(EGY60-EGY62)*$C$65*0.2958</f>
        <v>0</v>
      </c>
      <c r="EHA67" s="960">
        <f t="shared" ref="EHA67" si="9980">(EHA60-EHA62)*$C$65*0.2958</f>
        <v>0</v>
      </c>
      <c r="EHC67" s="960">
        <f t="shared" ref="EHC67" si="9981">(EHC60-EHC62)*$C$65*0.2958</f>
        <v>0</v>
      </c>
      <c r="EHE67" s="960">
        <f t="shared" ref="EHE67" si="9982">(EHE60-EHE62)*$C$65*0.2958</f>
        <v>0</v>
      </c>
      <c r="EHG67" s="960">
        <f t="shared" ref="EHG67" si="9983">(EHG60-EHG62)*$C$65*0.2958</f>
        <v>0</v>
      </c>
      <c r="EHI67" s="960">
        <f t="shared" ref="EHI67" si="9984">(EHI60-EHI62)*$C$65*0.2958</f>
        <v>0</v>
      </c>
      <c r="EHK67" s="960">
        <f t="shared" ref="EHK67" si="9985">(EHK60-EHK62)*$C$65*0.2958</f>
        <v>0</v>
      </c>
      <c r="EHM67" s="960">
        <f t="shared" ref="EHM67" si="9986">(EHM60-EHM62)*$C$65*0.2958</f>
        <v>0</v>
      </c>
      <c r="EHO67" s="960">
        <f t="shared" ref="EHO67" si="9987">(EHO60-EHO62)*$C$65*0.2958</f>
        <v>0</v>
      </c>
      <c r="EHQ67" s="960">
        <f t="shared" ref="EHQ67" si="9988">(EHQ60-EHQ62)*$C$65*0.2958</f>
        <v>0</v>
      </c>
      <c r="EHS67" s="960">
        <f t="shared" ref="EHS67" si="9989">(EHS60-EHS62)*$C$65*0.2958</f>
        <v>0</v>
      </c>
      <c r="EHU67" s="960">
        <f t="shared" ref="EHU67" si="9990">(EHU60-EHU62)*$C$65*0.2958</f>
        <v>0</v>
      </c>
      <c r="EHW67" s="960">
        <f t="shared" ref="EHW67" si="9991">(EHW60-EHW62)*$C$65*0.2958</f>
        <v>0</v>
      </c>
      <c r="EHY67" s="960">
        <f t="shared" ref="EHY67" si="9992">(EHY60-EHY62)*$C$65*0.2958</f>
        <v>0</v>
      </c>
      <c r="EIA67" s="960">
        <f t="shared" ref="EIA67" si="9993">(EIA60-EIA62)*$C$65*0.2958</f>
        <v>0</v>
      </c>
      <c r="EIC67" s="960">
        <f t="shared" ref="EIC67" si="9994">(EIC60-EIC62)*$C$65*0.2958</f>
        <v>0</v>
      </c>
      <c r="EIE67" s="960">
        <f t="shared" ref="EIE67" si="9995">(EIE60-EIE62)*$C$65*0.2958</f>
        <v>0</v>
      </c>
      <c r="EIG67" s="960">
        <f t="shared" ref="EIG67" si="9996">(EIG60-EIG62)*$C$65*0.2958</f>
        <v>0</v>
      </c>
      <c r="EII67" s="960">
        <f t="shared" ref="EII67" si="9997">(EII60-EII62)*$C$65*0.2958</f>
        <v>0</v>
      </c>
      <c r="EIK67" s="960">
        <f t="shared" ref="EIK67" si="9998">(EIK60-EIK62)*$C$65*0.2958</f>
        <v>0</v>
      </c>
      <c r="EIM67" s="960">
        <f t="shared" ref="EIM67" si="9999">(EIM60-EIM62)*$C$65*0.2958</f>
        <v>0</v>
      </c>
      <c r="EIO67" s="960">
        <f t="shared" ref="EIO67" si="10000">(EIO60-EIO62)*$C$65*0.2958</f>
        <v>0</v>
      </c>
      <c r="EIQ67" s="960">
        <f t="shared" ref="EIQ67" si="10001">(EIQ60-EIQ62)*$C$65*0.2958</f>
        <v>0</v>
      </c>
      <c r="EIS67" s="960">
        <f t="shared" ref="EIS67" si="10002">(EIS60-EIS62)*$C$65*0.2958</f>
        <v>0</v>
      </c>
      <c r="EIU67" s="960">
        <f t="shared" ref="EIU67" si="10003">(EIU60-EIU62)*$C$65*0.2958</f>
        <v>0</v>
      </c>
      <c r="EIW67" s="960">
        <f t="shared" ref="EIW67" si="10004">(EIW60-EIW62)*$C$65*0.2958</f>
        <v>0</v>
      </c>
      <c r="EIY67" s="960">
        <f t="shared" ref="EIY67" si="10005">(EIY60-EIY62)*$C$65*0.2958</f>
        <v>0</v>
      </c>
      <c r="EJA67" s="960">
        <f t="shared" ref="EJA67" si="10006">(EJA60-EJA62)*$C$65*0.2958</f>
        <v>0</v>
      </c>
      <c r="EJC67" s="960">
        <f t="shared" ref="EJC67" si="10007">(EJC60-EJC62)*$C$65*0.2958</f>
        <v>0</v>
      </c>
      <c r="EJE67" s="960">
        <f t="shared" ref="EJE67" si="10008">(EJE60-EJE62)*$C$65*0.2958</f>
        <v>0</v>
      </c>
      <c r="EJG67" s="960">
        <f t="shared" ref="EJG67" si="10009">(EJG60-EJG62)*$C$65*0.2958</f>
        <v>0</v>
      </c>
      <c r="EJI67" s="960">
        <f t="shared" ref="EJI67" si="10010">(EJI60-EJI62)*$C$65*0.2958</f>
        <v>0</v>
      </c>
      <c r="EJK67" s="960">
        <f t="shared" ref="EJK67" si="10011">(EJK60-EJK62)*$C$65*0.2958</f>
        <v>0</v>
      </c>
      <c r="EJM67" s="960">
        <f t="shared" ref="EJM67" si="10012">(EJM60-EJM62)*$C$65*0.2958</f>
        <v>0</v>
      </c>
      <c r="EJO67" s="960">
        <f t="shared" ref="EJO67" si="10013">(EJO60-EJO62)*$C$65*0.2958</f>
        <v>0</v>
      </c>
      <c r="EJQ67" s="960">
        <f t="shared" ref="EJQ67" si="10014">(EJQ60-EJQ62)*$C$65*0.2958</f>
        <v>0</v>
      </c>
      <c r="EJS67" s="960">
        <f t="shared" ref="EJS67" si="10015">(EJS60-EJS62)*$C$65*0.2958</f>
        <v>0</v>
      </c>
      <c r="EJU67" s="960">
        <f t="shared" ref="EJU67" si="10016">(EJU60-EJU62)*$C$65*0.2958</f>
        <v>0</v>
      </c>
      <c r="EJW67" s="960">
        <f t="shared" ref="EJW67" si="10017">(EJW60-EJW62)*$C$65*0.2958</f>
        <v>0</v>
      </c>
      <c r="EJY67" s="960">
        <f t="shared" ref="EJY67" si="10018">(EJY60-EJY62)*$C$65*0.2958</f>
        <v>0</v>
      </c>
      <c r="EKA67" s="960">
        <f t="shared" ref="EKA67" si="10019">(EKA60-EKA62)*$C$65*0.2958</f>
        <v>0</v>
      </c>
      <c r="EKC67" s="960">
        <f t="shared" ref="EKC67" si="10020">(EKC60-EKC62)*$C$65*0.2958</f>
        <v>0</v>
      </c>
      <c r="EKE67" s="960">
        <f t="shared" ref="EKE67" si="10021">(EKE60-EKE62)*$C$65*0.2958</f>
        <v>0</v>
      </c>
      <c r="EKG67" s="960">
        <f t="shared" ref="EKG67" si="10022">(EKG60-EKG62)*$C$65*0.2958</f>
        <v>0</v>
      </c>
      <c r="EKI67" s="960">
        <f t="shared" ref="EKI67" si="10023">(EKI60-EKI62)*$C$65*0.2958</f>
        <v>0</v>
      </c>
      <c r="EKK67" s="960">
        <f t="shared" ref="EKK67" si="10024">(EKK60-EKK62)*$C$65*0.2958</f>
        <v>0</v>
      </c>
      <c r="EKM67" s="960">
        <f t="shared" ref="EKM67" si="10025">(EKM60-EKM62)*$C$65*0.2958</f>
        <v>0</v>
      </c>
      <c r="EKO67" s="960">
        <f t="shared" ref="EKO67" si="10026">(EKO60-EKO62)*$C$65*0.2958</f>
        <v>0</v>
      </c>
      <c r="EKQ67" s="960">
        <f t="shared" ref="EKQ67" si="10027">(EKQ60-EKQ62)*$C$65*0.2958</f>
        <v>0</v>
      </c>
      <c r="EKS67" s="960">
        <f t="shared" ref="EKS67" si="10028">(EKS60-EKS62)*$C$65*0.2958</f>
        <v>0</v>
      </c>
      <c r="EKU67" s="960">
        <f t="shared" ref="EKU67" si="10029">(EKU60-EKU62)*$C$65*0.2958</f>
        <v>0</v>
      </c>
      <c r="EKW67" s="960">
        <f t="shared" ref="EKW67" si="10030">(EKW60-EKW62)*$C$65*0.2958</f>
        <v>0</v>
      </c>
      <c r="EKY67" s="960">
        <f t="shared" ref="EKY67" si="10031">(EKY60-EKY62)*$C$65*0.2958</f>
        <v>0</v>
      </c>
      <c r="ELA67" s="960">
        <f t="shared" ref="ELA67" si="10032">(ELA60-ELA62)*$C$65*0.2958</f>
        <v>0</v>
      </c>
      <c r="ELC67" s="960">
        <f t="shared" ref="ELC67" si="10033">(ELC60-ELC62)*$C$65*0.2958</f>
        <v>0</v>
      </c>
      <c r="ELE67" s="960">
        <f t="shared" ref="ELE67" si="10034">(ELE60-ELE62)*$C$65*0.2958</f>
        <v>0</v>
      </c>
      <c r="ELG67" s="960">
        <f t="shared" ref="ELG67" si="10035">(ELG60-ELG62)*$C$65*0.2958</f>
        <v>0</v>
      </c>
      <c r="ELI67" s="960">
        <f t="shared" ref="ELI67" si="10036">(ELI60-ELI62)*$C$65*0.2958</f>
        <v>0</v>
      </c>
      <c r="ELK67" s="960">
        <f t="shared" ref="ELK67" si="10037">(ELK60-ELK62)*$C$65*0.2958</f>
        <v>0</v>
      </c>
      <c r="ELM67" s="960">
        <f t="shared" ref="ELM67" si="10038">(ELM60-ELM62)*$C$65*0.2958</f>
        <v>0</v>
      </c>
      <c r="ELO67" s="960">
        <f t="shared" ref="ELO67" si="10039">(ELO60-ELO62)*$C$65*0.2958</f>
        <v>0</v>
      </c>
      <c r="ELQ67" s="960">
        <f t="shared" ref="ELQ67" si="10040">(ELQ60-ELQ62)*$C$65*0.2958</f>
        <v>0</v>
      </c>
      <c r="ELS67" s="960">
        <f t="shared" ref="ELS67" si="10041">(ELS60-ELS62)*$C$65*0.2958</f>
        <v>0</v>
      </c>
      <c r="ELU67" s="960">
        <f t="shared" ref="ELU67" si="10042">(ELU60-ELU62)*$C$65*0.2958</f>
        <v>0</v>
      </c>
      <c r="ELW67" s="960">
        <f t="shared" ref="ELW67" si="10043">(ELW60-ELW62)*$C$65*0.2958</f>
        <v>0</v>
      </c>
      <c r="ELY67" s="960">
        <f t="shared" ref="ELY67" si="10044">(ELY60-ELY62)*$C$65*0.2958</f>
        <v>0</v>
      </c>
      <c r="EMA67" s="960">
        <f t="shared" ref="EMA67" si="10045">(EMA60-EMA62)*$C$65*0.2958</f>
        <v>0</v>
      </c>
      <c r="EMC67" s="960">
        <f t="shared" ref="EMC67" si="10046">(EMC60-EMC62)*$C$65*0.2958</f>
        <v>0</v>
      </c>
      <c r="EME67" s="960">
        <f t="shared" ref="EME67" si="10047">(EME60-EME62)*$C$65*0.2958</f>
        <v>0</v>
      </c>
      <c r="EMG67" s="960">
        <f t="shared" ref="EMG67" si="10048">(EMG60-EMG62)*$C$65*0.2958</f>
        <v>0</v>
      </c>
      <c r="EMI67" s="960">
        <f t="shared" ref="EMI67" si="10049">(EMI60-EMI62)*$C$65*0.2958</f>
        <v>0</v>
      </c>
      <c r="EMK67" s="960">
        <f t="shared" ref="EMK67" si="10050">(EMK60-EMK62)*$C$65*0.2958</f>
        <v>0</v>
      </c>
      <c r="EMM67" s="960">
        <f t="shared" ref="EMM67" si="10051">(EMM60-EMM62)*$C$65*0.2958</f>
        <v>0</v>
      </c>
      <c r="EMO67" s="960">
        <f t="shared" ref="EMO67" si="10052">(EMO60-EMO62)*$C$65*0.2958</f>
        <v>0</v>
      </c>
      <c r="EMQ67" s="960">
        <f t="shared" ref="EMQ67" si="10053">(EMQ60-EMQ62)*$C$65*0.2958</f>
        <v>0</v>
      </c>
      <c r="EMS67" s="960">
        <f t="shared" ref="EMS67" si="10054">(EMS60-EMS62)*$C$65*0.2958</f>
        <v>0</v>
      </c>
      <c r="EMU67" s="960">
        <f t="shared" ref="EMU67" si="10055">(EMU60-EMU62)*$C$65*0.2958</f>
        <v>0</v>
      </c>
      <c r="EMW67" s="960">
        <f t="shared" ref="EMW67" si="10056">(EMW60-EMW62)*$C$65*0.2958</f>
        <v>0</v>
      </c>
      <c r="EMY67" s="960">
        <f t="shared" ref="EMY67" si="10057">(EMY60-EMY62)*$C$65*0.2958</f>
        <v>0</v>
      </c>
      <c r="ENA67" s="960">
        <f t="shared" ref="ENA67" si="10058">(ENA60-ENA62)*$C$65*0.2958</f>
        <v>0</v>
      </c>
      <c r="ENC67" s="960">
        <f t="shared" ref="ENC67" si="10059">(ENC60-ENC62)*$C$65*0.2958</f>
        <v>0</v>
      </c>
      <c r="ENE67" s="960">
        <f t="shared" ref="ENE67" si="10060">(ENE60-ENE62)*$C$65*0.2958</f>
        <v>0</v>
      </c>
      <c r="ENG67" s="960">
        <f t="shared" ref="ENG67" si="10061">(ENG60-ENG62)*$C$65*0.2958</f>
        <v>0</v>
      </c>
      <c r="ENI67" s="960">
        <f t="shared" ref="ENI67" si="10062">(ENI60-ENI62)*$C$65*0.2958</f>
        <v>0</v>
      </c>
      <c r="ENK67" s="960">
        <f t="shared" ref="ENK67" si="10063">(ENK60-ENK62)*$C$65*0.2958</f>
        <v>0</v>
      </c>
      <c r="ENM67" s="960">
        <f t="shared" ref="ENM67" si="10064">(ENM60-ENM62)*$C$65*0.2958</f>
        <v>0</v>
      </c>
      <c r="ENO67" s="960">
        <f t="shared" ref="ENO67" si="10065">(ENO60-ENO62)*$C$65*0.2958</f>
        <v>0</v>
      </c>
      <c r="ENQ67" s="960">
        <f t="shared" ref="ENQ67" si="10066">(ENQ60-ENQ62)*$C$65*0.2958</f>
        <v>0</v>
      </c>
      <c r="ENS67" s="960">
        <f t="shared" ref="ENS67" si="10067">(ENS60-ENS62)*$C$65*0.2958</f>
        <v>0</v>
      </c>
      <c r="ENU67" s="960">
        <f t="shared" ref="ENU67" si="10068">(ENU60-ENU62)*$C$65*0.2958</f>
        <v>0</v>
      </c>
      <c r="ENW67" s="960">
        <f t="shared" ref="ENW67" si="10069">(ENW60-ENW62)*$C$65*0.2958</f>
        <v>0</v>
      </c>
      <c r="ENY67" s="960">
        <f t="shared" ref="ENY67" si="10070">(ENY60-ENY62)*$C$65*0.2958</f>
        <v>0</v>
      </c>
      <c r="EOA67" s="960">
        <f t="shared" ref="EOA67" si="10071">(EOA60-EOA62)*$C$65*0.2958</f>
        <v>0</v>
      </c>
      <c r="EOC67" s="960">
        <f t="shared" ref="EOC67" si="10072">(EOC60-EOC62)*$C$65*0.2958</f>
        <v>0</v>
      </c>
      <c r="EOE67" s="960">
        <f t="shared" ref="EOE67" si="10073">(EOE60-EOE62)*$C$65*0.2958</f>
        <v>0</v>
      </c>
      <c r="EOG67" s="960">
        <f t="shared" ref="EOG67" si="10074">(EOG60-EOG62)*$C$65*0.2958</f>
        <v>0</v>
      </c>
      <c r="EOI67" s="960">
        <f t="shared" ref="EOI67" si="10075">(EOI60-EOI62)*$C$65*0.2958</f>
        <v>0</v>
      </c>
      <c r="EOK67" s="960">
        <f t="shared" ref="EOK67" si="10076">(EOK60-EOK62)*$C$65*0.2958</f>
        <v>0</v>
      </c>
      <c r="EOM67" s="960">
        <f t="shared" ref="EOM67" si="10077">(EOM60-EOM62)*$C$65*0.2958</f>
        <v>0</v>
      </c>
      <c r="EOO67" s="960">
        <f t="shared" ref="EOO67" si="10078">(EOO60-EOO62)*$C$65*0.2958</f>
        <v>0</v>
      </c>
      <c r="EOQ67" s="960">
        <f t="shared" ref="EOQ67" si="10079">(EOQ60-EOQ62)*$C$65*0.2958</f>
        <v>0</v>
      </c>
      <c r="EOS67" s="960">
        <f t="shared" ref="EOS67" si="10080">(EOS60-EOS62)*$C$65*0.2958</f>
        <v>0</v>
      </c>
      <c r="EOU67" s="960">
        <f t="shared" ref="EOU67" si="10081">(EOU60-EOU62)*$C$65*0.2958</f>
        <v>0</v>
      </c>
      <c r="EOW67" s="960">
        <f t="shared" ref="EOW67" si="10082">(EOW60-EOW62)*$C$65*0.2958</f>
        <v>0</v>
      </c>
      <c r="EOY67" s="960">
        <f t="shared" ref="EOY67" si="10083">(EOY60-EOY62)*$C$65*0.2958</f>
        <v>0</v>
      </c>
      <c r="EPA67" s="960">
        <f t="shared" ref="EPA67" si="10084">(EPA60-EPA62)*$C$65*0.2958</f>
        <v>0</v>
      </c>
      <c r="EPC67" s="960">
        <f t="shared" ref="EPC67" si="10085">(EPC60-EPC62)*$C$65*0.2958</f>
        <v>0</v>
      </c>
      <c r="EPE67" s="960">
        <f t="shared" ref="EPE67" si="10086">(EPE60-EPE62)*$C$65*0.2958</f>
        <v>0</v>
      </c>
      <c r="EPG67" s="960">
        <f t="shared" ref="EPG67" si="10087">(EPG60-EPG62)*$C$65*0.2958</f>
        <v>0</v>
      </c>
      <c r="EPI67" s="960">
        <f t="shared" ref="EPI67" si="10088">(EPI60-EPI62)*$C$65*0.2958</f>
        <v>0</v>
      </c>
      <c r="EPK67" s="960">
        <f t="shared" ref="EPK67" si="10089">(EPK60-EPK62)*$C$65*0.2958</f>
        <v>0</v>
      </c>
      <c r="EPM67" s="960">
        <f t="shared" ref="EPM67" si="10090">(EPM60-EPM62)*$C$65*0.2958</f>
        <v>0</v>
      </c>
      <c r="EPO67" s="960">
        <f t="shared" ref="EPO67" si="10091">(EPO60-EPO62)*$C$65*0.2958</f>
        <v>0</v>
      </c>
      <c r="EPQ67" s="960">
        <f t="shared" ref="EPQ67" si="10092">(EPQ60-EPQ62)*$C$65*0.2958</f>
        <v>0</v>
      </c>
      <c r="EPS67" s="960">
        <f t="shared" ref="EPS67" si="10093">(EPS60-EPS62)*$C$65*0.2958</f>
        <v>0</v>
      </c>
      <c r="EPU67" s="960">
        <f t="shared" ref="EPU67" si="10094">(EPU60-EPU62)*$C$65*0.2958</f>
        <v>0</v>
      </c>
      <c r="EPW67" s="960">
        <f t="shared" ref="EPW67" si="10095">(EPW60-EPW62)*$C$65*0.2958</f>
        <v>0</v>
      </c>
      <c r="EPY67" s="960">
        <f t="shared" ref="EPY67" si="10096">(EPY60-EPY62)*$C$65*0.2958</f>
        <v>0</v>
      </c>
      <c r="EQA67" s="960">
        <f t="shared" ref="EQA67" si="10097">(EQA60-EQA62)*$C$65*0.2958</f>
        <v>0</v>
      </c>
      <c r="EQC67" s="960">
        <f t="shared" ref="EQC67" si="10098">(EQC60-EQC62)*$C$65*0.2958</f>
        <v>0</v>
      </c>
      <c r="EQE67" s="960">
        <f t="shared" ref="EQE67" si="10099">(EQE60-EQE62)*$C$65*0.2958</f>
        <v>0</v>
      </c>
      <c r="EQG67" s="960">
        <f t="shared" ref="EQG67" si="10100">(EQG60-EQG62)*$C$65*0.2958</f>
        <v>0</v>
      </c>
      <c r="EQI67" s="960">
        <f t="shared" ref="EQI67" si="10101">(EQI60-EQI62)*$C$65*0.2958</f>
        <v>0</v>
      </c>
      <c r="EQK67" s="960">
        <f t="shared" ref="EQK67" si="10102">(EQK60-EQK62)*$C$65*0.2958</f>
        <v>0</v>
      </c>
      <c r="EQM67" s="960">
        <f t="shared" ref="EQM67" si="10103">(EQM60-EQM62)*$C$65*0.2958</f>
        <v>0</v>
      </c>
      <c r="EQO67" s="960">
        <f t="shared" ref="EQO67" si="10104">(EQO60-EQO62)*$C$65*0.2958</f>
        <v>0</v>
      </c>
      <c r="EQQ67" s="960">
        <f t="shared" ref="EQQ67" si="10105">(EQQ60-EQQ62)*$C$65*0.2958</f>
        <v>0</v>
      </c>
      <c r="EQS67" s="960">
        <f t="shared" ref="EQS67" si="10106">(EQS60-EQS62)*$C$65*0.2958</f>
        <v>0</v>
      </c>
      <c r="EQU67" s="960">
        <f t="shared" ref="EQU67" si="10107">(EQU60-EQU62)*$C$65*0.2958</f>
        <v>0</v>
      </c>
      <c r="EQW67" s="960">
        <f t="shared" ref="EQW67" si="10108">(EQW60-EQW62)*$C$65*0.2958</f>
        <v>0</v>
      </c>
      <c r="EQY67" s="960">
        <f t="shared" ref="EQY67" si="10109">(EQY60-EQY62)*$C$65*0.2958</f>
        <v>0</v>
      </c>
      <c r="ERA67" s="960">
        <f t="shared" ref="ERA67" si="10110">(ERA60-ERA62)*$C$65*0.2958</f>
        <v>0</v>
      </c>
      <c r="ERC67" s="960">
        <f t="shared" ref="ERC67" si="10111">(ERC60-ERC62)*$C$65*0.2958</f>
        <v>0</v>
      </c>
      <c r="ERE67" s="960">
        <f t="shared" ref="ERE67" si="10112">(ERE60-ERE62)*$C$65*0.2958</f>
        <v>0</v>
      </c>
      <c r="ERG67" s="960">
        <f t="shared" ref="ERG67" si="10113">(ERG60-ERG62)*$C$65*0.2958</f>
        <v>0</v>
      </c>
      <c r="ERI67" s="960">
        <f t="shared" ref="ERI67" si="10114">(ERI60-ERI62)*$C$65*0.2958</f>
        <v>0</v>
      </c>
      <c r="ERK67" s="960">
        <f t="shared" ref="ERK67" si="10115">(ERK60-ERK62)*$C$65*0.2958</f>
        <v>0</v>
      </c>
      <c r="ERM67" s="960">
        <f t="shared" ref="ERM67" si="10116">(ERM60-ERM62)*$C$65*0.2958</f>
        <v>0</v>
      </c>
      <c r="ERO67" s="960">
        <f t="shared" ref="ERO67" si="10117">(ERO60-ERO62)*$C$65*0.2958</f>
        <v>0</v>
      </c>
      <c r="ERQ67" s="960">
        <f t="shared" ref="ERQ67" si="10118">(ERQ60-ERQ62)*$C$65*0.2958</f>
        <v>0</v>
      </c>
      <c r="ERS67" s="960">
        <f t="shared" ref="ERS67" si="10119">(ERS60-ERS62)*$C$65*0.2958</f>
        <v>0</v>
      </c>
      <c r="ERU67" s="960">
        <f t="shared" ref="ERU67" si="10120">(ERU60-ERU62)*$C$65*0.2958</f>
        <v>0</v>
      </c>
      <c r="ERW67" s="960">
        <f t="shared" ref="ERW67" si="10121">(ERW60-ERW62)*$C$65*0.2958</f>
        <v>0</v>
      </c>
      <c r="ERY67" s="960">
        <f t="shared" ref="ERY67" si="10122">(ERY60-ERY62)*$C$65*0.2958</f>
        <v>0</v>
      </c>
      <c r="ESA67" s="960">
        <f t="shared" ref="ESA67" si="10123">(ESA60-ESA62)*$C$65*0.2958</f>
        <v>0</v>
      </c>
      <c r="ESC67" s="960">
        <f t="shared" ref="ESC67" si="10124">(ESC60-ESC62)*$C$65*0.2958</f>
        <v>0</v>
      </c>
      <c r="ESE67" s="960">
        <f t="shared" ref="ESE67" si="10125">(ESE60-ESE62)*$C$65*0.2958</f>
        <v>0</v>
      </c>
      <c r="ESG67" s="960">
        <f t="shared" ref="ESG67" si="10126">(ESG60-ESG62)*$C$65*0.2958</f>
        <v>0</v>
      </c>
      <c r="ESI67" s="960">
        <f t="shared" ref="ESI67" si="10127">(ESI60-ESI62)*$C$65*0.2958</f>
        <v>0</v>
      </c>
      <c r="ESK67" s="960">
        <f t="shared" ref="ESK67" si="10128">(ESK60-ESK62)*$C$65*0.2958</f>
        <v>0</v>
      </c>
      <c r="ESM67" s="960">
        <f t="shared" ref="ESM67" si="10129">(ESM60-ESM62)*$C$65*0.2958</f>
        <v>0</v>
      </c>
      <c r="ESO67" s="960">
        <f t="shared" ref="ESO67" si="10130">(ESO60-ESO62)*$C$65*0.2958</f>
        <v>0</v>
      </c>
      <c r="ESQ67" s="960">
        <f t="shared" ref="ESQ67" si="10131">(ESQ60-ESQ62)*$C$65*0.2958</f>
        <v>0</v>
      </c>
      <c r="ESS67" s="960">
        <f t="shared" ref="ESS67" si="10132">(ESS60-ESS62)*$C$65*0.2958</f>
        <v>0</v>
      </c>
      <c r="ESU67" s="960">
        <f t="shared" ref="ESU67" si="10133">(ESU60-ESU62)*$C$65*0.2958</f>
        <v>0</v>
      </c>
      <c r="ESW67" s="960">
        <f t="shared" ref="ESW67" si="10134">(ESW60-ESW62)*$C$65*0.2958</f>
        <v>0</v>
      </c>
      <c r="ESY67" s="960">
        <f t="shared" ref="ESY67" si="10135">(ESY60-ESY62)*$C$65*0.2958</f>
        <v>0</v>
      </c>
      <c r="ETA67" s="960">
        <f t="shared" ref="ETA67" si="10136">(ETA60-ETA62)*$C$65*0.2958</f>
        <v>0</v>
      </c>
      <c r="ETC67" s="960">
        <f t="shared" ref="ETC67" si="10137">(ETC60-ETC62)*$C$65*0.2958</f>
        <v>0</v>
      </c>
      <c r="ETE67" s="960">
        <f t="shared" ref="ETE67" si="10138">(ETE60-ETE62)*$C$65*0.2958</f>
        <v>0</v>
      </c>
      <c r="ETG67" s="960">
        <f t="shared" ref="ETG67" si="10139">(ETG60-ETG62)*$C$65*0.2958</f>
        <v>0</v>
      </c>
      <c r="ETI67" s="960">
        <f t="shared" ref="ETI67" si="10140">(ETI60-ETI62)*$C$65*0.2958</f>
        <v>0</v>
      </c>
      <c r="ETK67" s="960">
        <f t="shared" ref="ETK67" si="10141">(ETK60-ETK62)*$C$65*0.2958</f>
        <v>0</v>
      </c>
      <c r="ETM67" s="960">
        <f t="shared" ref="ETM67" si="10142">(ETM60-ETM62)*$C$65*0.2958</f>
        <v>0</v>
      </c>
      <c r="ETO67" s="960">
        <f t="shared" ref="ETO67" si="10143">(ETO60-ETO62)*$C$65*0.2958</f>
        <v>0</v>
      </c>
      <c r="ETQ67" s="960">
        <f t="shared" ref="ETQ67" si="10144">(ETQ60-ETQ62)*$C$65*0.2958</f>
        <v>0</v>
      </c>
      <c r="ETS67" s="960">
        <f t="shared" ref="ETS67" si="10145">(ETS60-ETS62)*$C$65*0.2958</f>
        <v>0</v>
      </c>
      <c r="ETU67" s="960">
        <f t="shared" ref="ETU67" si="10146">(ETU60-ETU62)*$C$65*0.2958</f>
        <v>0</v>
      </c>
      <c r="ETW67" s="960">
        <f t="shared" ref="ETW67" si="10147">(ETW60-ETW62)*$C$65*0.2958</f>
        <v>0</v>
      </c>
      <c r="ETY67" s="960">
        <f t="shared" ref="ETY67" si="10148">(ETY60-ETY62)*$C$65*0.2958</f>
        <v>0</v>
      </c>
      <c r="EUA67" s="960">
        <f t="shared" ref="EUA67" si="10149">(EUA60-EUA62)*$C$65*0.2958</f>
        <v>0</v>
      </c>
      <c r="EUC67" s="960">
        <f t="shared" ref="EUC67" si="10150">(EUC60-EUC62)*$C$65*0.2958</f>
        <v>0</v>
      </c>
      <c r="EUE67" s="960">
        <f t="shared" ref="EUE67" si="10151">(EUE60-EUE62)*$C$65*0.2958</f>
        <v>0</v>
      </c>
      <c r="EUG67" s="960">
        <f t="shared" ref="EUG67" si="10152">(EUG60-EUG62)*$C$65*0.2958</f>
        <v>0</v>
      </c>
      <c r="EUI67" s="960">
        <f t="shared" ref="EUI67" si="10153">(EUI60-EUI62)*$C$65*0.2958</f>
        <v>0</v>
      </c>
      <c r="EUK67" s="960">
        <f t="shared" ref="EUK67" si="10154">(EUK60-EUK62)*$C$65*0.2958</f>
        <v>0</v>
      </c>
      <c r="EUM67" s="960">
        <f t="shared" ref="EUM67" si="10155">(EUM60-EUM62)*$C$65*0.2958</f>
        <v>0</v>
      </c>
      <c r="EUO67" s="960">
        <f t="shared" ref="EUO67" si="10156">(EUO60-EUO62)*$C$65*0.2958</f>
        <v>0</v>
      </c>
      <c r="EUQ67" s="960">
        <f t="shared" ref="EUQ67" si="10157">(EUQ60-EUQ62)*$C$65*0.2958</f>
        <v>0</v>
      </c>
      <c r="EUS67" s="960">
        <f t="shared" ref="EUS67" si="10158">(EUS60-EUS62)*$C$65*0.2958</f>
        <v>0</v>
      </c>
      <c r="EUU67" s="960">
        <f t="shared" ref="EUU67" si="10159">(EUU60-EUU62)*$C$65*0.2958</f>
        <v>0</v>
      </c>
      <c r="EUW67" s="960">
        <f t="shared" ref="EUW67" si="10160">(EUW60-EUW62)*$C$65*0.2958</f>
        <v>0</v>
      </c>
      <c r="EUY67" s="960">
        <f t="shared" ref="EUY67" si="10161">(EUY60-EUY62)*$C$65*0.2958</f>
        <v>0</v>
      </c>
      <c r="EVA67" s="960">
        <f t="shared" ref="EVA67" si="10162">(EVA60-EVA62)*$C$65*0.2958</f>
        <v>0</v>
      </c>
      <c r="EVC67" s="960">
        <f t="shared" ref="EVC67" si="10163">(EVC60-EVC62)*$C$65*0.2958</f>
        <v>0</v>
      </c>
      <c r="EVE67" s="960">
        <f t="shared" ref="EVE67" si="10164">(EVE60-EVE62)*$C$65*0.2958</f>
        <v>0</v>
      </c>
      <c r="EVG67" s="960">
        <f t="shared" ref="EVG67" si="10165">(EVG60-EVG62)*$C$65*0.2958</f>
        <v>0</v>
      </c>
      <c r="EVI67" s="960">
        <f t="shared" ref="EVI67" si="10166">(EVI60-EVI62)*$C$65*0.2958</f>
        <v>0</v>
      </c>
      <c r="EVK67" s="960">
        <f t="shared" ref="EVK67" si="10167">(EVK60-EVK62)*$C$65*0.2958</f>
        <v>0</v>
      </c>
      <c r="EVM67" s="960">
        <f t="shared" ref="EVM67" si="10168">(EVM60-EVM62)*$C$65*0.2958</f>
        <v>0</v>
      </c>
      <c r="EVO67" s="960">
        <f t="shared" ref="EVO67" si="10169">(EVO60-EVO62)*$C$65*0.2958</f>
        <v>0</v>
      </c>
      <c r="EVQ67" s="960">
        <f t="shared" ref="EVQ67" si="10170">(EVQ60-EVQ62)*$C$65*0.2958</f>
        <v>0</v>
      </c>
      <c r="EVS67" s="960">
        <f t="shared" ref="EVS67" si="10171">(EVS60-EVS62)*$C$65*0.2958</f>
        <v>0</v>
      </c>
      <c r="EVU67" s="960">
        <f t="shared" ref="EVU67" si="10172">(EVU60-EVU62)*$C$65*0.2958</f>
        <v>0</v>
      </c>
      <c r="EVW67" s="960">
        <f t="shared" ref="EVW67" si="10173">(EVW60-EVW62)*$C$65*0.2958</f>
        <v>0</v>
      </c>
      <c r="EVY67" s="960">
        <f t="shared" ref="EVY67" si="10174">(EVY60-EVY62)*$C$65*0.2958</f>
        <v>0</v>
      </c>
      <c r="EWA67" s="960">
        <f t="shared" ref="EWA67" si="10175">(EWA60-EWA62)*$C$65*0.2958</f>
        <v>0</v>
      </c>
      <c r="EWC67" s="960">
        <f t="shared" ref="EWC67" si="10176">(EWC60-EWC62)*$C$65*0.2958</f>
        <v>0</v>
      </c>
      <c r="EWE67" s="960">
        <f t="shared" ref="EWE67" si="10177">(EWE60-EWE62)*$C$65*0.2958</f>
        <v>0</v>
      </c>
      <c r="EWG67" s="960">
        <f t="shared" ref="EWG67" si="10178">(EWG60-EWG62)*$C$65*0.2958</f>
        <v>0</v>
      </c>
      <c r="EWI67" s="960">
        <f t="shared" ref="EWI67" si="10179">(EWI60-EWI62)*$C$65*0.2958</f>
        <v>0</v>
      </c>
      <c r="EWK67" s="960">
        <f t="shared" ref="EWK67" si="10180">(EWK60-EWK62)*$C$65*0.2958</f>
        <v>0</v>
      </c>
      <c r="EWM67" s="960">
        <f t="shared" ref="EWM67" si="10181">(EWM60-EWM62)*$C$65*0.2958</f>
        <v>0</v>
      </c>
      <c r="EWO67" s="960">
        <f t="shared" ref="EWO67" si="10182">(EWO60-EWO62)*$C$65*0.2958</f>
        <v>0</v>
      </c>
      <c r="EWQ67" s="960">
        <f t="shared" ref="EWQ67" si="10183">(EWQ60-EWQ62)*$C$65*0.2958</f>
        <v>0</v>
      </c>
      <c r="EWS67" s="960">
        <f t="shared" ref="EWS67" si="10184">(EWS60-EWS62)*$C$65*0.2958</f>
        <v>0</v>
      </c>
      <c r="EWU67" s="960">
        <f t="shared" ref="EWU67" si="10185">(EWU60-EWU62)*$C$65*0.2958</f>
        <v>0</v>
      </c>
      <c r="EWW67" s="960">
        <f t="shared" ref="EWW67" si="10186">(EWW60-EWW62)*$C$65*0.2958</f>
        <v>0</v>
      </c>
      <c r="EWY67" s="960">
        <f t="shared" ref="EWY67" si="10187">(EWY60-EWY62)*$C$65*0.2958</f>
        <v>0</v>
      </c>
      <c r="EXA67" s="960">
        <f t="shared" ref="EXA67" si="10188">(EXA60-EXA62)*$C$65*0.2958</f>
        <v>0</v>
      </c>
      <c r="EXC67" s="960">
        <f t="shared" ref="EXC67" si="10189">(EXC60-EXC62)*$C$65*0.2958</f>
        <v>0</v>
      </c>
      <c r="EXE67" s="960">
        <f t="shared" ref="EXE67" si="10190">(EXE60-EXE62)*$C$65*0.2958</f>
        <v>0</v>
      </c>
      <c r="EXG67" s="960">
        <f t="shared" ref="EXG67" si="10191">(EXG60-EXG62)*$C$65*0.2958</f>
        <v>0</v>
      </c>
      <c r="EXI67" s="960">
        <f t="shared" ref="EXI67" si="10192">(EXI60-EXI62)*$C$65*0.2958</f>
        <v>0</v>
      </c>
      <c r="EXK67" s="960">
        <f t="shared" ref="EXK67" si="10193">(EXK60-EXK62)*$C$65*0.2958</f>
        <v>0</v>
      </c>
      <c r="EXM67" s="960">
        <f t="shared" ref="EXM67" si="10194">(EXM60-EXM62)*$C$65*0.2958</f>
        <v>0</v>
      </c>
      <c r="EXO67" s="960">
        <f t="shared" ref="EXO67" si="10195">(EXO60-EXO62)*$C$65*0.2958</f>
        <v>0</v>
      </c>
      <c r="EXQ67" s="960">
        <f t="shared" ref="EXQ67" si="10196">(EXQ60-EXQ62)*$C$65*0.2958</f>
        <v>0</v>
      </c>
      <c r="EXS67" s="960">
        <f t="shared" ref="EXS67" si="10197">(EXS60-EXS62)*$C$65*0.2958</f>
        <v>0</v>
      </c>
      <c r="EXU67" s="960">
        <f t="shared" ref="EXU67" si="10198">(EXU60-EXU62)*$C$65*0.2958</f>
        <v>0</v>
      </c>
      <c r="EXW67" s="960">
        <f t="shared" ref="EXW67" si="10199">(EXW60-EXW62)*$C$65*0.2958</f>
        <v>0</v>
      </c>
      <c r="EXY67" s="960">
        <f t="shared" ref="EXY67" si="10200">(EXY60-EXY62)*$C$65*0.2958</f>
        <v>0</v>
      </c>
      <c r="EYA67" s="960">
        <f t="shared" ref="EYA67" si="10201">(EYA60-EYA62)*$C$65*0.2958</f>
        <v>0</v>
      </c>
      <c r="EYC67" s="960">
        <f t="shared" ref="EYC67" si="10202">(EYC60-EYC62)*$C$65*0.2958</f>
        <v>0</v>
      </c>
      <c r="EYE67" s="960">
        <f t="shared" ref="EYE67" si="10203">(EYE60-EYE62)*$C$65*0.2958</f>
        <v>0</v>
      </c>
      <c r="EYG67" s="960">
        <f t="shared" ref="EYG67" si="10204">(EYG60-EYG62)*$C$65*0.2958</f>
        <v>0</v>
      </c>
      <c r="EYI67" s="960">
        <f t="shared" ref="EYI67" si="10205">(EYI60-EYI62)*$C$65*0.2958</f>
        <v>0</v>
      </c>
      <c r="EYK67" s="960">
        <f t="shared" ref="EYK67" si="10206">(EYK60-EYK62)*$C$65*0.2958</f>
        <v>0</v>
      </c>
      <c r="EYM67" s="960">
        <f t="shared" ref="EYM67" si="10207">(EYM60-EYM62)*$C$65*0.2958</f>
        <v>0</v>
      </c>
      <c r="EYO67" s="960">
        <f t="shared" ref="EYO67" si="10208">(EYO60-EYO62)*$C$65*0.2958</f>
        <v>0</v>
      </c>
      <c r="EYQ67" s="960">
        <f t="shared" ref="EYQ67" si="10209">(EYQ60-EYQ62)*$C$65*0.2958</f>
        <v>0</v>
      </c>
      <c r="EYS67" s="960">
        <f t="shared" ref="EYS67" si="10210">(EYS60-EYS62)*$C$65*0.2958</f>
        <v>0</v>
      </c>
      <c r="EYU67" s="960">
        <f t="shared" ref="EYU67" si="10211">(EYU60-EYU62)*$C$65*0.2958</f>
        <v>0</v>
      </c>
      <c r="EYW67" s="960">
        <f t="shared" ref="EYW67" si="10212">(EYW60-EYW62)*$C$65*0.2958</f>
        <v>0</v>
      </c>
      <c r="EYY67" s="960">
        <f t="shared" ref="EYY67" si="10213">(EYY60-EYY62)*$C$65*0.2958</f>
        <v>0</v>
      </c>
      <c r="EZA67" s="960">
        <f t="shared" ref="EZA67" si="10214">(EZA60-EZA62)*$C$65*0.2958</f>
        <v>0</v>
      </c>
      <c r="EZC67" s="960">
        <f t="shared" ref="EZC67" si="10215">(EZC60-EZC62)*$C$65*0.2958</f>
        <v>0</v>
      </c>
      <c r="EZE67" s="960">
        <f t="shared" ref="EZE67" si="10216">(EZE60-EZE62)*$C$65*0.2958</f>
        <v>0</v>
      </c>
      <c r="EZG67" s="960">
        <f t="shared" ref="EZG67" si="10217">(EZG60-EZG62)*$C$65*0.2958</f>
        <v>0</v>
      </c>
      <c r="EZI67" s="960">
        <f t="shared" ref="EZI67" si="10218">(EZI60-EZI62)*$C$65*0.2958</f>
        <v>0</v>
      </c>
      <c r="EZK67" s="960">
        <f t="shared" ref="EZK67" si="10219">(EZK60-EZK62)*$C$65*0.2958</f>
        <v>0</v>
      </c>
      <c r="EZM67" s="960">
        <f t="shared" ref="EZM67" si="10220">(EZM60-EZM62)*$C$65*0.2958</f>
        <v>0</v>
      </c>
      <c r="EZO67" s="960">
        <f t="shared" ref="EZO67" si="10221">(EZO60-EZO62)*$C$65*0.2958</f>
        <v>0</v>
      </c>
      <c r="EZQ67" s="960">
        <f t="shared" ref="EZQ67" si="10222">(EZQ60-EZQ62)*$C$65*0.2958</f>
        <v>0</v>
      </c>
      <c r="EZS67" s="960">
        <f t="shared" ref="EZS67" si="10223">(EZS60-EZS62)*$C$65*0.2958</f>
        <v>0</v>
      </c>
      <c r="EZU67" s="960">
        <f t="shared" ref="EZU67" si="10224">(EZU60-EZU62)*$C$65*0.2958</f>
        <v>0</v>
      </c>
      <c r="EZW67" s="960">
        <f t="shared" ref="EZW67" si="10225">(EZW60-EZW62)*$C$65*0.2958</f>
        <v>0</v>
      </c>
      <c r="EZY67" s="960">
        <f t="shared" ref="EZY67" si="10226">(EZY60-EZY62)*$C$65*0.2958</f>
        <v>0</v>
      </c>
      <c r="FAA67" s="960">
        <f t="shared" ref="FAA67" si="10227">(FAA60-FAA62)*$C$65*0.2958</f>
        <v>0</v>
      </c>
      <c r="FAC67" s="960">
        <f t="shared" ref="FAC67" si="10228">(FAC60-FAC62)*$C$65*0.2958</f>
        <v>0</v>
      </c>
      <c r="FAE67" s="960">
        <f t="shared" ref="FAE67" si="10229">(FAE60-FAE62)*$C$65*0.2958</f>
        <v>0</v>
      </c>
      <c r="FAG67" s="960">
        <f t="shared" ref="FAG67" si="10230">(FAG60-FAG62)*$C$65*0.2958</f>
        <v>0</v>
      </c>
      <c r="FAI67" s="960">
        <f t="shared" ref="FAI67" si="10231">(FAI60-FAI62)*$C$65*0.2958</f>
        <v>0</v>
      </c>
      <c r="FAK67" s="960">
        <f t="shared" ref="FAK67" si="10232">(FAK60-FAK62)*$C$65*0.2958</f>
        <v>0</v>
      </c>
      <c r="FAM67" s="960">
        <f t="shared" ref="FAM67" si="10233">(FAM60-FAM62)*$C$65*0.2958</f>
        <v>0</v>
      </c>
      <c r="FAO67" s="960">
        <f t="shared" ref="FAO67" si="10234">(FAO60-FAO62)*$C$65*0.2958</f>
        <v>0</v>
      </c>
      <c r="FAQ67" s="960">
        <f t="shared" ref="FAQ67" si="10235">(FAQ60-FAQ62)*$C$65*0.2958</f>
        <v>0</v>
      </c>
      <c r="FAS67" s="960">
        <f t="shared" ref="FAS67" si="10236">(FAS60-FAS62)*$C$65*0.2958</f>
        <v>0</v>
      </c>
      <c r="FAU67" s="960">
        <f t="shared" ref="FAU67" si="10237">(FAU60-FAU62)*$C$65*0.2958</f>
        <v>0</v>
      </c>
      <c r="FAW67" s="960">
        <f t="shared" ref="FAW67" si="10238">(FAW60-FAW62)*$C$65*0.2958</f>
        <v>0</v>
      </c>
      <c r="FAY67" s="960">
        <f t="shared" ref="FAY67" si="10239">(FAY60-FAY62)*$C$65*0.2958</f>
        <v>0</v>
      </c>
      <c r="FBA67" s="960">
        <f t="shared" ref="FBA67" si="10240">(FBA60-FBA62)*$C$65*0.2958</f>
        <v>0</v>
      </c>
      <c r="FBC67" s="960">
        <f t="shared" ref="FBC67" si="10241">(FBC60-FBC62)*$C$65*0.2958</f>
        <v>0</v>
      </c>
      <c r="FBE67" s="960">
        <f t="shared" ref="FBE67" si="10242">(FBE60-FBE62)*$C$65*0.2958</f>
        <v>0</v>
      </c>
      <c r="FBG67" s="960">
        <f t="shared" ref="FBG67" si="10243">(FBG60-FBG62)*$C$65*0.2958</f>
        <v>0</v>
      </c>
      <c r="FBI67" s="960">
        <f t="shared" ref="FBI67" si="10244">(FBI60-FBI62)*$C$65*0.2958</f>
        <v>0</v>
      </c>
      <c r="FBK67" s="960">
        <f t="shared" ref="FBK67" si="10245">(FBK60-FBK62)*$C$65*0.2958</f>
        <v>0</v>
      </c>
      <c r="FBM67" s="960">
        <f t="shared" ref="FBM67" si="10246">(FBM60-FBM62)*$C$65*0.2958</f>
        <v>0</v>
      </c>
      <c r="FBO67" s="960">
        <f t="shared" ref="FBO67" si="10247">(FBO60-FBO62)*$C$65*0.2958</f>
        <v>0</v>
      </c>
      <c r="FBQ67" s="960">
        <f t="shared" ref="FBQ67" si="10248">(FBQ60-FBQ62)*$C$65*0.2958</f>
        <v>0</v>
      </c>
      <c r="FBS67" s="960">
        <f t="shared" ref="FBS67" si="10249">(FBS60-FBS62)*$C$65*0.2958</f>
        <v>0</v>
      </c>
      <c r="FBU67" s="960">
        <f t="shared" ref="FBU67" si="10250">(FBU60-FBU62)*$C$65*0.2958</f>
        <v>0</v>
      </c>
      <c r="FBW67" s="960">
        <f t="shared" ref="FBW67" si="10251">(FBW60-FBW62)*$C$65*0.2958</f>
        <v>0</v>
      </c>
      <c r="FBY67" s="960">
        <f t="shared" ref="FBY67" si="10252">(FBY60-FBY62)*$C$65*0.2958</f>
        <v>0</v>
      </c>
      <c r="FCA67" s="960">
        <f t="shared" ref="FCA67" si="10253">(FCA60-FCA62)*$C$65*0.2958</f>
        <v>0</v>
      </c>
      <c r="FCC67" s="960">
        <f t="shared" ref="FCC67" si="10254">(FCC60-FCC62)*$C$65*0.2958</f>
        <v>0</v>
      </c>
      <c r="FCE67" s="960">
        <f t="shared" ref="FCE67" si="10255">(FCE60-FCE62)*$C$65*0.2958</f>
        <v>0</v>
      </c>
      <c r="FCG67" s="960">
        <f t="shared" ref="FCG67" si="10256">(FCG60-FCG62)*$C$65*0.2958</f>
        <v>0</v>
      </c>
      <c r="FCI67" s="960">
        <f t="shared" ref="FCI67" si="10257">(FCI60-FCI62)*$C$65*0.2958</f>
        <v>0</v>
      </c>
      <c r="FCK67" s="960">
        <f t="shared" ref="FCK67" si="10258">(FCK60-FCK62)*$C$65*0.2958</f>
        <v>0</v>
      </c>
      <c r="FCM67" s="960">
        <f t="shared" ref="FCM67" si="10259">(FCM60-FCM62)*$C$65*0.2958</f>
        <v>0</v>
      </c>
      <c r="FCO67" s="960">
        <f t="shared" ref="FCO67" si="10260">(FCO60-FCO62)*$C$65*0.2958</f>
        <v>0</v>
      </c>
      <c r="FCQ67" s="960">
        <f t="shared" ref="FCQ67" si="10261">(FCQ60-FCQ62)*$C$65*0.2958</f>
        <v>0</v>
      </c>
      <c r="FCS67" s="960">
        <f t="shared" ref="FCS67" si="10262">(FCS60-FCS62)*$C$65*0.2958</f>
        <v>0</v>
      </c>
      <c r="FCU67" s="960">
        <f t="shared" ref="FCU67" si="10263">(FCU60-FCU62)*$C$65*0.2958</f>
        <v>0</v>
      </c>
      <c r="FCW67" s="960">
        <f t="shared" ref="FCW67" si="10264">(FCW60-FCW62)*$C$65*0.2958</f>
        <v>0</v>
      </c>
      <c r="FCY67" s="960">
        <f t="shared" ref="FCY67" si="10265">(FCY60-FCY62)*$C$65*0.2958</f>
        <v>0</v>
      </c>
      <c r="FDA67" s="960">
        <f t="shared" ref="FDA67" si="10266">(FDA60-FDA62)*$C$65*0.2958</f>
        <v>0</v>
      </c>
      <c r="FDC67" s="960">
        <f t="shared" ref="FDC67" si="10267">(FDC60-FDC62)*$C$65*0.2958</f>
        <v>0</v>
      </c>
      <c r="FDE67" s="960">
        <f t="shared" ref="FDE67" si="10268">(FDE60-FDE62)*$C$65*0.2958</f>
        <v>0</v>
      </c>
      <c r="FDG67" s="960">
        <f t="shared" ref="FDG67" si="10269">(FDG60-FDG62)*$C$65*0.2958</f>
        <v>0</v>
      </c>
      <c r="FDI67" s="960">
        <f t="shared" ref="FDI67" si="10270">(FDI60-FDI62)*$C$65*0.2958</f>
        <v>0</v>
      </c>
      <c r="FDK67" s="960">
        <f t="shared" ref="FDK67" si="10271">(FDK60-FDK62)*$C$65*0.2958</f>
        <v>0</v>
      </c>
      <c r="FDM67" s="960">
        <f t="shared" ref="FDM67" si="10272">(FDM60-FDM62)*$C$65*0.2958</f>
        <v>0</v>
      </c>
      <c r="FDO67" s="960">
        <f t="shared" ref="FDO67" si="10273">(FDO60-FDO62)*$C$65*0.2958</f>
        <v>0</v>
      </c>
      <c r="FDQ67" s="960">
        <f t="shared" ref="FDQ67" si="10274">(FDQ60-FDQ62)*$C$65*0.2958</f>
        <v>0</v>
      </c>
      <c r="FDS67" s="960">
        <f t="shared" ref="FDS67" si="10275">(FDS60-FDS62)*$C$65*0.2958</f>
        <v>0</v>
      </c>
      <c r="FDU67" s="960">
        <f t="shared" ref="FDU67" si="10276">(FDU60-FDU62)*$C$65*0.2958</f>
        <v>0</v>
      </c>
      <c r="FDW67" s="960">
        <f t="shared" ref="FDW67" si="10277">(FDW60-FDW62)*$C$65*0.2958</f>
        <v>0</v>
      </c>
      <c r="FDY67" s="960">
        <f t="shared" ref="FDY67" si="10278">(FDY60-FDY62)*$C$65*0.2958</f>
        <v>0</v>
      </c>
      <c r="FEA67" s="960">
        <f t="shared" ref="FEA67" si="10279">(FEA60-FEA62)*$C$65*0.2958</f>
        <v>0</v>
      </c>
      <c r="FEC67" s="960">
        <f t="shared" ref="FEC67" si="10280">(FEC60-FEC62)*$C$65*0.2958</f>
        <v>0</v>
      </c>
      <c r="FEE67" s="960">
        <f t="shared" ref="FEE67" si="10281">(FEE60-FEE62)*$C$65*0.2958</f>
        <v>0</v>
      </c>
      <c r="FEG67" s="960">
        <f t="shared" ref="FEG67" si="10282">(FEG60-FEG62)*$C$65*0.2958</f>
        <v>0</v>
      </c>
      <c r="FEI67" s="960">
        <f t="shared" ref="FEI67" si="10283">(FEI60-FEI62)*$C$65*0.2958</f>
        <v>0</v>
      </c>
      <c r="FEK67" s="960">
        <f t="shared" ref="FEK67" si="10284">(FEK60-FEK62)*$C$65*0.2958</f>
        <v>0</v>
      </c>
      <c r="FEM67" s="960">
        <f t="shared" ref="FEM67" si="10285">(FEM60-FEM62)*$C$65*0.2958</f>
        <v>0</v>
      </c>
      <c r="FEO67" s="960">
        <f t="shared" ref="FEO67" si="10286">(FEO60-FEO62)*$C$65*0.2958</f>
        <v>0</v>
      </c>
      <c r="FEQ67" s="960">
        <f t="shared" ref="FEQ67" si="10287">(FEQ60-FEQ62)*$C$65*0.2958</f>
        <v>0</v>
      </c>
      <c r="FES67" s="960">
        <f t="shared" ref="FES67" si="10288">(FES60-FES62)*$C$65*0.2958</f>
        <v>0</v>
      </c>
      <c r="FEU67" s="960">
        <f t="shared" ref="FEU67" si="10289">(FEU60-FEU62)*$C$65*0.2958</f>
        <v>0</v>
      </c>
      <c r="FEW67" s="960">
        <f t="shared" ref="FEW67" si="10290">(FEW60-FEW62)*$C$65*0.2958</f>
        <v>0</v>
      </c>
      <c r="FEY67" s="960">
        <f t="shared" ref="FEY67" si="10291">(FEY60-FEY62)*$C$65*0.2958</f>
        <v>0</v>
      </c>
      <c r="FFA67" s="960">
        <f t="shared" ref="FFA67" si="10292">(FFA60-FFA62)*$C$65*0.2958</f>
        <v>0</v>
      </c>
      <c r="FFC67" s="960">
        <f t="shared" ref="FFC67" si="10293">(FFC60-FFC62)*$C$65*0.2958</f>
        <v>0</v>
      </c>
      <c r="FFE67" s="960">
        <f t="shared" ref="FFE67" si="10294">(FFE60-FFE62)*$C$65*0.2958</f>
        <v>0</v>
      </c>
      <c r="FFG67" s="960">
        <f t="shared" ref="FFG67" si="10295">(FFG60-FFG62)*$C$65*0.2958</f>
        <v>0</v>
      </c>
      <c r="FFI67" s="960">
        <f t="shared" ref="FFI67" si="10296">(FFI60-FFI62)*$C$65*0.2958</f>
        <v>0</v>
      </c>
      <c r="FFK67" s="960">
        <f t="shared" ref="FFK67" si="10297">(FFK60-FFK62)*$C$65*0.2958</f>
        <v>0</v>
      </c>
      <c r="FFM67" s="960">
        <f t="shared" ref="FFM67" si="10298">(FFM60-FFM62)*$C$65*0.2958</f>
        <v>0</v>
      </c>
      <c r="FFO67" s="960">
        <f t="shared" ref="FFO67" si="10299">(FFO60-FFO62)*$C$65*0.2958</f>
        <v>0</v>
      </c>
      <c r="FFQ67" s="960">
        <f t="shared" ref="FFQ67" si="10300">(FFQ60-FFQ62)*$C$65*0.2958</f>
        <v>0</v>
      </c>
      <c r="FFS67" s="960">
        <f t="shared" ref="FFS67" si="10301">(FFS60-FFS62)*$C$65*0.2958</f>
        <v>0</v>
      </c>
      <c r="FFU67" s="960">
        <f t="shared" ref="FFU67" si="10302">(FFU60-FFU62)*$C$65*0.2958</f>
        <v>0</v>
      </c>
      <c r="FFW67" s="960">
        <f t="shared" ref="FFW67" si="10303">(FFW60-FFW62)*$C$65*0.2958</f>
        <v>0</v>
      </c>
      <c r="FFY67" s="960">
        <f t="shared" ref="FFY67" si="10304">(FFY60-FFY62)*$C$65*0.2958</f>
        <v>0</v>
      </c>
      <c r="FGA67" s="960">
        <f t="shared" ref="FGA67" si="10305">(FGA60-FGA62)*$C$65*0.2958</f>
        <v>0</v>
      </c>
      <c r="FGC67" s="960">
        <f t="shared" ref="FGC67" si="10306">(FGC60-FGC62)*$C$65*0.2958</f>
        <v>0</v>
      </c>
      <c r="FGE67" s="960">
        <f t="shared" ref="FGE67" si="10307">(FGE60-FGE62)*$C$65*0.2958</f>
        <v>0</v>
      </c>
      <c r="FGG67" s="960">
        <f t="shared" ref="FGG67" si="10308">(FGG60-FGG62)*$C$65*0.2958</f>
        <v>0</v>
      </c>
      <c r="FGI67" s="960">
        <f t="shared" ref="FGI67" si="10309">(FGI60-FGI62)*$C$65*0.2958</f>
        <v>0</v>
      </c>
      <c r="FGK67" s="960">
        <f t="shared" ref="FGK67" si="10310">(FGK60-FGK62)*$C$65*0.2958</f>
        <v>0</v>
      </c>
      <c r="FGM67" s="960">
        <f t="shared" ref="FGM67" si="10311">(FGM60-FGM62)*$C$65*0.2958</f>
        <v>0</v>
      </c>
      <c r="FGO67" s="960">
        <f t="shared" ref="FGO67" si="10312">(FGO60-FGO62)*$C$65*0.2958</f>
        <v>0</v>
      </c>
      <c r="FGQ67" s="960">
        <f t="shared" ref="FGQ67" si="10313">(FGQ60-FGQ62)*$C$65*0.2958</f>
        <v>0</v>
      </c>
      <c r="FGS67" s="960">
        <f t="shared" ref="FGS67" si="10314">(FGS60-FGS62)*$C$65*0.2958</f>
        <v>0</v>
      </c>
      <c r="FGU67" s="960">
        <f t="shared" ref="FGU67" si="10315">(FGU60-FGU62)*$C$65*0.2958</f>
        <v>0</v>
      </c>
      <c r="FGW67" s="960">
        <f t="shared" ref="FGW67" si="10316">(FGW60-FGW62)*$C$65*0.2958</f>
        <v>0</v>
      </c>
      <c r="FGY67" s="960">
        <f t="shared" ref="FGY67" si="10317">(FGY60-FGY62)*$C$65*0.2958</f>
        <v>0</v>
      </c>
      <c r="FHA67" s="960">
        <f t="shared" ref="FHA67" si="10318">(FHA60-FHA62)*$C$65*0.2958</f>
        <v>0</v>
      </c>
      <c r="FHC67" s="960">
        <f t="shared" ref="FHC67" si="10319">(FHC60-FHC62)*$C$65*0.2958</f>
        <v>0</v>
      </c>
      <c r="FHE67" s="960">
        <f t="shared" ref="FHE67" si="10320">(FHE60-FHE62)*$C$65*0.2958</f>
        <v>0</v>
      </c>
      <c r="FHG67" s="960">
        <f t="shared" ref="FHG67" si="10321">(FHG60-FHG62)*$C$65*0.2958</f>
        <v>0</v>
      </c>
      <c r="FHI67" s="960">
        <f t="shared" ref="FHI67" si="10322">(FHI60-FHI62)*$C$65*0.2958</f>
        <v>0</v>
      </c>
      <c r="FHK67" s="960">
        <f t="shared" ref="FHK67" si="10323">(FHK60-FHK62)*$C$65*0.2958</f>
        <v>0</v>
      </c>
      <c r="FHM67" s="960">
        <f t="shared" ref="FHM67" si="10324">(FHM60-FHM62)*$C$65*0.2958</f>
        <v>0</v>
      </c>
      <c r="FHO67" s="960">
        <f t="shared" ref="FHO67" si="10325">(FHO60-FHO62)*$C$65*0.2958</f>
        <v>0</v>
      </c>
      <c r="FHQ67" s="960">
        <f t="shared" ref="FHQ67" si="10326">(FHQ60-FHQ62)*$C$65*0.2958</f>
        <v>0</v>
      </c>
      <c r="FHS67" s="960">
        <f t="shared" ref="FHS67" si="10327">(FHS60-FHS62)*$C$65*0.2958</f>
        <v>0</v>
      </c>
      <c r="FHU67" s="960">
        <f t="shared" ref="FHU67" si="10328">(FHU60-FHU62)*$C$65*0.2958</f>
        <v>0</v>
      </c>
      <c r="FHW67" s="960">
        <f t="shared" ref="FHW67" si="10329">(FHW60-FHW62)*$C$65*0.2958</f>
        <v>0</v>
      </c>
      <c r="FHY67" s="960">
        <f t="shared" ref="FHY67" si="10330">(FHY60-FHY62)*$C$65*0.2958</f>
        <v>0</v>
      </c>
      <c r="FIA67" s="960">
        <f t="shared" ref="FIA67" si="10331">(FIA60-FIA62)*$C$65*0.2958</f>
        <v>0</v>
      </c>
      <c r="FIC67" s="960">
        <f t="shared" ref="FIC67" si="10332">(FIC60-FIC62)*$C$65*0.2958</f>
        <v>0</v>
      </c>
      <c r="FIE67" s="960">
        <f t="shared" ref="FIE67" si="10333">(FIE60-FIE62)*$C$65*0.2958</f>
        <v>0</v>
      </c>
      <c r="FIG67" s="960">
        <f t="shared" ref="FIG67" si="10334">(FIG60-FIG62)*$C$65*0.2958</f>
        <v>0</v>
      </c>
      <c r="FII67" s="960">
        <f t="shared" ref="FII67" si="10335">(FII60-FII62)*$C$65*0.2958</f>
        <v>0</v>
      </c>
      <c r="FIK67" s="960">
        <f t="shared" ref="FIK67" si="10336">(FIK60-FIK62)*$C$65*0.2958</f>
        <v>0</v>
      </c>
      <c r="FIM67" s="960">
        <f t="shared" ref="FIM67" si="10337">(FIM60-FIM62)*$C$65*0.2958</f>
        <v>0</v>
      </c>
      <c r="FIO67" s="960">
        <f t="shared" ref="FIO67" si="10338">(FIO60-FIO62)*$C$65*0.2958</f>
        <v>0</v>
      </c>
      <c r="FIQ67" s="960">
        <f t="shared" ref="FIQ67" si="10339">(FIQ60-FIQ62)*$C$65*0.2958</f>
        <v>0</v>
      </c>
      <c r="FIS67" s="960">
        <f t="shared" ref="FIS67" si="10340">(FIS60-FIS62)*$C$65*0.2958</f>
        <v>0</v>
      </c>
      <c r="FIU67" s="960">
        <f t="shared" ref="FIU67" si="10341">(FIU60-FIU62)*$C$65*0.2958</f>
        <v>0</v>
      </c>
      <c r="FIW67" s="960">
        <f t="shared" ref="FIW67" si="10342">(FIW60-FIW62)*$C$65*0.2958</f>
        <v>0</v>
      </c>
      <c r="FIY67" s="960">
        <f t="shared" ref="FIY67" si="10343">(FIY60-FIY62)*$C$65*0.2958</f>
        <v>0</v>
      </c>
      <c r="FJA67" s="960">
        <f t="shared" ref="FJA67" si="10344">(FJA60-FJA62)*$C$65*0.2958</f>
        <v>0</v>
      </c>
      <c r="FJC67" s="960">
        <f t="shared" ref="FJC67" si="10345">(FJC60-FJC62)*$C$65*0.2958</f>
        <v>0</v>
      </c>
      <c r="FJE67" s="960">
        <f t="shared" ref="FJE67" si="10346">(FJE60-FJE62)*$C$65*0.2958</f>
        <v>0</v>
      </c>
      <c r="FJG67" s="960">
        <f t="shared" ref="FJG67" si="10347">(FJG60-FJG62)*$C$65*0.2958</f>
        <v>0</v>
      </c>
      <c r="FJI67" s="960">
        <f t="shared" ref="FJI67" si="10348">(FJI60-FJI62)*$C$65*0.2958</f>
        <v>0</v>
      </c>
      <c r="FJK67" s="960">
        <f t="shared" ref="FJK67" si="10349">(FJK60-FJK62)*$C$65*0.2958</f>
        <v>0</v>
      </c>
      <c r="FJM67" s="960">
        <f t="shared" ref="FJM67" si="10350">(FJM60-FJM62)*$C$65*0.2958</f>
        <v>0</v>
      </c>
      <c r="FJO67" s="960">
        <f t="shared" ref="FJO67" si="10351">(FJO60-FJO62)*$C$65*0.2958</f>
        <v>0</v>
      </c>
      <c r="FJQ67" s="960">
        <f t="shared" ref="FJQ67" si="10352">(FJQ60-FJQ62)*$C$65*0.2958</f>
        <v>0</v>
      </c>
      <c r="FJS67" s="960">
        <f t="shared" ref="FJS67" si="10353">(FJS60-FJS62)*$C$65*0.2958</f>
        <v>0</v>
      </c>
      <c r="FJU67" s="960">
        <f t="shared" ref="FJU67" si="10354">(FJU60-FJU62)*$C$65*0.2958</f>
        <v>0</v>
      </c>
      <c r="FJW67" s="960">
        <f t="shared" ref="FJW67" si="10355">(FJW60-FJW62)*$C$65*0.2958</f>
        <v>0</v>
      </c>
      <c r="FJY67" s="960">
        <f t="shared" ref="FJY67" si="10356">(FJY60-FJY62)*$C$65*0.2958</f>
        <v>0</v>
      </c>
      <c r="FKA67" s="960">
        <f t="shared" ref="FKA67" si="10357">(FKA60-FKA62)*$C$65*0.2958</f>
        <v>0</v>
      </c>
      <c r="FKC67" s="960">
        <f t="shared" ref="FKC67" si="10358">(FKC60-FKC62)*$C$65*0.2958</f>
        <v>0</v>
      </c>
      <c r="FKE67" s="960">
        <f t="shared" ref="FKE67" si="10359">(FKE60-FKE62)*$C$65*0.2958</f>
        <v>0</v>
      </c>
      <c r="FKG67" s="960">
        <f t="shared" ref="FKG67" si="10360">(FKG60-FKG62)*$C$65*0.2958</f>
        <v>0</v>
      </c>
      <c r="FKI67" s="960">
        <f t="shared" ref="FKI67" si="10361">(FKI60-FKI62)*$C$65*0.2958</f>
        <v>0</v>
      </c>
      <c r="FKK67" s="960">
        <f t="shared" ref="FKK67" si="10362">(FKK60-FKK62)*$C$65*0.2958</f>
        <v>0</v>
      </c>
      <c r="FKM67" s="960">
        <f t="shared" ref="FKM67" si="10363">(FKM60-FKM62)*$C$65*0.2958</f>
        <v>0</v>
      </c>
      <c r="FKO67" s="960">
        <f t="shared" ref="FKO67" si="10364">(FKO60-FKO62)*$C$65*0.2958</f>
        <v>0</v>
      </c>
      <c r="FKQ67" s="960">
        <f t="shared" ref="FKQ67" si="10365">(FKQ60-FKQ62)*$C$65*0.2958</f>
        <v>0</v>
      </c>
      <c r="FKS67" s="960">
        <f t="shared" ref="FKS67" si="10366">(FKS60-FKS62)*$C$65*0.2958</f>
        <v>0</v>
      </c>
      <c r="FKU67" s="960">
        <f t="shared" ref="FKU67" si="10367">(FKU60-FKU62)*$C$65*0.2958</f>
        <v>0</v>
      </c>
      <c r="FKW67" s="960">
        <f t="shared" ref="FKW67" si="10368">(FKW60-FKW62)*$C$65*0.2958</f>
        <v>0</v>
      </c>
      <c r="FKY67" s="960">
        <f t="shared" ref="FKY67" si="10369">(FKY60-FKY62)*$C$65*0.2958</f>
        <v>0</v>
      </c>
      <c r="FLA67" s="960">
        <f t="shared" ref="FLA67" si="10370">(FLA60-FLA62)*$C$65*0.2958</f>
        <v>0</v>
      </c>
      <c r="FLC67" s="960">
        <f t="shared" ref="FLC67" si="10371">(FLC60-FLC62)*$C$65*0.2958</f>
        <v>0</v>
      </c>
      <c r="FLE67" s="960">
        <f t="shared" ref="FLE67" si="10372">(FLE60-FLE62)*$C$65*0.2958</f>
        <v>0</v>
      </c>
      <c r="FLG67" s="960">
        <f t="shared" ref="FLG67" si="10373">(FLG60-FLG62)*$C$65*0.2958</f>
        <v>0</v>
      </c>
      <c r="FLI67" s="960">
        <f t="shared" ref="FLI67" si="10374">(FLI60-FLI62)*$C$65*0.2958</f>
        <v>0</v>
      </c>
      <c r="FLK67" s="960">
        <f t="shared" ref="FLK67" si="10375">(FLK60-FLK62)*$C$65*0.2958</f>
        <v>0</v>
      </c>
      <c r="FLM67" s="960">
        <f t="shared" ref="FLM67" si="10376">(FLM60-FLM62)*$C$65*0.2958</f>
        <v>0</v>
      </c>
      <c r="FLO67" s="960">
        <f t="shared" ref="FLO67" si="10377">(FLO60-FLO62)*$C$65*0.2958</f>
        <v>0</v>
      </c>
      <c r="FLQ67" s="960">
        <f t="shared" ref="FLQ67" si="10378">(FLQ60-FLQ62)*$C$65*0.2958</f>
        <v>0</v>
      </c>
      <c r="FLS67" s="960">
        <f t="shared" ref="FLS67" si="10379">(FLS60-FLS62)*$C$65*0.2958</f>
        <v>0</v>
      </c>
      <c r="FLU67" s="960">
        <f t="shared" ref="FLU67" si="10380">(FLU60-FLU62)*$C$65*0.2958</f>
        <v>0</v>
      </c>
      <c r="FLW67" s="960">
        <f t="shared" ref="FLW67" si="10381">(FLW60-FLW62)*$C$65*0.2958</f>
        <v>0</v>
      </c>
      <c r="FLY67" s="960">
        <f t="shared" ref="FLY67" si="10382">(FLY60-FLY62)*$C$65*0.2958</f>
        <v>0</v>
      </c>
      <c r="FMA67" s="960">
        <f t="shared" ref="FMA67" si="10383">(FMA60-FMA62)*$C$65*0.2958</f>
        <v>0</v>
      </c>
      <c r="FMC67" s="960">
        <f t="shared" ref="FMC67" si="10384">(FMC60-FMC62)*$C$65*0.2958</f>
        <v>0</v>
      </c>
      <c r="FME67" s="960">
        <f t="shared" ref="FME67" si="10385">(FME60-FME62)*$C$65*0.2958</f>
        <v>0</v>
      </c>
      <c r="FMG67" s="960">
        <f t="shared" ref="FMG67" si="10386">(FMG60-FMG62)*$C$65*0.2958</f>
        <v>0</v>
      </c>
      <c r="FMI67" s="960">
        <f t="shared" ref="FMI67" si="10387">(FMI60-FMI62)*$C$65*0.2958</f>
        <v>0</v>
      </c>
      <c r="FMK67" s="960">
        <f t="shared" ref="FMK67" si="10388">(FMK60-FMK62)*$C$65*0.2958</f>
        <v>0</v>
      </c>
      <c r="FMM67" s="960">
        <f t="shared" ref="FMM67" si="10389">(FMM60-FMM62)*$C$65*0.2958</f>
        <v>0</v>
      </c>
      <c r="FMO67" s="960">
        <f t="shared" ref="FMO67" si="10390">(FMO60-FMO62)*$C$65*0.2958</f>
        <v>0</v>
      </c>
      <c r="FMQ67" s="960">
        <f t="shared" ref="FMQ67" si="10391">(FMQ60-FMQ62)*$C$65*0.2958</f>
        <v>0</v>
      </c>
      <c r="FMS67" s="960">
        <f t="shared" ref="FMS67" si="10392">(FMS60-FMS62)*$C$65*0.2958</f>
        <v>0</v>
      </c>
      <c r="FMU67" s="960">
        <f t="shared" ref="FMU67" si="10393">(FMU60-FMU62)*$C$65*0.2958</f>
        <v>0</v>
      </c>
      <c r="FMW67" s="960">
        <f t="shared" ref="FMW67" si="10394">(FMW60-FMW62)*$C$65*0.2958</f>
        <v>0</v>
      </c>
      <c r="FMY67" s="960">
        <f t="shared" ref="FMY67" si="10395">(FMY60-FMY62)*$C$65*0.2958</f>
        <v>0</v>
      </c>
      <c r="FNA67" s="960">
        <f t="shared" ref="FNA67" si="10396">(FNA60-FNA62)*$C$65*0.2958</f>
        <v>0</v>
      </c>
      <c r="FNC67" s="960">
        <f t="shared" ref="FNC67" si="10397">(FNC60-FNC62)*$C$65*0.2958</f>
        <v>0</v>
      </c>
      <c r="FNE67" s="960">
        <f t="shared" ref="FNE67" si="10398">(FNE60-FNE62)*$C$65*0.2958</f>
        <v>0</v>
      </c>
      <c r="FNG67" s="960">
        <f t="shared" ref="FNG67" si="10399">(FNG60-FNG62)*$C$65*0.2958</f>
        <v>0</v>
      </c>
      <c r="FNI67" s="960">
        <f t="shared" ref="FNI67" si="10400">(FNI60-FNI62)*$C$65*0.2958</f>
        <v>0</v>
      </c>
      <c r="FNK67" s="960">
        <f t="shared" ref="FNK67" si="10401">(FNK60-FNK62)*$C$65*0.2958</f>
        <v>0</v>
      </c>
      <c r="FNM67" s="960">
        <f t="shared" ref="FNM67" si="10402">(FNM60-FNM62)*$C$65*0.2958</f>
        <v>0</v>
      </c>
      <c r="FNO67" s="960">
        <f t="shared" ref="FNO67" si="10403">(FNO60-FNO62)*$C$65*0.2958</f>
        <v>0</v>
      </c>
      <c r="FNQ67" s="960">
        <f t="shared" ref="FNQ67" si="10404">(FNQ60-FNQ62)*$C$65*0.2958</f>
        <v>0</v>
      </c>
      <c r="FNS67" s="960">
        <f t="shared" ref="FNS67" si="10405">(FNS60-FNS62)*$C$65*0.2958</f>
        <v>0</v>
      </c>
      <c r="FNU67" s="960">
        <f t="shared" ref="FNU67" si="10406">(FNU60-FNU62)*$C$65*0.2958</f>
        <v>0</v>
      </c>
      <c r="FNW67" s="960">
        <f t="shared" ref="FNW67" si="10407">(FNW60-FNW62)*$C$65*0.2958</f>
        <v>0</v>
      </c>
      <c r="FNY67" s="960">
        <f t="shared" ref="FNY67" si="10408">(FNY60-FNY62)*$C$65*0.2958</f>
        <v>0</v>
      </c>
      <c r="FOA67" s="960">
        <f t="shared" ref="FOA67" si="10409">(FOA60-FOA62)*$C$65*0.2958</f>
        <v>0</v>
      </c>
      <c r="FOC67" s="960">
        <f t="shared" ref="FOC67" si="10410">(FOC60-FOC62)*$C$65*0.2958</f>
        <v>0</v>
      </c>
      <c r="FOE67" s="960">
        <f t="shared" ref="FOE67" si="10411">(FOE60-FOE62)*$C$65*0.2958</f>
        <v>0</v>
      </c>
      <c r="FOG67" s="960">
        <f t="shared" ref="FOG67" si="10412">(FOG60-FOG62)*$C$65*0.2958</f>
        <v>0</v>
      </c>
      <c r="FOI67" s="960">
        <f t="shared" ref="FOI67" si="10413">(FOI60-FOI62)*$C$65*0.2958</f>
        <v>0</v>
      </c>
      <c r="FOK67" s="960">
        <f t="shared" ref="FOK67" si="10414">(FOK60-FOK62)*$C$65*0.2958</f>
        <v>0</v>
      </c>
      <c r="FOM67" s="960">
        <f t="shared" ref="FOM67" si="10415">(FOM60-FOM62)*$C$65*0.2958</f>
        <v>0</v>
      </c>
      <c r="FOO67" s="960">
        <f t="shared" ref="FOO67" si="10416">(FOO60-FOO62)*$C$65*0.2958</f>
        <v>0</v>
      </c>
      <c r="FOQ67" s="960">
        <f t="shared" ref="FOQ67" si="10417">(FOQ60-FOQ62)*$C$65*0.2958</f>
        <v>0</v>
      </c>
      <c r="FOS67" s="960">
        <f t="shared" ref="FOS67" si="10418">(FOS60-FOS62)*$C$65*0.2958</f>
        <v>0</v>
      </c>
      <c r="FOU67" s="960">
        <f t="shared" ref="FOU67" si="10419">(FOU60-FOU62)*$C$65*0.2958</f>
        <v>0</v>
      </c>
      <c r="FOW67" s="960">
        <f t="shared" ref="FOW67" si="10420">(FOW60-FOW62)*$C$65*0.2958</f>
        <v>0</v>
      </c>
      <c r="FOY67" s="960">
        <f t="shared" ref="FOY67" si="10421">(FOY60-FOY62)*$C$65*0.2958</f>
        <v>0</v>
      </c>
      <c r="FPA67" s="960">
        <f t="shared" ref="FPA67" si="10422">(FPA60-FPA62)*$C$65*0.2958</f>
        <v>0</v>
      </c>
      <c r="FPC67" s="960">
        <f t="shared" ref="FPC67" si="10423">(FPC60-FPC62)*$C$65*0.2958</f>
        <v>0</v>
      </c>
      <c r="FPE67" s="960">
        <f t="shared" ref="FPE67" si="10424">(FPE60-FPE62)*$C$65*0.2958</f>
        <v>0</v>
      </c>
      <c r="FPG67" s="960">
        <f t="shared" ref="FPG67" si="10425">(FPG60-FPG62)*$C$65*0.2958</f>
        <v>0</v>
      </c>
      <c r="FPI67" s="960">
        <f t="shared" ref="FPI67" si="10426">(FPI60-FPI62)*$C$65*0.2958</f>
        <v>0</v>
      </c>
      <c r="FPK67" s="960">
        <f t="shared" ref="FPK67" si="10427">(FPK60-FPK62)*$C$65*0.2958</f>
        <v>0</v>
      </c>
      <c r="FPM67" s="960">
        <f t="shared" ref="FPM67" si="10428">(FPM60-FPM62)*$C$65*0.2958</f>
        <v>0</v>
      </c>
      <c r="FPO67" s="960">
        <f t="shared" ref="FPO67" si="10429">(FPO60-FPO62)*$C$65*0.2958</f>
        <v>0</v>
      </c>
      <c r="FPQ67" s="960">
        <f t="shared" ref="FPQ67" si="10430">(FPQ60-FPQ62)*$C$65*0.2958</f>
        <v>0</v>
      </c>
      <c r="FPS67" s="960">
        <f t="shared" ref="FPS67" si="10431">(FPS60-FPS62)*$C$65*0.2958</f>
        <v>0</v>
      </c>
      <c r="FPU67" s="960">
        <f t="shared" ref="FPU67" si="10432">(FPU60-FPU62)*$C$65*0.2958</f>
        <v>0</v>
      </c>
      <c r="FPW67" s="960">
        <f t="shared" ref="FPW67" si="10433">(FPW60-FPW62)*$C$65*0.2958</f>
        <v>0</v>
      </c>
      <c r="FPY67" s="960">
        <f t="shared" ref="FPY67" si="10434">(FPY60-FPY62)*$C$65*0.2958</f>
        <v>0</v>
      </c>
      <c r="FQA67" s="960">
        <f t="shared" ref="FQA67" si="10435">(FQA60-FQA62)*$C$65*0.2958</f>
        <v>0</v>
      </c>
      <c r="FQC67" s="960">
        <f t="shared" ref="FQC67" si="10436">(FQC60-FQC62)*$C$65*0.2958</f>
        <v>0</v>
      </c>
      <c r="FQE67" s="960">
        <f t="shared" ref="FQE67" si="10437">(FQE60-FQE62)*$C$65*0.2958</f>
        <v>0</v>
      </c>
      <c r="FQG67" s="960">
        <f t="shared" ref="FQG67" si="10438">(FQG60-FQG62)*$C$65*0.2958</f>
        <v>0</v>
      </c>
      <c r="FQI67" s="960">
        <f t="shared" ref="FQI67" si="10439">(FQI60-FQI62)*$C$65*0.2958</f>
        <v>0</v>
      </c>
      <c r="FQK67" s="960">
        <f t="shared" ref="FQK67" si="10440">(FQK60-FQK62)*$C$65*0.2958</f>
        <v>0</v>
      </c>
      <c r="FQM67" s="960">
        <f t="shared" ref="FQM67" si="10441">(FQM60-FQM62)*$C$65*0.2958</f>
        <v>0</v>
      </c>
      <c r="FQO67" s="960">
        <f t="shared" ref="FQO67" si="10442">(FQO60-FQO62)*$C$65*0.2958</f>
        <v>0</v>
      </c>
      <c r="FQQ67" s="960">
        <f t="shared" ref="FQQ67" si="10443">(FQQ60-FQQ62)*$C$65*0.2958</f>
        <v>0</v>
      </c>
      <c r="FQS67" s="960">
        <f t="shared" ref="FQS67" si="10444">(FQS60-FQS62)*$C$65*0.2958</f>
        <v>0</v>
      </c>
      <c r="FQU67" s="960">
        <f t="shared" ref="FQU67" si="10445">(FQU60-FQU62)*$C$65*0.2958</f>
        <v>0</v>
      </c>
      <c r="FQW67" s="960">
        <f t="shared" ref="FQW67" si="10446">(FQW60-FQW62)*$C$65*0.2958</f>
        <v>0</v>
      </c>
      <c r="FQY67" s="960">
        <f t="shared" ref="FQY67" si="10447">(FQY60-FQY62)*$C$65*0.2958</f>
        <v>0</v>
      </c>
      <c r="FRA67" s="960">
        <f t="shared" ref="FRA67" si="10448">(FRA60-FRA62)*$C$65*0.2958</f>
        <v>0</v>
      </c>
      <c r="FRC67" s="960">
        <f t="shared" ref="FRC67" si="10449">(FRC60-FRC62)*$C$65*0.2958</f>
        <v>0</v>
      </c>
      <c r="FRE67" s="960">
        <f t="shared" ref="FRE67" si="10450">(FRE60-FRE62)*$C$65*0.2958</f>
        <v>0</v>
      </c>
      <c r="FRG67" s="960">
        <f t="shared" ref="FRG67" si="10451">(FRG60-FRG62)*$C$65*0.2958</f>
        <v>0</v>
      </c>
      <c r="FRI67" s="960">
        <f t="shared" ref="FRI67" si="10452">(FRI60-FRI62)*$C$65*0.2958</f>
        <v>0</v>
      </c>
      <c r="FRK67" s="960">
        <f t="shared" ref="FRK67" si="10453">(FRK60-FRK62)*$C$65*0.2958</f>
        <v>0</v>
      </c>
      <c r="FRM67" s="960">
        <f t="shared" ref="FRM67" si="10454">(FRM60-FRM62)*$C$65*0.2958</f>
        <v>0</v>
      </c>
      <c r="FRO67" s="960">
        <f t="shared" ref="FRO67" si="10455">(FRO60-FRO62)*$C$65*0.2958</f>
        <v>0</v>
      </c>
      <c r="FRQ67" s="960">
        <f t="shared" ref="FRQ67" si="10456">(FRQ60-FRQ62)*$C$65*0.2958</f>
        <v>0</v>
      </c>
      <c r="FRS67" s="960">
        <f t="shared" ref="FRS67" si="10457">(FRS60-FRS62)*$C$65*0.2958</f>
        <v>0</v>
      </c>
      <c r="FRU67" s="960">
        <f t="shared" ref="FRU67" si="10458">(FRU60-FRU62)*$C$65*0.2958</f>
        <v>0</v>
      </c>
      <c r="FRW67" s="960">
        <f t="shared" ref="FRW67" si="10459">(FRW60-FRW62)*$C$65*0.2958</f>
        <v>0</v>
      </c>
      <c r="FRY67" s="960">
        <f t="shared" ref="FRY67" si="10460">(FRY60-FRY62)*$C$65*0.2958</f>
        <v>0</v>
      </c>
      <c r="FSA67" s="960">
        <f t="shared" ref="FSA67" si="10461">(FSA60-FSA62)*$C$65*0.2958</f>
        <v>0</v>
      </c>
      <c r="FSC67" s="960">
        <f t="shared" ref="FSC67" si="10462">(FSC60-FSC62)*$C$65*0.2958</f>
        <v>0</v>
      </c>
      <c r="FSE67" s="960">
        <f t="shared" ref="FSE67" si="10463">(FSE60-FSE62)*$C$65*0.2958</f>
        <v>0</v>
      </c>
      <c r="FSG67" s="960">
        <f t="shared" ref="FSG67" si="10464">(FSG60-FSG62)*$C$65*0.2958</f>
        <v>0</v>
      </c>
      <c r="FSI67" s="960">
        <f t="shared" ref="FSI67" si="10465">(FSI60-FSI62)*$C$65*0.2958</f>
        <v>0</v>
      </c>
      <c r="FSK67" s="960">
        <f t="shared" ref="FSK67" si="10466">(FSK60-FSK62)*$C$65*0.2958</f>
        <v>0</v>
      </c>
      <c r="FSM67" s="960">
        <f t="shared" ref="FSM67" si="10467">(FSM60-FSM62)*$C$65*0.2958</f>
        <v>0</v>
      </c>
      <c r="FSO67" s="960">
        <f t="shared" ref="FSO67" si="10468">(FSO60-FSO62)*$C$65*0.2958</f>
        <v>0</v>
      </c>
      <c r="FSQ67" s="960">
        <f t="shared" ref="FSQ67" si="10469">(FSQ60-FSQ62)*$C$65*0.2958</f>
        <v>0</v>
      </c>
      <c r="FSS67" s="960">
        <f t="shared" ref="FSS67" si="10470">(FSS60-FSS62)*$C$65*0.2958</f>
        <v>0</v>
      </c>
      <c r="FSU67" s="960">
        <f t="shared" ref="FSU67" si="10471">(FSU60-FSU62)*$C$65*0.2958</f>
        <v>0</v>
      </c>
      <c r="FSW67" s="960">
        <f t="shared" ref="FSW67" si="10472">(FSW60-FSW62)*$C$65*0.2958</f>
        <v>0</v>
      </c>
      <c r="FSY67" s="960">
        <f t="shared" ref="FSY67" si="10473">(FSY60-FSY62)*$C$65*0.2958</f>
        <v>0</v>
      </c>
      <c r="FTA67" s="960">
        <f t="shared" ref="FTA67" si="10474">(FTA60-FTA62)*$C$65*0.2958</f>
        <v>0</v>
      </c>
      <c r="FTC67" s="960">
        <f t="shared" ref="FTC67" si="10475">(FTC60-FTC62)*$C$65*0.2958</f>
        <v>0</v>
      </c>
      <c r="FTE67" s="960">
        <f t="shared" ref="FTE67" si="10476">(FTE60-FTE62)*$C$65*0.2958</f>
        <v>0</v>
      </c>
      <c r="FTG67" s="960">
        <f t="shared" ref="FTG67" si="10477">(FTG60-FTG62)*$C$65*0.2958</f>
        <v>0</v>
      </c>
      <c r="FTI67" s="960">
        <f t="shared" ref="FTI67" si="10478">(FTI60-FTI62)*$C$65*0.2958</f>
        <v>0</v>
      </c>
      <c r="FTK67" s="960">
        <f t="shared" ref="FTK67" si="10479">(FTK60-FTK62)*$C$65*0.2958</f>
        <v>0</v>
      </c>
      <c r="FTM67" s="960">
        <f t="shared" ref="FTM67" si="10480">(FTM60-FTM62)*$C$65*0.2958</f>
        <v>0</v>
      </c>
      <c r="FTO67" s="960">
        <f t="shared" ref="FTO67" si="10481">(FTO60-FTO62)*$C$65*0.2958</f>
        <v>0</v>
      </c>
      <c r="FTQ67" s="960">
        <f t="shared" ref="FTQ67" si="10482">(FTQ60-FTQ62)*$C$65*0.2958</f>
        <v>0</v>
      </c>
      <c r="FTS67" s="960">
        <f t="shared" ref="FTS67" si="10483">(FTS60-FTS62)*$C$65*0.2958</f>
        <v>0</v>
      </c>
      <c r="FTU67" s="960">
        <f t="shared" ref="FTU67" si="10484">(FTU60-FTU62)*$C$65*0.2958</f>
        <v>0</v>
      </c>
      <c r="FTW67" s="960">
        <f t="shared" ref="FTW67" si="10485">(FTW60-FTW62)*$C$65*0.2958</f>
        <v>0</v>
      </c>
      <c r="FTY67" s="960">
        <f t="shared" ref="FTY67" si="10486">(FTY60-FTY62)*$C$65*0.2958</f>
        <v>0</v>
      </c>
      <c r="FUA67" s="960">
        <f t="shared" ref="FUA67" si="10487">(FUA60-FUA62)*$C$65*0.2958</f>
        <v>0</v>
      </c>
      <c r="FUC67" s="960">
        <f t="shared" ref="FUC67" si="10488">(FUC60-FUC62)*$C$65*0.2958</f>
        <v>0</v>
      </c>
      <c r="FUE67" s="960">
        <f t="shared" ref="FUE67" si="10489">(FUE60-FUE62)*$C$65*0.2958</f>
        <v>0</v>
      </c>
      <c r="FUG67" s="960">
        <f t="shared" ref="FUG67" si="10490">(FUG60-FUG62)*$C$65*0.2958</f>
        <v>0</v>
      </c>
      <c r="FUI67" s="960">
        <f t="shared" ref="FUI67" si="10491">(FUI60-FUI62)*$C$65*0.2958</f>
        <v>0</v>
      </c>
      <c r="FUK67" s="960">
        <f t="shared" ref="FUK67" si="10492">(FUK60-FUK62)*$C$65*0.2958</f>
        <v>0</v>
      </c>
      <c r="FUM67" s="960">
        <f t="shared" ref="FUM67" si="10493">(FUM60-FUM62)*$C$65*0.2958</f>
        <v>0</v>
      </c>
      <c r="FUO67" s="960">
        <f t="shared" ref="FUO67" si="10494">(FUO60-FUO62)*$C$65*0.2958</f>
        <v>0</v>
      </c>
      <c r="FUQ67" s="960">
        <f t="shared" ref="FUQ67" si="10495">(FUQ60-FUQ62)*$C$65*0.2958</f>
        <v>0</v>
      </c>
      <c r="FUS67" s="960">
        <f t="shared" ref="FUS67" si="10496">(FUS60-FUS62)*$C$65*0.2958</f>
        <v>0</v>
      </c>
      <c r="FUU67" s="960">
        <f t="shared" ref="FUU67" si="10497">(FUU60-FUU62)*$C$65*0.2958</f>
        <v>0</v>
      </c>
      <c r="FUW67" s="960">
        <f t="shared" ref="FUW67" si="10498">(FUW60-FUW62)*$C$65*0.2958</f>
        <v>0</v>
      </c>
      <c r="FUY67" s="960">
        <f t="shared" ref="FUY67" si="10499">(FUY60-FUY62)*$C$65*0.2958</f>
        <v>0</v>
      </c>
      <c r="FVA67" s="960">
        <f t="shared" ref="FVA67" si="10500">(FVA60-FVA62)*$C$65*0.2958</f>
        <v>0</v>
      </c>
      <c r="FVC67" s="960">
        <f t="shared" ref="FVC67" si="10501">(FVC60-FVC62)*$C$65*0.2958</f>
        <v>0</v>
      </c>
      <c r="FVE67" s="960">
        <f t="shared" ref="FVE67" si="10502">(FVE60-FVE62)*$C$65*0.2958</f>
        <v>0</v>
      </c>
      <c r="FVG67" s="960">
        <f t="shared" ref="FVG67" si="10503">(FVG60-FVG62)*$C$65*0.2958</f>
        <v>0</v>
      </c>
      <c r="FVI67" s="960">
        <f t="shared" ref="FVI67" si="10504">(FVI60-FVI62)*$C$65*0.2958</f>
        <v>0</v>
      </c>
      <c r="FVK67" s="960">
        <f t="shared" ref="FVK67" si="10505">(FVK60-FVK62)*$C$65*0.2958</f>
        <v>0</v>
      </c>
      <c r="FVM67" s="960">
        <f t="shared" ref="FVM67" si="10506">(FVM60-FVM62)*$C$65*0.2958</f>
        <v>0</v>
      </c>
      <c r="FVO67" s="960">
        <f t="shared" ref="FVO67" si="10507">(FVO60-FVO62)*$C$65*0.2958</f>
        <v>0</v>
      </c>
      <c r="FVQ67" s="960">
        <f t="shared" ref="FVQ67" si="10508">(FVQ60-FVQ62)*$C$65*0.2958</f>
        <v>0</v>
      </c>
      <c r="FVS67" s="960">
        <f t="shared" ref="FVS67" si="10509">(FVS60-FVS62)*$C$65*0.2958</f>
        <v>0</v>
      </c>
      <c r="FVU67" s="960">
        <f t="shared" ref="FVU67" si="10510">(FVU60-FVU62)*$C$65*0.2958</f>
        <v>0</v>
      </c>
      <c r="FVW67" s="960">
        <f t="shared" ref="FVW67" si="10511">(FVW60-FVW62)*$C$65*0.2958</f>
        <v>0</v>
      </c>
      <c r="FVY67" s="960">
        <f t="shared" ref="FVY67" si="10512">(FVY60-FVY62)*$C$65*0.2958</f>
        <v>0</v>
      </c>
      <c r="FWA67" s="960">
        <f t="shared" ref="FWA67" si="10513">(FWA60-FWA62)*$C$65*0.2958</f>
        <v>0</v>
      </c>
      <c r="FWC67" s="960">
        <f t="shared" ref="FWC67" si="10514">(FWC60-FWC62)*$C$65*0.2958</f>
        <v>0</v>
      </c>
      <c r="FWE67" s="960">
        <f t="shared" ref="FWE67" si="10515">(FWE60-FWE62)*$C$65*0.2958</f>
        <v>0</v>
      </c>
      <c r="FWG67" s="960">
        <f t="shared" ref="FWG67" si="10516">(FWG60-FWG62)*$C$65*0.2958</f>
        <v>0</v>
      </c>
      <c r="FWI67" s="960">
        <f t="shared" ref="FWI67" si="10517">(FWI60-FWI62)*$C$65*0.2958</f>
        <v>0</v>
      </c>
      <c r="FWK67" s="960">
        <f t="shared" ref="FWK67" si="10518">(FWK60-FWK62)*$C$65*0.2958</f>
        <v>0</v>
      </c>
      <c r="FWM67" s="960">
        <f t="shared" ref="FWM67" si="10519">(FWM60-FWM62)*$C$65*0.2958</f>
        <v>0</v>
      </c>
      <c r="FWO67" s="960">
        <f t="shared" ref="FWO67" si="10520">(FWO60-FWO62)*$C$65*0.2958</f>
        <v>0</v>
      </c>
      <c r="FWQ67" s="960">
        <f t="shared" ref="FWQ67" si="10521">(FWQ60-FWQ62)*$C$65*0.2958</f>
        <v>0</v>
      </c>
      <c r="FWS67" s="960">
        <f t="shared" ref="FWS67" si="10522">(FWS60-FWS62)*$C$65*0.2958</f>
        <v>0</v>
      </c>
      <c r="FWU67" s="960">
        <f t="shared" ref="FWU67" si="10523">(FWU60-FWU62)*$C$65*0.2958</f>
        <v>0</v>
      </c>
      <c r="FWW67" s="960">
        <f t="shared" ref="FWW67" si="10524">(FWW60-FWW62)*$C$65*0.2958</f>
        <v>0</v>
      </c>
      <c r="FWY67" s="960">
        <f t="shared" ref="FWY67" si="10525">(FWY60-FWY62)*$C$65*0.2958</f>
        <v>0</v>
      </c>
      <c r="FXA67" s="960">
        <f t="shared" ref="FXA67" si="10526">(FXA60-FXA62)*$C$65*0.2958</f>
        <v>0</v>
      </c>
      <c r="FXC67" s="960">
        <f t="shared" ref="FXC67" si="10527">(FXC60-FXC62)*$C$65*0.2958</f>
        <v>0</v>
      </c>
      <c r="FXE67" s="960">
        <f t="shared" ref="FXE67" si="10528">(FXE60-FXE62)*$C$65*0.2958</f>
        <v>0</v>
      </c>
      <c r="FXG67" s="960">
        <f t="shared" ref="FXG67" si="10529">(FXG60-FXG62)*$C$65*0.2958</f>
        <v>0</v>
      </c>
      <c r="FXI67" s="960">
        <f t="shared" ref="FXI67" si="10530">(FXI60-FXI62)*$C$65*0.2958</f>
        <v>0</v>
      </c>
      <c r="FXK67" s="960">
        <f t="shared" ref="FXK67" si="10531">(FXK60-FXK62)*$C$65*0.2958</f>
        <v>0</v>
      </c>
      <c r="FXM67" s="960">
        <f t="shared" ref="FXM67" si="10532">(FXM60-FXM62)*$C$65*0.2958</f>
        <v>0</v>
      </c>
      <c r="FXO67" s="960">
        <f t="shared" ref="FXO67" si="10533">(FXO60-FXO62)*$C$65*0.2958</f>
        <v>0</v>
      </c>
      <c r="FXQ67" s="960">
        <f t="shared" ref="FXQ67" si="10534">(FXQ60-FXQ62)*$C$65*0.2958</f>
        <v>0</v>
      </c>
      <c r="FXS67" s="960">
        <f t="shared" ref="FXS67" si="10535">(FXS60-FXS62)*$C$65*0.2958</f>
        <v>0</v>
      </c>
      <c r="FXU67" s="960">
        <f t="shared" ref="FXU67" si="10536">(FXU60-FXU62)*$C$65*0.2958</f>
        <v>0</v>
      </c>
      <c r="FXW67" s="960">
        <f t="shared" ref="FXW67" si="10537">(FXW60-FXW62)*$C$65*0.2958</f>
        <v>0</v>
      </c>
      <c r="FXY67" s="960">
        <f t="shared" ref="FXY67" si="10538">(FXY60-FXY62)*$C$65*0.2958</f>
        <v>0</v>
      </c>
      <c r="FYA67" s="960">
        <f t="shared" ref="FYA67" si="10539">(FYA60-FYA62)*$C$65*0.2958</f>
        <v>0</v>
      </c>
      <c r="FYC67" s="960">
        <f t="shared" ref="FYC67" si="10540">(FYC60-FYC62)*$C$65*0.2958</f>
        <v>0</v>
      </c>
      <c r="FYE67" s="960">
        <f t="shared" ref="FYE67" si="10541">(FYE60-FYE62)*$C$65*0.2958</f>
        <v>0</v>
      </c>
      <c r="FYG67" s="960">
        <f t="shared" ref="FYG67" si="10542">(FYG60-FYG62)*$C$65*0.2958</f>
        <v>0</v>
      </c>
      <c r="FYI67" s="960">
        <f t="shared" ref="FYI67" si="10543">(FYI60-FYI62)*$C$65*0.2958</f>
        <v>0</v>
      </c>
      <c r="FYK67" s="960">
        <f t="shared" ref="FYK67" si="10544">(FYK60-FYK62)*$C$65*0.2958</f>
        <v>0</v>
      </c>
      <c r="FYM67" s="960">
        <f t="shared" ref="FYM67" si="10545">(FYM60-FYM62)*$C$65*0.2958</f>
        <v>0</v>
      </c>
      <c r="FYO67" s="960">
        <f t="shared" ref="FYO67" si="10546">(FYO60-FYO62)*$C$65*0.2958</f>
        <v>0</v>
      </c>
      <c r="FYQ67" s="960">
        <f t="shared" ref="FYQ67" si="10547">(FYQ60-FYQ62)*$C$65*0.2958</f>
        <v>0</v>
      </c>
      <c r="FYS67" s="960">
        <f t="shared" ref="FYS67" si="10548">(FYS60-FYS62)*$C$65*0.2958</f>
        <v>0</v>
      </c>
      <c r="FYU67" s="960">
        <f t="shared" ref="FYU67" si="10549">(FYU60-FYU62)*$C$65*0.2958</f>
        <v>0</v>
      </c>
      <c r="FYW67" s="960">
        <f t="shared" ref="FYW67" si="10550">(FYW60-FYW62)*$C$65*0.2958</f>
        <v>0</v>
      </c>
      <c r="FYY67" s="960">
        <f t="shared" ref="FYY67" si="10551">(FYY60-FYY62)*$C$65*0.2958</f>
        <v>0</v>
      </c>
      <c r="FZA67" s="960">
        <f t="shared" ref="FZA67" si="10552">(FZA60-FZA62)*$C$65*0.2958</f>
        <v>0</v>
      </c>
      <c r="FZC67" s="960">
        <f t="shared" ref="FZC67" si="10553">(FZC60-FZC62)*$C$65*0.2958</f>
        <v>0</v>
      </c>
      <c r="FZE67" s="960">
        <f t="shared" ref="FZE67" si="10554">(FZE60-FZE62)*$C$65*0.2958</f>
        <v>0</v>
      </c>
      <c r="FZG67" s="960">
        <f t="shared" ref="FZG67" si="10555">(FZG60-FZG62)*$C$65*0.2958</f>
        <v>0</v>
      </c>
      <c r="FZI67" s="960">
        <f t="shared" ref="FZI67" si="10556">(FZI60-FZI62)*$C$65*0.2958</f>
        <v>0</v>
      </c>
      <c r="FZK67" s="960">
        <f t="shared" ref="FZK67" si="10557">(FZK60-FZK62)*$C$65*0.2958</f>
        <v>0</v>
      </c>
      <c r="FZM67" s="960">
        <f t="shared" ref="FZM67" si="10558">(FZM60-FZM62)*$C$65*0.2958</f>
        <v>0</v>
      </c>
      <c r="FZO67" s="960">
        <f t="shared" ref="FZO67" si="10559">(FZO60-FZO62)*$C$65*0.2958</f>
        <v>0</v>
      </c>
      <c r="FZQ67" s="960">
        <f t="shared" ref="FZQ67" si="10560">(FZQ60-FZQ62)*$C$65*0.2958</f>
        <v>0</v>
      </c>
      <c r="FZS67" s="960">
        <f t="shared" ref="FZS67" si="10561">(FZS60-FZS62)*$C$65*0.2958</f>
        <v>0</v>
      </c>
      <c r="FZU67" s="960">
        <f t="shared" ref="FZU67" si="10562">(FZU60-FZU62)*$C$65*0.2958</f>
        <v>0</v>
      </c>
      <c r="FZW67" s="960">
        <f t="shared" ref="FZW67" si="10563">(FZW60-FZW62)*$C$65*0.2958</f>
        <v>0</v>
      </c>
      <c r="FZY67" s="960">
        <f t="shared" ref="FZY67" si="10564">(FZY60-FZY62)*$C$65*0.2958</f>
        <v>0</v>
      </c>
      <c r="GAA67" s="960">
        <f t="shared" ref="GAA67" si="10565">(GAA60-GAA62)*$C$65*0.2958</f>
        <v>0</v>
      </c>
      <c r="GAC67" s="960">
        <f t="shared" ref="GAC67" si="10566">(GAC60-GAC62)*$C$65*0.2958</f>
        <v>0</v>
      </c>
      <c r="GAE67" s="960">
        <f t="shared" ref="GAE67" si="10567">(GAE60-GAE62)*$C$65*0.2958</f>
        <v>0</v>
      </c>
      <c r="GAG67" s="960">
        <f t="shared" ref="GAG67" si="10568">(GAG60-GAG62)*$C$65*0.2958</f>
        <v>0</v>
      </c>
      <c r="GAI67" s="960">
        <f t="shared" ref="GAI67" si="10569">(GAI60-GAI62)*$C$65*0.2958</f>
        <v>0</v>
      </c>
      <c r="GAK67" s="960">
        <f t="shared" ref="GAK67" si="10570">(GAK60-GAK62)*$C$65*0.2958</f>
        <v>0</v>
      </c>
      <c r="GAM67" s="960">
        <f t="shared" ref="GAM67" si="10571">(GAM60-GAM62)*$C$65*0.2958</f>
        <v>0</v>
      </c>
      <c r="GAO67" s="960">
        <f t="shared" ref="GAO67" si="10572">(GAO60-GAO62)*$C$65*0.2958</f>
        <v>0</v>
      </c>
      <c r="GAQ67" s="960">
        <f t="shared" ref="GAQ67" si="10573">(GAQ60-GAQ62)*$C$65*0.2958</f>
        <v>0</v>
      </c>
      <c r="GAS67" s="960">
        <f t="shared" ref="GAS67" si="10574">(GAS60-GAS62)*$C$65*0.2958</f>
        <v>0</v>
      </c>
      <c r="GAU67" s="960">
        <f t="shared" ref="GAU67" si="10575">(GAU60-GAU62)*$C$65*0.2958</f>
        <v>0</v>
      </c>
      <c r="GAW67" s="960">
        <f t="shared" ref="GAW67" si="10576">(GAW60-GAW62)*$C$65*0.2958</f>
        <v>0</v>
      </c>
      <c r="GAY67" s="960">
        <f t="shared" ref="GAY67" si="10577">(GAY60-GAY62)*$C$65*0.2958</f>
        <v>0</v>
      </c>
      <c r="GBA67" s="960">
        <f t="shared" ref="GBA67" si="10578">(GBA60-GBA62)*$C$65*0.2958</f>
        <v>0</v>
      </c>
      <c r="GBC67" s="960">
        <f t="shared" ref="GBC67" si="10579">(GBC60-GBC62)*$C$65*0.2958</f>
        <v>0</v>
      </c>
      <c r="GBE67" s="960">
        <f t="shared" ref="GBE67" si="10580">(GBE60-GBE62)*$C$65*0.2958</f>
        <v>0</v>
      </c>
      <c r="GBG67" s="960">
        <f t="shared" ref="GBG67" si="10581">(GBG60-GBG62)*$C$65*0.2958</f>
        <v>0</v>
      </c>
      <c r="GBI67" s="960">
        <f t="shared" ref="GBI67" si="10582">(GBI60-GBI62)*$C$65*0.2958</f>
        <v>0</v>
      </c>
      <c r="GBK67" s="960">
        <f t="shared" ref="GBK67" si="10583">(GBK60-GBK62)*$C$65*0.2958</f>
        <v>0</v>
      </c>
      <c r="GBM67" s="960">
        <f t="shared" ref="GBM67" si="10584">(GBM60-GBM62)*$C$65*0.2958</f>
        <v>0</v>
      </c>
      <c r="GBO67" s="960">
        <f t="shared" ref="GBO67" si="10585">(GBO60-GBO62)*$C$65*0.2958</f>
        <v>0</v>
      </c>
      <c r="GBQ67" s="960">
        <f t="shared" ref="GBQ67" si="10586">(GBQ60-GBQ62)*$C$65*0.2958</f>
        <v>0</v>
      </c>
      <c r="GBS67" s="960">
        <f t="shared" ref="GBS67" si="10587">(GBS60-GBS62)*$C$65*0.2958</f>
        <v>0</v>
      </c>
      <c r="GBU67" s="960">
        <f t="shared" ref="GBU67" si="10588">(GBU60-GBU62)*$C$65*0.2958</f>
        <v>0</v>
      </c>
      <c r="GBW67" s="960">
        <f t="shared" ref="GBW67" si="10589">(GBW60-GBW62)*$C$65*0.2958</f>
        <v>0</v>
      </c>
      <c r="GBY67" s="960">
        <f t="shared" ref="GBY67" si="10590">(GBY60-GBY62)*$C$65*0.2958</f>
        <v>0</v>
      </c>
      <c r="GCA67" s="960">
        <f t="shared" ref="GCA67" si="10591">(GCA60-GCA62)*$C$65*0.2958</f>
        <v>0</v>
      </c>
      <c r="GCC67" s="960">
        <f t="shared" ref="GCC67" si="10592">(GCC60-GCC62)*$C$65*0.2958</f>
        <v>0</v>
      </c>
      <c r="GCE67" s="960">
        <f t="shared" ref="GCE67" si="10593">(GCE60-GCE62)*$C$65*0.2958</f>
        <v>0</v>
      </c>
      <c r="GCG67" s="960">
        <f t="shared" ref="GCG67" si="10594">(GCG60-GCG62)*$C$65*0.2958</f>
        <v>0</v>
      </c>
      <c r="GCI67" s="960">
        <f t="shared" ref="GCI67" si="10595">(GCI60-GCI62)*$C$65*0.2958</f>
        <v>0</v>
      </c>
      <c r="GCK67" s="960">
        <f t="shared" ref="GCK67" si="10596">(GCK60-GCK62)*$C$65*0.2958</f>
        <v>0</v>
      </c>
      <c r="GCM67" s="960">
        <f t="shared" ref="GCM67" si="10597">(GCM60-GCM62)*$C$65*0.2958</f>
        <v>0</v>
      </c>
      <c r="GCO67" s="960">
        <f t="shared" ref="GCO67" si="10598">(GCO60-GCO62)*$C$65*0.2958</f>
        <v>0</v>
      </c>
      <c r="GCQ67" s="960">
        <f t="shared" ref="GCQ67" si="10599">(GCQ60-GCQ62)*$C$65*0.2958</f>
        <v>0</v>
      </c>
      <c r="GCS67" s="960">
        <f t="shared" ref="GCS67" si="10600">(GCS60-GCS62)*$C$65*0.2958</f>
        <v>0</v>
      </c>
      <c r="GCU67" s="960">
        <f t="shared" ref="GCU67" si="10601">(GCU60-GCU62)*$C$65*0.2958</f>
        <v>0</v>
      </c>
      <c r="GCW67" s="960">
        <f t="shared" ref="GCW67" si="10602">(GCW60-GCW62)*$C$65*0.2958</f>
        <v>0</v>
      </c>
      <c r="GCY67" s="960">
        <f t="shared" ref="GCY67" si="10603">(GCY60-GCY62)*$C$65*0.2958</f>
        <v>0</v>
      </c>
      <c r="GDA67" s="960">
        <f t="shared" ref="GDA67" si="10604">(GDA60-GDA62)*$C$65*0.2958</f>
        <v>0</v>
      </c>
      <c r="GDC67" s="960">
        <f t="shared" ref="GDC67" si="10605">(GDC60-GDC62)*$C$65*0.2958</f>
        <v>0</v>
      </c>
      <c r="GDE67" s="960">
        <f t="shared" ref="GDE67" si="10606">(GDE60-GDE62)*$C$65*0.2958</f>
        <v>0</v>
      </c>
      <c r="GDG67" s="960">
        <f t="shared" ref="GDG67" si="10607">(GDG60-GDG62)*$C$65*0.2958</f>
        <v>0</v>
      </c>
      <c r="GDI67" s="960">
        <f t="shared" ref="GDI67" si="10608">(GDI60-GDI62)*$C$65*0.2958</f>
        <v>0</v>
      </c>
      <c r="GDK67" s="960">
        <f t="shared" ref="GDK67" si="10609">(GDK60-GDK62)*$C$65*0.2958</f>
        <v>0</v>
      </c>
      <c r="GDM67" s="960">
        <f t="shared" ref="GDM67" si="10610">(GDM60-GDM62)*$C$65*0.2958</f>
        <v>0</v>
      </c>
      <c r="GDO67" s="960">
        <f t="shared" ref="GDO67" si="10611">(GDO60-GDO62)*$C$65*0.2958</f>
        <v>0</v>
      </c>
      <c r="GDQ67" s="960">
        <f t="shared" ref="GDQ67" si="10612">(GDQ60-GDQ62)*$C$65*0.2958</f>
        <v>0</v>
      </c>
      <c r="GDS67" s="960">
        <f t="shared" ref="GDS67" si="10613">(GDS60-GDS62)*$C$65*0.2958</f>
        <v>0</v>
      </c>
      <c r="GDU67" s="960">
        <f t="shared" ref="GDU67" si="10614">(GDU60-GDU62)*$C$65*0.2958</f>
        <v>0</v>
      </c>
      <c r="GDW67" s="960">
        <f t="shared" ref="GDW67" si="10615">(GDW60-GDW62)*$C$65*0.2958</f>
        <v>0</v>
      </c>
      <c r="GDY67" s="960">
        <f t="shared" ref="GDY67" si="10616">(GDY60-GDY62)*$C$65*0.2958</f>
        <v>0</v>
      </c>
      <c r="GEA67" s="960">
        <f t="shared" ref="GEA67" si="10617">(GEA60-GEA62)*$C$65*0.2958</f>
        <v>0</v>
      </c>
      <c r="GEC67" s="960">
        <f t="shared" ref="GEC67" si="10618">(GEC60-GEC62)*$C$65*0.2958</f>
        <v>0</v>
      </c>
      <c r="GEE67" s="960">
        <f t="shared" ref="GEE67" si="10619">(GEE60-GEE62)*$C$65*0.2958</f>
        <v>0</v>
      </c>
      <c r="GEG67" s="960">
        <f t="shared" ref="GEG67" si="10620">(GEG60-GEG62)*$C$65*0.2958</f>
        <v>0</v>
      </c>
      <c r="GEI67" s="960">
        <f t="shared" ref="GEI67" si="10621">(GEI60-GEI62)*$C$65*0.2958</f>
        <v>0</v>
      </c>
      <c r="GEK67" s="960">
        <f t="shared" ref="GEK67" si="10622">(GEK60-GEK62)*$C$65*0.2958</f>
        <v>0</v>
      </c>
      <c r="GEM67" s="960">
        <f t="shared" ref="GEM67" si="10623">(GEM60-GEM62)*$C$65*0.2958</f>
        <v>0</v>
      </c>
      <c r="GEO67" s="960">
        <f t="shared" ref="GEO67" si="10624">(GEO60-GEO62)*$C$65*0.2958</f>
        <v>0</v>
      </c>
      <c r="GEQ67" s="960">
        <f t="shared" ref="GEQ67" si="10625">(GEQ60-GEQ62)*$C$65*0.2958</f>
        <v>0</v>
      </c>
      <c r="GES67" s="960">
        <f t="shared" ref="GES67" si="10626">(GES60-GES62)*$C$65*0.2958</f>
        <v>0</v>
      </c>
      <c r="GEU67" s="960">
        <f t="shared" ref="GEU67" si="10627">(GEU60-GEU62)*$C$65*0.2958</f>
        <v>0</v>
      </c>
      <c r="GEW67" s="960">
        <f t="shared" ref="GEW67" si="10628">(GEW60-GEW62)*$C$65*0.2958</f>
        <v>0</v>
      </c>
      <c r="GEY67" s="960">
        <f t="shared" ref="GEY67" si="10629">(GEY60-GEY62)*$C$65*0.2958</f>
        <v>0</v>
      </c>
      <c r="GFA67" s="960">
        <f t="shared" ref="GFA67" si="10630">(GFA60-GFA62)*$C$65*0.2958</f>
        <v>0</v>
      </c>
      <c r="GFC67" s="960">
        <f t="shared" ref="GFC67" si="10631">(GFC60-GFC62)*$C$65*0.2958</f>
        <v>0</v>
      </c>
      <c r="GFE67" s="960">
        <f t="shared" ref="GFE67" si="10632">(GFE60-GFE62)*$C$65*0.2958</f>
        <v>0</v>
      </c>
      <c r="GFG67" s="960">
        <f t="shared" ref="GFG67" si="10633">(GFG60-GFG62)*$C$65*0.2958</f>
        <v>0</v>
      </c>
      <c r="GFI67" s="960">
        <f t="shared" ref="GFI67" si="10634">(GFI60-GFI62)*$C$65*0.2958</f>
        <v>0</v>
      </c>
      <c r="GFK67" s="960">
        <f t="shared" ref="GFK67" si="10635">(GFK60-GFK62)*$C$65*0.2958</f>
        <v>0</v>
      </c>
      <c r="GFM67" s="960">
        <f t="shared" ref="GFM67" si="10636">(GFM60-GFM62)*$C$65*0.2958</f>
        <v>0</v>
      </c>
      <c r="GFO67" s="960">
        <f t="shared" ref="GFO67" si="10637">(GFO60-GFO62)*$C$65*0.2958</f>
        <v>0</v>
      </c>
      <c r="GFQ67" s="960">
        <f t="shared" ref="GFQ67" si="10638">(GFQ60-GFQ62)*$C$65*0.2958</f>
        <v>0</v>
      </c>
      <c r="GFS67" s="960">
        <f t="shared" ref="GFS67" si="10639">(GFS60-GFS62)*$C$65*0.2958</f>
        <v>0</v>
      </c>
      <c r="GFU67" s="960">
        <f t="shared" ref="GFU67" si="10640">(GFU60-GFU62)*$C$65*0.2958</f>
        <v>0</v>
      </c>
      <c r="GFW67" s="960">
        <f t="shared" ref="GFW67" si="10641">(GFW60-GFW62)*$C$65*0.2958</f>
        <v>0</v>
      </c>
      <c r="GFY67" s="960">
        <f t="shared" ref="GFY67" si="10642">(GFY60-GFY62)*$C$65*0.2958</f>
        <v>0</v>
      </c>
      <c r="GGA67" s="960">
        <f t="shared" ref="GGA67" si="10643">(GGA60-GGA62)*$C$65*0.2958</f>
        <v>0</v>
      </c>
      <c r="GGC67" s="960">
        <f t="shared" ref="GGC67" si="10644">(GGC60-GGC62)*$C$65*0.2958</f>
        <v>0</v>
      </c>
      <c r="GGE67" s="960">
        <f t="shared" ref="GGE67" si="10645">(GGE60-GGE62)*$C$65*0.2958</f>
        <v>0</v>
      </c>
      <c r="GGG67" s="960">
        <f t="shared" ref="GGG67" si="10646">(GGG60-GGG62)*$C$65*0.2958</f>
        <v>0</v>
      </c>
      <c r="GGI67" s="960">
        <f t="shared" ref="GGI67" si="10647">(GGI60-GGI62)*$C$65*0.2958</f>
        <v>0</v>
      </c>
      <c r="GGK67" s="960">
        <f t="shared" ref="GGK67" si="10648">(GGK60-GGK62)*$C$65*0.2958</f>
        <v>0</v>
      </c>
      <c r="GGM67" s="960">
        <f t="shared" ref="GGM67" si="10649">(GGM60-GGM62)*$C$65*0.2958</f>
        <v>0</v>
      </c>
      <c r="GGO67" s="960">
        <f t="shared" ref="GGO67" si="10650">(GGO60-GGO62)*$C$65*0.2958</f>
        <v>0</v>
      </c>
      <c r="GGQ67" s="960">
        <f t="shared" ref="GGQ67" si="10651">(GGQ60-GGQ62)*$C$65*0.2958</f>
        <v>0</v>
      </c>
      <c r="GGS67" s="960">
        <f t="shared" ref="GGS67" si="10652">(GGS60-GGS62)*$C$65*0.2958</f>
        <v>0</v>
      </c>
      <c r="GGU67" s="960">
        <f t="shared" ref="GGU67" si="10653">(GGU60-GGU62)*$C$65*0.2958</f>
        <v>0</v>
      </c>
      <c r="GGW67" s="960">
        <f t="shared" ref="GGW67" si="10654">(GGW60-GGW62)*$C$65*0.2958</f>
        <v>0</v>
      </c>
      <c r="GGY67" s="960">
        <f t="shared" ref="GGY67" si="10655">(GGY60-GGY62)*$C$65*0.2958</f>
        <v>0</v>
      </c>
      <c r="GHA67" s="960">
        <f t="shared" ref="GHA67" si="10656">(GHA60-GHA62)*$C$65*0.2958</f>
        <v>0</v>
      </c>
      <c r="GHC67" s="960">
        <f t="shared" ref="GHC67" si="10657">(GHC60-GHC62)*$C$65*0.2958</f>
        <v>0</v>
      </c>
      <c r="GHE67" s="960">
        <f t="shared" ref="GHE67" si="10658">(GHE60-GHE62)*$C$65*0.2958</f>
        <v>0</v>
      </c>
      <c r="GHG67" s="960">
        <f t="shared" ref="GHG67" si="10659">(GHG60-GHG62)*$C$65*0.2958</f>
        <v>0</v>
      </c>
      <c r="GHI67" s="960">
        <f t="shared" ref="GHI67" si="10660">(GHI60-GHI62)*$C$65*0.2958</f>
        <v>0</v>
      </c>
      <c r="GHK67" s="960">
        <f t="shared" ref="GHK67" si="10661">(GHK60-GHK62)*$C$65*0.2958</f>
        <v>0</v>
      </c>
      <c r="GHM67" s="960">
        <f t="shared" ref="GHM67" si="10662">(GHM60-GHM62)*$C$65*0.2958</f>
        <v>0</v>
      </c>
      <c r="GHO67" s="960">
        <f t="shared" ref="GHO67" si="10663">(GHO60-GHO62)*$C$65*0.2958</f>
        <v>0</v>
      </c>
      <c r="GHQ67" s="960">
        <f t="shared" ref="GHQ67" si="10664">(GHQ60-GHQ62)*$C$65*0.2958</f>
        <v>0</v>
      </c>
      <c r="GHS67" s="960">
        <f t="shared" ref="GHS67" si="10665">(GHS60-GHS62)*$C$65*0.2958</f>
        <v>0</v>
      </c>
      <c r="GHU67" s="960">
        <f t="shared" ref="GHU67" si="10666">(GHU60-GHU62)*$C$65*0.2958</f>
        <v>0</v>
      </c>
      <c r="GHW67" s="960">
        <f t="shared" ref="GHW67" si="10667">(GHW60-GHW62)*$C$65*0.2958</f>
        <v>0</v>
      </c>
      <c r="GHY67" s="960">
        <f t="shared" ref="GHY67" si="10668">(GHY60-GHY62)*$C$65*0.2958</f>
        <v>0</v>
      </c>
      <c r="GIA67" s="960">
        <f t="shared" ref="GIA67" si="10669">(GIA60-GIA62)*$C$65*0.2958</f>
        <v>0</v>
      </c>
      <c r="GIC67" s="960">
        <f t="shared" ref="GIC67" si="10670">(GIC60-GIC62)*$C$65*0.2958</f>
        <v>0</v>
      </c>
      <c r="GIE67" s="960">
        <f t="shared" ref="GIE67" si="10671">(GIE60-GIE62)*$C$65*0.2958</f>
        <v>0</v>
      </c>
      <c r="GIG67" s="960">
        <f t="shared" ref="GIG67" si="10672">(GIG60-GIG62)*$C$65*0.2958</f>
        <v>0</v>
      </c>
      <c r="GII67" s="960">
        <f t="shared" ref="GII67" si="10673">(GII60-GII62)*$C$65*0.2958</f>
        <v>0</v>
      </c>
      <c r="GIK67" s="960">
        <f t="shared" ref="GIK67" si="10674">(GIK60-GIK62)*$C$65*0.2958</f>
        <v>0</v>
      </c>
      <c r="GIM67" s="960">
        <f t="shared" ref="GIM67" si="10675">(GIM60-GIM62)*$C$65*0.2958</f>
        <v>0</v>
      </c>
      <c r="GIO67" s="960">
        <f t="shared" ref="GIO67" si="10676">(GIO60-GIO62)*$C$65*0.2958</f>
        <v>0</v>
      </c>
      <c r="GIQ67" s="960">
        <f t="shared" ref="GIQ67" si="10677">(GIQ60-GIQ62)*$C$65*0.2958</f>
        <v>0</v>
      </c>
      <c r="GIS67" s="960">
        <f t="shared" ref="GIS67" si="10678">(GIS60-GIS62)*$C$65*0.2958</f>
        <v>0</v>
      </c>
      <c r="GIU67" s="960">
        <f t="shared" ref="GIU67" si="10679">(GIU60-GIU62)*$C$65*0.2958</f>
        <v>0</v>
      </c>
      <c r="GIW67" s="960">
        <f t="shared" ref="GIW67" si="10680">(GIW60-GIW62)*$C$65*0.2958</f>
        <v>0</v>
      </c>
      <c r="GIY67" s="960">
        <f t="shared" ref="GIY67" si="10681">(GIY60-GIY62)*$C$65*0.2958</f>
        <v>0</v>
      </c>
      <c r="GJA67" s="960">
        <f t="shared" ref="GJA67" si="10682">(GJA60-GJA62)*$C$65*0.2958</f>
        <v>0</v>
      </c>
      <c r="GJC67" s="960">
        <f t="shared" ref="GJC67" si="10683">(GJC60-GJC62)*$C$65*0.2958</f>
        <v>0</v>
      </c>
      <c r="GJE67" s="960">
        <f t="shared" ref="GJE67" si="10684">(GJE60-GJE62)*$C$65*0.2958</f>
        <v>0</v>
      </c>
      <c r="GJG67" s="960">
        <f t="shared" ref="GJG67" si="10685">(GJG60-GJG62)*$C$65*0.2958</f>
        <v>0</v>
      </c>
      <c r="GJI67" s="960">
        <f t="shared" ref="GJI67" si="10686">(GJI60-GJI62)*$C$65*0.2958</f>
        <v>0</v>
      </c>
      <c r="GJK67" s="960">
        <f t="shared" ref="GJK67" si="10687">(GJK60-GJK62)*$C$65*0.2958</f>
        <v>0</v>
      </c>
      <c r="GJM67" s="960">
        <f t="shared" ref="GJM67" si="10688">(GJM60-GJM62)*$C$65*0.2958</f>
        <v>0</v>
      </c>
      <c r="GJO67" s="960">
        <f t="shared" ref="GJO67" si="10689">(GJO60-GJO62)*$C$65*0.2958</f>
        <v>0</v>
      </c>
      <c r="GJQ67" s="960">
        <f t="shared" ref="GJQ67" si="10690">(GJQ60-GJQ62)*$C$65*0.2958</f>
        <v>0</v>
      </c>
      <c r="GJS67" s="960">
        <f t="shared" ref="GJS67" si="10691">(GJS60-GJS62)*$C$65*0.2958</f>
        <v>0</v>
      </c>
      <c r="GJU67" s="960">
        <f t="shared" ref="GJU67" si="10692">(GJU60-GJU62)*$C$65*0.2958</f>
        <v>0</v>
      </c>
      <c r="GJW67" s="960">
        <f t="shared" ref="GJW67" si="10693">(GJW60-GJW62)*$C$65*0.2958</f>
        <v>0</v>
      </c>
      <c r="GJY67" s="960">
        <f t="shared" ref="GJY67" si="10694">(GJY60-GJY62)*$C$65*0.2958</f>
        <v>0</v>
      </c>
      <c r="GKA67" s="960">
        <f t="shared" ref="GKA67" si="10695">(GKA60-GKA62)*$C$65*0.2958</f>
        <v>0</v>
      </c>
      <c r="GKC67" s="960">
        <f t="shared" ref="GKC67" si="10696">(GKC60-GKC62)*$C$65*0.2958</f>
        <v>0</v>
      </c>
      <c r="GKE67" s="960">
        <f t="shared" ref="GKE67" si="10697">(GKE60-GKE62)*$C$65*0.2958</f>
        <v>0</v>
      </c>
      <c r="GKG67" s="960">
        <f t="shared" ref="GKG67" si="10698">(GKG60-GKG62)*$C$65*0.2958</f>
        <v>0</v>
      </c>
      <c r="GKI67" s="960">
        <f t="shared" ref="GKI67" si="10699">(GKI60-GKI62)*$C$65*0.2958</f>
        <v>0</v>
      </c>
      <c r="GKK67" s="960">
        <f t="shared" ref="GKK67" si="10700">(GKK60-GKK62)*$C$65*0.2958</f>
        <v>0</v>
      </c>
      <c r="GKM67" s="960">
        <f t="shared" ref="GKM67" si="10701">(GKM60-GKM62)*$C$65*0.2958</f>
        <v>0</v>
      </c>
      <c r="GKO67" s="960">
        <f t="shared" ref="GKO67" si="10702">(GKO60-GKO62)*$C$65*0.2958</f>
        <v>0</v>
      </c>
      <c r="GKQ67" s="960">
        <f t="shared" ref="GKQ67" si="10703">(GKQ60-GKQ62)*$C$65*0.2958</f>
        <v>0</v>
      </c>
      <c r="GKS67" s="960">
        <f t="shared" ref="GKS67" si="10704">(GKS60-GKS62)*$C$65*0.2958</f>
        <v>0</v>
      </c>
      <c r="GKU67" s="960">
        <f t="shared" ref="GKU67" si="10705">(GKU60-GKU62)*$C$65*0.2958</f>
        <v>0</v>
      </c>
      <c r="GKW67" s="960">
        <f t="shared" ref="GKW67" si="10706">(GKW60-GKW62)*$C$65*0.2958</f>
        <v>0</v>
      </c>
      <c r="GKY67" s="960">
        <f t="shared" ref="GKY67" si="10707">(GKY60-GKY62)*$C$65*0.2958</f>
        <v>0</v>
      </c>
      <c r="GLA67" s="960">
        <f t="shared" ref="GLA67" si="10708">(GLA60-GLA62)*$C$65*0.2958</f>
        <v>0</v>
      </c>
      <c r="GLC67" s="960">
        <f t="shared" ref="GLC67" si="10709">(GLC60-GLC62)*$C$65*0.2958</f>
        <v>0</v>
      </c>
      <c r="GLE67" s="960">
        <f t="shared" ref="GLE67" si="10710">(GLE60-GLE62)*$C$65*0.2958</f>
        <v>0</v>
      </c>
      <c r="GLG67" s="960">
        <f t="shared" ref="GLG67" si="10711">(GLG60-GLG62)*$C$65*0.2958</f>
        <v>0</v>
      </c>
      <c r="GLI67" s="960">
        <f t="shared" ref="GLI67" si="10712">(GLI60-GLI62)*$C$65*0.2958</f>
        <v>0</v>
      </c>
      <c r="GLK67" s="960">
        <f t="shared" ref="GLK67" si="10713">(GLK60-GLK62)*$C$65*0.2958</f>
        <v>0</v>
      </c>
      <c r="GLM67" s="960">
        <f t="shared" ref="GLM67" si="10714">(GLM60-GLM62)*$C$65*0.2958</f>
        <v>0</v>
      </c>
      <c r="GLO67" s="960">
        <f t="shared" ref="GLO67" si="10715">(GLO60-GLO62)*$C$65*0.2958</f>
        <v>0</v>
      </c>
      <c r="GLQ67" s="960">
        <f t="shared" ref="GLQ67" si="10716">(GLQ60-GLQ62)*$C$65*0.2958</f>
        <v>0</v>
      </c>
      <c r="GLS67" s="960">
        <f t="shared" ref="GLS67" si="10717">(GLS60-GLS62)*$C$65*0.2958</f>
        <v>0</v>
      </c>
      <c r="GLU67" s="960">
        <f t="shared" ref="GLU67" si="10718">(GLU60-GLU62)*$C$65*0.2958</f>
        <v>0</v>
      </c>
      <c r="GLW67" s="960">
        <f t="shared" ref="GLW67" si="10719">(GLW60-GLW62)*$C$65*0.2958</f>
        <v>0</v>
      </c>
      <c r="GLY67" s="960">
        <f t="shared" ref="GLY67" si="10720">(GLY60-GLY62)*$C$65*0.2958</f>
        <v>0</v>
      </c>
      <c r="GMA67" s="960">
        <f t="shared" ref="GMA67" si="10721">(GMA60-GMA62)*$C$65*0.2958</f>
        <v>0</v>
      </c>
      <c r="GMC67" s="960">
        <f t="shared" ref="GMC67" si="10722">(GMC60-GMC62)*$C$65*0.2958</f>
        <v>0</v>
      </c>
      <c r="GME67" s="960">
        <f t="shared" ref="GME67" si="10723">(GME60-GME62)*$C$65*0.2958</f>
        <v>0</v>
      </c>
      <c r="GMG67" s="960">
        <f t="shared" ref="GMG67" si="10724">(GMG60-GMG62)*$C$65*0.2958</f>
        <v>0</v>
      </c>
      <c r="GMI67" s="960">
        <f t="shared" ref="GMI67" si="10725">(GMI60-GMI62)*$C$65*0.2958</f>
        <v>0</v>
      </c>
      <c r="GMK67" s="960">
        <f t="shared" ref="GMK67" si="10726">(GMK60-GMK62)*$C$65*0.2958</f>
        <v>0</v>
      </c>
      <c r="GMM67" s="960">
        <f t="shared" ref="GMM67" si="10727">(GMM60-GMM62)*$C$65*0.2958</f>
        <v>0</v>
      </c>
      <c r="GMO67" s="960">
        <f t="shared" ref="GMO67" si="10728">(GMO60-GMO62)*$C$65*0.2958</f>
        <v>0</v>
      </c>
      <c r="GMQ67" s="960">
        <f t="shared" ref="GMQ67" si="10729">(GMQ60-GMQ62)*$C$65*0.2958</f>
        <v>0</v>
      </c>
      <c r="GMS67" s="960">
        <f t="shared" ref="GMS67" si="10730">(GMS60-GMS62)*$C$65*0.2958</f>
        <v>0</v>
      </c>
      <c r="GMU67" s="960">
        <f t="shared" ref="GMU67" si="10731">(GMU60-GMU62)*$C$65*0.2958</f>
        <v>0</v>
      </c>
      <c r="GMW67" s="960">
        <f t="shared" ref="GMW67" si="10732">(GMW60-GMW62)*$C$65*0.2958</f>
        <v>0</v>
      </c>
      <c r="GMY67" s="960">
        <f t="shared" ref="GMY67" si="10733">(GMY60-GMY62)*$C$65*0.2958</f>
        <v>0</v>
      </c>
      <c r="GNA67" s="960">
        <f t="shared" ref="GNA67" si="10734">(GNA60-GNA62)*$C$65*0.2958</f>
        <v>0</v>
      </c>
      <c r="GNC67" s="960">
        <f t="shared" ref="GNC67" si="10735">(GNC60-GNC62)*$C$65*0.2958</f>
        <v>0</v>
      </c>
      <c r="GNE67" s="960">
        <f t="shared" ref="GNE67" si="10736">(GNE60-GNE62)*$C$65*0.2958</f>
        <v>0</v>
      </c>
      <c r="GNG67" s="960">
        <f t="shared" ref="GNG67" si="10737">(GNG60-GNG62)*$C$65*0.2958</f>
        <v>0</v>
      </c>
      <c r="GNI67" s="960">
        <f t="shared" ref="GNI67" si="10738">(GNI60-GNI62)*$C$65*0.2958</f>
        <v>0</v>
      </c>
      <c r="GNK67" s="960">
        <f t="shared" ref="GNK67" si="10739">(GNK60-GNK62)*$C$65*0.2958</f>
        <v>0</v>
      </c>
      <c r="GNM67" s="960">
        <f t="shared" ref="GNM67" si="10740">(GNM60-GNM62)*$C$65*0.2958</f>
        <v>0</v>
      </c>
      <c r="GNO67" s="960">
        <f t="shared" ref="GNO67" si="10741">(GNO60-GNO62)*$C$65*0.2958</f>
        <v>0</v>
      </c>
      <c r="GNQ67" s="960">
        <f t="shared" ref="GNQ67" si="10742">(GNQ60-GNQ62)*$C$65*0.2958</f>
        <v>0</v>
      </c>
      <c r="GNS67" s="960">
        <f t="shared" ref="GNS67" si="10743">(GNS60-GNS62)*$C$65*0.2958</f>
        <v>0</v>
      </c>
      <c r="GNU67" s="960">
        <f t="shared" ref="GNU67" si="10744">(GNU60-GNU62)*$C$65*0.2958</f>
        <v>0</v>
      </c>
      <c r="GNW67" s="960">
        <f t="shared" ref="GNW67" si="10745">(GNW60-GNW62)*$C$65*0.2958</f>
        <v>0</v>
      </c>
      <c r="GNY67" s="960">
        <f t="shared" ref="GNY67" si="10746">(GNY60-GNY62)*$C$65*0.2958</f>
        <v>0</v>
      </c>
      <c r="GOA67" s="960">
        <f t="shared" ref="GOA67" si="10747">(GOA60-GOA62)*$C$65*0.2958</f>
        <v>0</v>
      </c>
      <c r="GOC67" s="960">
        <f t="shared" ref="GOC67" si="10748">(GOC60-GOC62)*$C$65*0.2958</f>
        <v>0</v>
      </c>
      <c r="GOE67" s="960">
        <f t="shared" ref="GOE67" si="10749">(GOE60-GOE62)*$C$65*0.2958</f>
        <v>0</v>
      </c>
      <c r="GOG67" s="960">
        <f t="shared" ref="GOG67" si="10750">(GOG60-GOG62)*$C$65*0.2958</f>
        <v>0</v>
      </c>
      <c r="GOI67" s="960">
        <f t="shared" ref="GOI67" si="10751">(GOI60-GOI62)*$C$65*0.2958</f>
        <v>0</v>
      </c>
      <c r="GOK67" s="960">
        <f t="shared" ref="GOK67" si="10752">(GOK60-GOK62)*$C$65*0.2958</f>
        <v>0</v>
      </c>
      <c r="GOM67" s="960">
        <f t="shared" ref="GOM67" si="10753">(GOM60-GOM62)*$C$65*0.2958</f>
        <v>0</v>
      </c>
      <c r="GOO67" s="960">
        <f t="shared" ref="GOO67" si="10754">(GOO60-GOO62)*$C$65*0.2958</f>
        <v>0</v>
      </c>
      <c r="GOQ67" s="960">
        <f t="shared" ref="GOQ67" si="10755">(GOQ60-GOQ62)*$C$65*0.2958</f>
        <v>0</v>
      </c>
      <c r="GOS67" s="960">
        <f t="shared" ref="GOS67" si="10756">(GOS60-GOS62)*$C$65*0.2958</f>
        <v>0</v>
      </c>
      <c r="GOU67" s="960">
        <f t="shared" ref="GOU67" si="10757">(GOU60-GOU62)*$C$65*0.2958</f>
        <v>0</v>
      </c>
      <c r="GOW67" s="960">
        <f t="shared" ref="GOW67" si="10758">(GOW60-GOW62)*$C$65*0.2958</f>
        <v>0</v>
      </c>
      <c r="GOY67" s="960">
        <f t="shared" ref="GOY67" si="10759">(GOY60-GOY62)*$C$65*0.2958</f>
        <v>0</v>
      </c>
      <c r="GPA67" s="960">
        <f t="shared" ref="GPA67" si="10760">(GPA60-GPA62)*$C$65*0.2958</f>
        <v>0</v>
      </c>
      <c r="GPC67" s="960">
        <f t="shared" ref="GPC67" si="10761">(GPC60-GPC62)*$C$65*0.2958</f>
        <v>0</v>
      </c>
      <c r="GPE67" s="960">
        <f t="shared" ref="GPE67" si="10762">(GPE60-GPE62)*$C$65*0.2958</f>
        <v>0</v>
      </c>
      <c r="GPG67" s="960">
        <f t="shared" ref="GPG67" si="10763">(GPG60-GPG62)*$C$65*0.2958</f>
        <v>0</v>
      </c>
      <c r="GPI67" s="960">
        <f t="shared" ref="GPI67" si="10764">(GPI60-GPI62)*$C$65*0.2958</f>
        <v>0</v>
      </c>
      <c r="GPK67" s="960">
        <f t="shared" ref="GPK67" si="10765">(GPK60-GPK62)*$C$65*0.2958</f>
        <v>0</v>
      </c>
      <c r="GPM67" s="960">
        <f t="shared" ref="GPM67" si="10766">(GPM60-GPM62)*$C$65*0.2958</f>
        <v>0</v>
      </c>
      <c r="GPO67" s="960">
        <f t="shared" ref="GPO67" si="10767">(GPO60-GPO62)*$C$65*0.2958</f>
        <v>0</v>
      </c>
      <c r="GPQ67" s="960">
        <f t="shared" ref="GPQ67" si="10768">(GPQ60-GPQ62)*$C$65*0.2958</f>
        <v>0</v>
      </c>
      <c r="GPS67" s="960">
        <f t="shared" ref="GPS67" si="10769">(GPS60-GPS62)*$C$65*0.2958</f>
        <v>0</v>
      </c>
      <c r="GPU67" s="960">
        <f t="shared" ref="GPU67" si="10770">(GPU60-GPU62)*$C$65*0.2958</f>
        <v>0</v>
      </c>
      <c r="GPW67" s="960">
        <f t="shared" ref="GPW67" si="10771">(GPW60-GPW62)*$C$65*0.2958</f>
        <v>0</v>
      </c>
      <c r="GPY67" s="960">
        <f t="shared" ref="GPY67" si="10772">(GPY60-GPY62)*$C$65*0.2958</f>
        <v>0</v>
      </c>
      <c r="GQA67" s="960">
        <f t="shared" ref="GQA67" si="10773">(GQA60-GQA62)*$C$65*0.2958</f>
        <v>0</v>
      </c>
      <c r="GQC67" s="960">
        <f t="shared" ref="GQC67" si="10774">(GQC60-GQC62)*$C$65*0.2958</f>
        <v>0</v>
      </c>
      <c r="GQE67" s="960">
        <f t="shared" ref="GQE67" si="10775">(GQE60-GQE62)*$C$65*0.2958</f>
        <v>0</v>
      </c>
      <c r="GQG67" s="960">
        <f t="shared" ref="GQG67" si="10776">(GQG60-GQG62)*$C$65*0.2958</f>
        <v>0</v>
      </c>
      <c r="GQI67" s="960">
        <f t="shared" ref="GQI67" si="10777">(GQI60-GQI62)*$C$65*0.2958</f>
        <v>0</v>
      </c>
      <c r="GQK67" s="960">
        <f t="shared" ref="GQK67" si="10778">(GQK60-GQK62)*$C$65*0.2958</f>
        <v>0</v>
      </c>
      <c r="GQM67" s="960">
        <f t="shared" ref="GQM67" si="10779">(GQM60-GQM62)*$C$65*0.2958</f>
        <v>0</v>
      </c>
      <c r="GQO67" s="960">
        <f t="shared" ref="GQO67" si="10780">(GQO60-GQO62)*$C$65*0.2958</f>
        <v>0</v>
      </c>
      <c r="GQQ67" s="960">
        <f t="shared" ref="GQQ67" si="10781">(GQQ60-GQQ62)*$C$65*0.2958</f>
        <v>0</v>
      </c>
      <c r="GQS67" s="960">
        <f t="shared" ref="GQS67" si="10782">(GQS60-GQS62)*$C$65*0.2958</f>
        <v>0</v>
      </c>
      <c r="GQU67" s="960">
        <f t="shared" ref="GQU67" si="10783">(GQU60-GQU62)*$C$65*0.2958</f>
        <v>0</v>
      </c>
      <c r="GQW67" s="960">
        <f t="shared" ref="GQW67" si="10784">(GQW60-GQW62)*$C$65*0.2958</f>
        <v>0</v>
      </c>
      <c r="GQY67" s="960">
        <f t="shared" ref="GQY67" si="10785">(GQY60-GQY62)*$C$65*0.2958</f>
        <v>0</v>
      </c>
      <c r="GRA67" s="960">
        <f t="shared" ref="GRA67" si="10786">(GRA60-GRA62)*$C$65*0.2958</f>
        <v>0</v>
      </c>
      <c r="GRC67" s="960">
        <f t="shared" ref="GRC67" si="10787">(GRC60-GRC62)*$C$65*0.2958</f>
        <v>0</v>
      </c>
      <c r="GRE67" s="960">
        <f t="shared" ref="GRE67" si="10788">(GRE60-GRE62)*$C$65*0.2958</f>
        <v>0</v>
      </c>
      <c r="GRG67" s="960">
        <f t="shared" ref="GRG67" si="10789">(GRG60-GRG62)*$C$65*0.2958</f>
        <v>0</v>
      </c>
      <c r="GRI67" s="960">
        <f t="shared" ref="GRI67" si="10790">(GRI60-GRI62)*$C$65*0.2958</f>
        <v>0</v>
      </c>
      <c r="GRK67" s="960">
        <f t="shared" ref="GRK67" si="10791">(GRK60-GRK62)*$C$65*0.2958</f>
        <v>0</v>
      </c>
      <c r="GRM67" s="960">
        <f t="shared" ref="GRM67" si="10792">(GRM60-GRM62)*$C$65*0.2958</f>
        <v>0</v>
      </c>
      <c r="GRO67" s="960">
        <f t="shared" ref="GRO67" si="10793">(GRO60-GRO62)*$C$65*0.2958</f>
        <v>0</v>
      </c>
      <c r="GRQ67" s="960">
        <f t="shared" ref="GRQ67" si="10794">(GRQ60-GRQ62)*$C$65*0.2958</f>
        <v>0</v>
      </c>
      <c r="GRS67" s="960">
        <f t="shared" ref="GRS67" si="10795">(GRS60-GRS62)*$C$65*0.2958</f>
        <v>0</v>
      </c>
      <c r="GRU67" s="960">
        <f t="shared" ref="GRU67" si="10796">(GRU60-GRU62)*$C$65*0.2958</f>
        <v>0</v>
      </c>
      <c r="GRW67" s="960">
        <f t="shared" ref="GRW67" si="10797">(GRW60-GRW62)*$C$65*0.2958</f>
        <v>0</v>
      </c>
      <c r="GRY67" s="960">
        <f t="shared" ref="GRY67" si="10798">(GRY60-GRY62)*$C$65*0.2958</f>
        <v>0</v>
      </c>
      <c r="GSA67" s="960">
        <f t="shared" ref="GSA67" si="10799">(GSA60-GSA62)*$C$65*0.2958</f>
        <v>0</v>
      </c>
      <c r="GSC67" s="960">
        <f t="shared" ref="GSC67" si="10800">(GSC60-GSC62)*$C$65*0.2958</f>
        <v>0</v>
      </c>
      <c r="GSE67" s="960">
        <f t="shared" ref="GSE67" si="10801">(GSE60-GSE62)*$C$65*0.2958</f>
        <v>0</v>
      </c>
      <c r="GSG67" s="960">
        <f t="shared" ref="GSG67" si="10802">(GSG60-GSG62)*$C$65*0.2958</f>
        <v>0</v>
      </c>
      <c r="GSI67" s="960">
        <f t="shared" ref="GSI67" si="10803">(GSI60-GSI62)*$C$65*0.2958</f>
        <v>0</v>
      </c>
      <c r="GSK67" s="960">
        <f t="shared" ref="GSK67" si="10804">(GSK60-GSK62)*$C$65*0.2958</f>
        <v>0</v>
      </c>
      <c r="GSM67" s="960">
        <f t="shared" ref="GSM67" si="10805">(GSM60-GSM62)*$C$65*0.2958</f>
        <v>0</v>
      </c>
      <c r="GSO67" s="960">
        <f t="shared" ref="GSO67" si="10806">(GSO60-GSO62)*$C$65*0.2958</f>
        <v>0</v>
      </c>
      <c r="GSQ67" s="960">
        <f t="shared" ref="GSQ67" si="10807">(GSQ60-GSQ62)*$C$65*0.2958</f>
        <v>0</v>
      </c>
      <c r="GSS67" s="960">
        <f t="shared" ref="GSS67" si="10808">(GSS60-GSS62)*$C$65*0.2958</f>
        <v>0</v>
      </c>
      <c r="GSU67" s="960">
        <f t="shared" ref="GSU67" si="10809">(GSU60-GSU62)*$C$65*0.2958</f>
        <v>0</v>
      </c>
      <c r="GSW67" s="960">
        <f t="shared" ref="GSW67" si="10810">(GSW60-GSW62)*$C$65*0.2958</f>
        <v>0</v>
      </c>
      <c r="GSY67" s="960">
        <f t="shared" ref="GSY67" si="10811">(GSY60-GSY62)*$C$65*0.2958</f>
        <v>0</v>
      </c>
      <c r="GTA67" s="960">
        <f t="shared" ref="GTA67" si="10812">(GTA60-GTA62)*$C$65*0.2958</f>
        <v>0</v>
      </c>
      <c r="GTC67" s="960">
        <f t="shared" ref="GTC67" si="10813">(GTC60-GTC62)*$C$65*0.2958</f>
        <v>0</v>
      </c>
      <c r="GTE67" s="960">
        <f t="shared" ref="GTE67" si="10814">(GTE60-GTE62)*$C$65*0.2958</f>
        <v>0</v>
      </c>
      <c r="GTG67" s="960">
        <f t="shared" ref="GTG67" si="10815">(GTG60-GTG62)*$C$65*0.2958</f>
        <v>0</v>
      </c>
      <c r="GTI67" s="960">
        <f t="shared" ref="GTI67" si="10816">(GTI60-GTI62)*$C$65*0.2958</f>
        <v>0</v>
      </c>
      <c r="GTK67" s="960">
        <f t="shared" ref="GTK67" si="10817">(GTK60-GTK62)*$C$65*0.2958</f>
        <v>0</v>
      </c>
      <c r="GTM67" s="960">
        <f t="shared" ref="GTM67" si="10818">(GTM60-GTM62)*$C$65*0.2958</f>
        <v>0</v>
      </c>
      <c r="GTO67" s="960">
        <f t="shared" ref="GTO67" si="10819">(GTO60-GTO62)*$C$65*0.2958</f>
        <v>0</v>
      </c>
      <c r="GTQ67" s="960">
        <f t="shared" ref="GTQ67" si="10820">(GTQ60-GTQ62)*$C$65*0.2958</f>
        <v>0</v>
      </c>
      <c r="GTS67" s="960">
        <f t="shared" ref="GTS67" si="10821">(GTS60-GTS62)*$C$65*0.2958</f>
        <v>0</v>
      </c>
      <c r="GTU67" s="960">
        <f t="shared" ref="GTU67" si="10822">(GTU60-GTU62)*$C$65*0.2958</f>
        <v>0</v>
      </c>
      <c r="GTW67" s="960">
        <f t="shared" ref="GTW67" si="10823">(GTW60-GTW62)*$C$65*0.2958</f>
        <v>0</v>
      </c>
      <c r="GTY67" s="960">
        <f t="shared" ref="GTY67" si="10824">(GTY60-GTY62)*$C$65*0.2958</f>
        <v>0</v>
      </c>
      <c r="GUA67" s="960">
        <f t="shared" ref="GUA67" si="10825">(GUA60-GUA62)*$C$65*0.2958</f>
        <v>0</v>
      </c>
      <c r="GUC67" s="960">
        <f t="shared" ref="GUC67" si="10826">(GUC60-GUC62)*$C$65*0.2958</f>
        <v>0</v>
      </c>
      <c r="GUE67" s="960">
        <f t="shared" ref="GUE67" si="10827">(GUE60-GUE62)*$C$65*0.2958</f>
        <v>0</v>
      </c>
      <c r="GUG67" s="960">
        <f t="shared" ref="GUG67" si="10828">(GUG60-GUG62)*$C$65*0.2958</f>
        <v>0</v>
      </c>
      <c r="GUI67" s="960">
        <f t="shared" ref="GUI67" si="10829">(GUI60-GUI62)*$C$65*0.2958</f>
        <v>0</v>
      </c>
      <c r="GUK67" s="960">
        <f t="shared" ref="GUK67" si="10830">(GUK60-GUK62)*$C$65*0.2958</f>
        <v>0</v>
      </c>
      <c r="GUM67" s="960">
        <f t="shared" ref="GUM67" si="10831">(GUM60-GUM62)*$C$65*0.2958</f>
        <v>0</v>
      </c>
      <c r="GUO67" s="960">
        <f t="shared" ref="GUO67" si="10832">(GUO60-GUO62)*$C$65*0.2958</f>
        <v>0</v>
      </c>
      <c r="GUQ67" s="960">
        <f t="shared" ref="GUQ67" si="10833">(GUQ60-GUQ62)*$C$65*0.2958</f>
        <v>0</v>
      </c>
      <c r="GUS67" s="960">
        <f t="shared" ref="GUS67" si="10834">(GUS60-GUS62)*$C$65*0.2958</f>
        <v>0</v>
      </c>
      <c r="GUU67" s="960">
        <f t="shared" ref="GUU67" si="10835">(GUU60-GUU62)*$C$65*0.2958</f>
        <v>0</v>
      </c>
      <c r="GUW67" s="960">
        <f t="shared" ref="GUW67" si="10836">(GUW60-GUW62)*$C$65*0.2958</f>
        <v>0</v>
      </c>
      <c r="GUY67" s="960">
        <f t="shared" ref="GUY67" si="10837">(GUY60-GUY62)*$C$65*0.2958</f>
        <v>0</v>
      </c>
      <c r="GVA67" s="960">
        <f t="shared" ref="GVA67" si="10838">(GVA60-GVA62)*$C$65*0.2958</f>
        <v>0</v>
      </c>
      <c r="GVC67" s="960">
        <f t="shared" ref="GVC67" si="10839">(GVC60-GVC62)*$C$65*0.2958</f>
        <v>0</v>
      </c>
      <c r="GVE67" s="960">
        <f t="shared" ref="GVE67" si="10840">(GVE60-GVE62)*$C$65*0.2958</f>
        <v>0</v>
      </c>
      <c r="GVG67" s="960">
        <f t="shared" ref="GVG67" si="10841">(GVG60-GVG62)*$C$65*0.2958</f>
        <v>0</v>
      </c>
      <c r="GVI67" s="960">
        <f t="shared" ref="GVI67" si="10842">(GVI60-GVI62)*$C$65*0.2958</f>
        <v>0</v>
      </c>
      <c r="GVK67" s="960">
        <f t="shared" ref="GVK67" si="10843">(GVK60-GVK62)*$C$65*0.2958</f>
        <v>0</v>
      </c>
      <c r="GVM67" s="960">
        <f t="shared" ref="GVM67" si="10844">(GVM60-GVM62)*$C$65*0.2958</f>
        <v>0</v>
      </c>
      <c r="GVO67" s="960">
        <f t="shared" ref="GVO67" si="10845">(GVO60-GVO62)*$C$65*0.2958</f>
        <v>0</v>
      </c>
      <c r="GVQ67" s="960">
        <f t="shared" ref="GVQ67" si="10846">(GVQ60-GVQ62)*$C$65*0.2958</f>
        <v>0</v>
      </c>
      <c r="GVS67" s="960">
        <f t="shared" ref="GVS67" si="10847">(GVS60-GVS62)*$C$65*0.2958</f>
        <v>0</v>
      </c>
      <c r="GVU67" s="960">
        <f t="shared" ref="GVU67" si="10848">(GVU60-GVU62)*$C$65*0.2958</f>
        <v>0</v>
      </c>
      <c r="GVW67" s="960">
        <f t="shared" ref="GVW67" si="10849">(GVW60-GVW62)*$C$65*0.2958</f>
        <v>0</v>
      </c>
      <c r="GVY67" s="960">
        <f t="shared" ref="GVY67" si="10850">(GVY60-GVY62)*$C$65*0.2958</f>
        <v>0</v>
      </c>
      <c r="GWA67" s="960">
        <f t="shared" ref="GWA67" si="10851">(GWA60-GWA62)*$C$65*0.2958</f>
        <v>0</v>
      </c>
      <c r="GWC67" s="960">
        <f t="shared" ref="GWC67" si="10852">(GWC60-GWC62)*$C$65*0.2958</f>
        <v>0</v>
      </c>
      <c r="GWE67" s="960">
        <f t="shared" ref="GWE67" si="10853">(GWE60-GWE62)*$C$65*0.2958</f>
        <v>0</v>
      </c>
      <c r="GWG67" s="960">
        <f t="shared" ref="GWG67" si="10854">(GWG60-GWG62)*$C$65*0.2958</f>
        <v>0</v>
      </c>
      <c r="GWI67" s="960">
        <f t="shared" ref="GWI67" si="10855">(GWI60-GWI62)*$C$65*0.2958</f>
        <v>0</v>
      </c>
      <c r="GWK67" s="960">
        <f t="shared" ref="GWK67" si="10856">(GWK60-GWK62)*$C$65*0.2958</f>
        <v>0</v>
      </c>
      <c r="GWM67" s="960">
        <f t="shared" ref="GWM67" si="10857">(GWM60-GWM62)*$C$65*0.2958</f>
        <v>0</v>
      </c>
      <c r="GWO67" s="960">
        <f t="shared" ref="GWO67" si="10858">(GWO60-GWO62)*$C$65*0.2958</f>
        <v>0</v>
      </c>
      <c r="GWQ67" s="960">
        <f t="shared" ref="GWQ67" si="10859">(GWQ60-GWQ62)*$C$65*0.2958</f>
        <v>0</v>
      </c>
      <c r="GWS67" s="960">
        <f t="shared" ref="GWS67" si="10860">(GWS60-GWS62)*$C$65*0.2958</f>
        <v>0</v>
      </c>
      <c r="GWU67" s="960">
        <f t="shared" ref="GWU67" si="10861">(GWU60-GWU62)*$C$65*0.2958</f>
        <v>0</v>
      </c>
      <c r="GWW67" s="960">
        <f t="shared" ref="GWW67" si="10862">(GWW60-GWW62)*$C$65*0.2958</f>
        <v>0</v>
      </c>
      <c r="GWY67" s="960">
        <f t="shared" ref="GWY67" si="10863">(GWY60-GWY62)*$C$65*0.2958</f>
        <v>0</v>
      </c>
      <c r="GXA67" s="960">
        <f t="shared" ref="GXA67" si="10864">(GXA60-GXA62)*$C$65*0.2958</f>
        <v>0</v>
      </c>
      <c r="GXC67" s="960">
        <f t="shared" ref="GXC67" si="10865">(GXC60-GXC62)*$C$65*0.2958</f>
        <v>0</v>
      </c>
      <c r="GXE67" s="960">
        <f t="shared" ref="GXE67" si="10866">(GXE60-GXE62)*$C$65*0.2958</f>
        <v>0</v>
      </c>
      <c r="GXG67" s="960">
        <f t="shared" ref="GXG67" si="10867">(GXG60-GXG62)*$C$65*0.2958</f>
        <v>0</v>
      </c>
      <c r="GXI67" s="960">
        <f t="shared" ref="GXI67" si="10868">(GXI60-GXI62)*$C$65*0.2958</f>
        <v>0</v>
      </c>
      <c r="GXK67" s="960">
        <f t="shared" ref="GXK67" si="10869">(GXK60-GXK62)*$C$65*0.2958</f>
        <v>0</v>
      </c>
      <c r="GXM67" s="960">
        <f t="shared" ref="GXM67" si="10870">(GXM60-GXM62)*$C$65*0.2958</f>
        <v>0</v>
      </c>
      <c r="GXO67" s="960">
        <f t="shared" ref="GXO67" si="10871">(GXO60-GXO62)*$C$65*0.2958</f>
        <v>0</v>
      </c>
      <c r="GXQ67" s="960">
        <f t="shared" ref="GXQ67" si="10872">(GXQ60-GXQ62)*$C$65*0.2958</f>
        <v>0</v>
      </c>
      <c r="GXS67" s="960">
        <f t="shared" ref="GXS67" si="10873">(GXS60-GXS62)*$C$65*0.2958</f>
        <v>0</v>
      </c>
      <c r="GXU67" s="960">
        <f t="shared" ref="GXU67" si="10874">(GXU60-GXU62)*$C$65*0.2958</f>
        <v>0</v>
      </c>
      <c r="GXW67" s="960">
        <f t="shared" ref="GXW67" si="10875">(GXW60-GXW62)*$C$65*0.2958</f>
        <v>0</v>
      </c>
      <c r="GXY67" s="960">
        <f t="shared" ref="GXY67" si="10876">(GXY60-GXY62)*$C$65*0.2958</f>
        <v>0</v>
      </c>
      <c r="GYA67" s="960">
        <f t="shared" ref="GYA67" si="10877">(GYA60-GYA62)*$C$65*0.2958</f>
        <v>0</v>
      </c>
      <c r="GYC67" s="960">
        <f t="shared" ref="GYC67" si="10878">(GYC60-GYC62)*$C$65*0.2958</f>
        <v>0</v>
      </c>
      <c r="GYE67" s="960">
        <f t="shared" ref="GYE67" si="10879">(GYE60-GYE62)*$C$65*0.2958</f>
        <v>0</v>
      </c>
      <c r="GYG67" s="960">
        <f t="shared" ref="GYG67" si="10880">(GYG60-GYG62)*$C$65*0.2958</f>
        <v>0</v>
      </c>
      <c r="GYI67" s="960">
        <f t="shared" ref="GYI67" si="10881">(GYI60-GYI62)*$C$65*0.2958</f>
        <v>0</v>
      </c>
      <c r="GYK67" s="960">
        <f t="shared" ref="GYK67" si="10882">(GYK60-GYK62)*$C$65*0.2958</f>
        <v>0</v>
      </c>
      <c r="GYM67" s="960">
        <f t="shared" ref="GYM67" si="10883">(GYM60-GYM62)*$C$65*0.2958</f>
        <v>0</v>
      </c>
      <c r="GYO67" s="960">
        <f t="shared" ref="GYO67" si="10884">(GYO60-GYO62)*$C$65*0.2958</f>
        <v>0</v>
      </c>
      <c r="GYQ67" s="960">
        <f t="shared" ref="GYQ67" si="10885">(GYQ60-GYQ62)*$C$65*0.2958</f>
        <v>0</v>
      </c>
      <c r="GYS67" s="960">
        <f t="shared" ref="GYS67" si="10886">(GYS60-GYS62)*$C$65*0.2958</f>
        <v>0</v>
      </c>
      <c r="GYU67" s="960">
        <f t="shared" ref="GYU67" si="10887">(GYU60-GYU62)*$C$65*0.2958</f>
        <v>0</v>
      </c>
      <c r="GYW67" s="960">
        <f t="shared" ref="GYW67" si="10888">(GYW60-GYW62)*$C$65*0.2958</f>
        <v>0</v>
      </c>
      <c r="GYY67" s="960">
        <f t="shared" ref="GYY67" si="10889">(GYY60-GYY62)*$C$65*0.2958</f>
        <v>0</v>
      </c>
      <c r="GZA67" s="960">
        <f t="shared" ref="GZA67" si="10890">(GZA60-GZA62)*$C$65*0.2958</f>
        <v>0</v>
      </c>
      <c r="GZC67" s="960">
        <f t="shared" ref="GZC67" si="10891">(GZC60-GZC62)*$C$65*0.2958</f>
        <v>0</v>
      </c>
      <c r="GZE67" s="960">
        <f t="shared" ref="GZE67" si="10892">(GZE60-GZE62)*$C$65*0.2958</f>
        <v>0</v>
      </c>
      <c r="GZG67" s="960">
        <f t="shared" ref="GZG67" si="10893">(GZG60-GZG62)*$C$65*0.2958</f>
        <v>0</v>
      </c>
      <c r="GZI67" s="960">
        <f t="shared" ref="GZI67" si="10894">(GZI60-GZI62)*$C$65*0.2958</f>
        <v>0</v>
      </c>
      <c r="GZK67" s="960">
        <f t="shared" ref="GZK67" si="10895">(GZK60-GZK62)*$C$65*0.2958</f>
        <v>0</v>
      </c>
      <c r="GZM67" s="960">
        <f t="shared" ref="GZM67" si="10896">(GZM60-GZM62)*$C$65*0.2958</f>
        <v>0</v>
      </c>
      <c r="GZO67" s="960">
        <f t="shared" ref="GZO67" si="10897">(GZO60-GZO62)*$C$65*0.2958</f>
        <v>0</v>
      </c>
      <c r="GZQ67" s="960">
        <f t="shared" ref="GZQ67" si="10898">(GZQ60-GZQ62)*$C$65*0.2958</f>
        <v>0</v>
      </c>
      <c r="GZS67" s="960">
        <f t="shared" ref="GZS67" si="10899">(GZS60-GZS62)*$C$65*0.2958</f>
        <v>0</v>
      </c>
      <c r="GZU67" s="960">
        <f t="shared" ref="GZU67" si="10900">(GZU60-GZU62)*$C$65*0.2958</f>
        <v>0</v>
      </c>
      <c r="GZW67" s="960">
        <f t="shared" ref="GZW67" si="10901">(GZW60-GZW62)*$C$65*0.2958</f>
        <v>0</v>
      </c>
      <c r="GZY67" s="960">
        <f t="shared" ref="GZY67" si="10902">(GZY60-GZY62)*$C$65*0.2958</f>
        <v>0</v>
      </c>
      <c r="HAA67" s="960">
        <f t="shared" ref="HAA67" si="10903">(HAA60-HAA62)*$C$65*0.2958</f>
        <v>0</v>
      </c>
      <c r="HAC67" s="960">
        <f t="shared" ref="HAC67" si="10904">(HAC60-HAC62)*$C$65*0.2958</f>
        <v>0</v>
      </c>
      <c r="HAE67" s="960">
        <f t="shared" ref="HAE67" si="10905">(HAE60-HAE62)*$C$65*0.2958</f>
        <v>0</v>
      </c>
      <c r="HAG67" s="960">
        <f t="shared" ref="HAG67" si="10906">(HAG60-HAG62)*$C$65*0.2958</f>
        <v>0</v>
      </c>
      <c r="HAI67" s="960">
        <f t="shared" ref="HAI67" si="10907">(HAI60-HAI62)*$C$65*0.2958</f>
        <v>0</v>
      </c>
      <c r="HAK67" s="960">
        <f t="shared" ref="HAK67" si="10908">(HAK60-HAK62)*$C$65*0.2958</f>
        <v>0</v>
      </c>
      <c r="HAM67" s="960">
        <f t="shared" ref="HAM67" si="10909">(HAM60-HAM62)*$C$65*0.2958</f>
        <v>0</v>
      </c>
      <c r="HAO67" s="960">
        <f t="shared" ref="HAO67" si="10910">(HAO60-HAO62)*$C$65*0.2958</f>
        <v>0</v>
      </c>
      <c r="HAQ67" s="960">
        <f t="shared" ref="HAQ67" si="10911">(HAQ60-HAQ62)*$C$65*0.2958</f>
        <v>0</v>
      </c>
      <c r="HAS67" s="960">
        <f t="shared" ref="HAS67" si="10912">(HAS60-HAS62)*$C$65*0.2958</f>
        <v>0</v>
      </c>
      <c r="HAU67" s="960">
        <f t="shared" ref="HAU67" si="10913">(HAU60-HAU62)*$C$65*0.2958</f>
        <v>0</v>
      </c>
      <c r="HAW67" s="960">
        <f t="shared" ref="HAW67" si="10914">(HAW60-HAW62)*$C$65*0.2958</f>
        <v>0</v>
      </c>
      <c r="HAY67" s="960">
        <f t="shared" ref="HAY67" si="10915">(HAY60-HAY62)*$C$65*0.2958</f>
        <v>0</v>
      </c>
      <c r="HBA67" s="960">
        <f t="shared" ref="HBA67" si="10916">(HBA60-HBA62)*$C$65*0.2958</f>
        <v>0</v>
      </c>
      <c r="HBC67" s="960">
        <f t="shared" ref="HBC67" si="10917">(HBC60-HBC62)*$C$65*0.2958</f>
        <v>0</v>
      </c>
      <c r="HBE67" s="960">
        <f t="shared" ref="HBE67" si="10918">(HBE60-HBE62)*$C$65*0.2958</f>
        <v>0</v>
      </c>
      <c r="HBG67" s="960">
        <f t="shared" ref="HBG67" si="10919">(HBG60-HBG62)*$C$65*0.2958</f>
        <v>0</v>
      </c>
      <c r="HBI67" s="960">
        <f t="shared" ref="HBI67" si="10920">(HBI60-HBI62)*$C$65*0.2958</f>
        <v>0</v>
      </c>
      <c r="HBK67" s="960">
        <f t="shared" ref="HBK67" si="10921">(HBK60-HBK62)*$C$65*0.2958</f>
        <v>0</v>
      </c>
      <c r="HBM67" s="960">
        <f t="shared" ref="HBM67" si="10922">(HBM60-HBM62)*$C$65*0.2958</f>
        <v>0</v>
      </c>
      <c r="HBO67" s="960">
        <f t="shared" ref="HBO67" si="10923">(HBO60-HBO62)*$C$65*0.2958</f>
        <v>0</v>
      </c>
      <c r="HBQ67" s="960">
        <f t="shared" ref="HBQ67" si="10924">(HBQ60-HBQ62)*$C$65*0.2958</f>
        <v>0</v>
      </c>
      <c r="HBS67" s="960">
        <f t="shared" ref="HBS67" si="10925">(HBS60-HBS62)*$C$65*0.2958</f>
        <v>0</v>
      </c>
      <c r="HBU67" s="960">
        <f t="shared" ref="HBU67" si="10926">(HBU60-HBU62)*$C$65*0.2958</f>
        <v>0</v>
      </c>
      <c r="HBW67" s="960">
        <f t="shared" ref="HBW67" si="10927">(HBW60-HBW62)*$C$65*0.2958</f>
        <v>0</v>
      </c>
      <c r="HBY67" s="960">
        <f t="shared" ref="HBY67" si="10928">(HBY60-HBY62)*$C$65*0.2958</f>
        <v>0</v>
      </c>
      <c r="HCA67" s="960">
        <f t="shared" ref="HCA67" si="10929">(HCA60-HCA62)*$C$65*0.2958</f>
        <v>0</v>
      </c>
      <c r="HCC67" s="960">
        <f t="shared" ref="HCC67" si="10930">(HCC60-HCC62)*$C$65*0.2958</f>
        <v>0</v>
      </c>
      <c r="HCE67" s="960">
        <f t="shared" ref="HCE67" si="10931">(HCE60-HCE62)*$C$65*0.2958</f>
        <v>0</v>
      </c>
      <c r="HCG67" s="960">
        <f t="shared" ref="HCG67" si="10932">(HCG60-HCG62)*$C$65*0.2958</f>
        <v>0</v>
      </c>
      <c r="HCI67" s="960">
        <f t="shared" ref="HCI67" si="10933">(HCI60-HCI62)*$C$65*0.2958</f>
        <v>0</v>
      </c>
      <c r="HCK67" s="960">
        <f t="shared" ref="HCK67" si="10934">(HCK60-HCK62)*$C$65*0.2958</f>
        <v>0</v>
      </c>
      <c r="HCM67" s="960">
        <f t="shared" ref="HCM67" si="10935">(HCM60-HCM62)*$C$65*0.2958</f>
        <v>0</v>
      </c>
      <c r="HCO67" s="960">
        <f t="shared" ref="HCO67" si="10936">(HCO60-HCO62)*$C$65*0.2958</f>
        <v>0</v>
      </c>
      <c r="HCQ67" s="960">
        <f t="shared" ref="HCQ67" si="10937">(HCQ60-HCQ62)*$C$65*0.2958</f>
        <v>0</v>
      </c>
      <c r="HCS67" s="960">
        <f t="shared" ref="HCS67" si="10938">(HCS60-HCS62)*$C$65*0.2958</f>
        <v>0</v>
      </c>
      <c r="HCU67" s="960">
        <f t="shared" ref="HCU67" si="10939">(HCU60-HCU62)*$C$65*0.2958</f>
        <v>0</v>
      </c>
      <c r="HCW67" s="960">
        <f t="shared" ref="HCW67" si="10940">(HCW60-HCW62)*$C$65*0.2958</f>
        <v>0</v>
      </c>
      <c r="HCY67" s="960">
        <f t="shared" ref="HCY67" si="10941">(HCY60-HCY62)*$C$65*0.2958</f>
        <v>0</v>
      </c>
      <c r="HDA67" s="960">
        <f t="shared" ref="HDA67" si="10942">(HDA60-HDA62)*$C$65*0.2958</f>
        <v>0</v>
      </c>
      <c r="HDC67" s="960">
        <f t="shared" ref="HDC67" si="10943">(HDC60-HDC62)*$C$65*0.2958</f>
        <v>0</v>
      </c>
      <c r="HDE67" s="960">
        <f t="shared" ref="HDE67" si="10944">(HDE60-HDE62)*$C$65*0.2958</f>
        <v>0</v>
      </c>
      <c r="HDG67" s="960">
        <f t="shared" ref="HDG67" si="10945">(HDG60-HDG62)*$C$65*0.2958</f>
        <v>0</v>
      </c>
      <c r="HDI67" s="960">
        <f t="shared" ref="HDI67" si="10946">(HDI60-HDI62)*$C$65*0.2958</f>
        <v>0</v>
      </c>
      <c r="HDK67" s="960">
        <f t="shared" ref="HDK67" si="10947">(HDK60-HDK62)*$C$65*0.2958</f>
        <v>0</v>
      </c>
      <c r="HDM67" s="960">
        <f t="shared" ref="HDM67" si="10948">(HDM60-HDM62)*$C$65*0.2958</f>
        <v>0</v>
      </c>
      <c r="HDO67" s="960">
        <f t="shared" ref="HDO67" si="10949">(HDO60-HDO62)*$C$65*0.2958</f>
        <v>0</v>
      </c>
      <c r="HDQ67" s="960">
        <f t="shared" ref="HDQ67" si="10950">(HDQ60-HDQ62)*$C$65*0.2958</f>
        <v>0</v>
      </c>
      <c r="HDS67" s="960">
        <f t="shared" ref="HDS67" si="10951">(HDS60-HDS62)*$C$65*0.2958</f>
        <v>0</v>
      </c>
      <c r="HDU67" s="960">
        <f t="shared" ref="HDU67" si="10952">(HDU60-HDU62)*$C$65*0.2958</f>
        <v>0</v>
      </c>
      <c r="HDW67" s="960">
        <f t="shared" ref="HDW67" si="10953">(HDW60-HDW62)*$C$65*0.2958</f>
        <v>0</v>
      </c>
      <c r="HDY67" s="960">
        <f t="shared" ref="HDY67" si="10954">(HDY60-HDY62)*$C$65*0.2958</f>
        <v>0</v>
      </c>
      <c r="HEA67" s="960">
        <f t="shared" ref="HEA67" si="10955">(HEA60-HEA62)*$C$65*0.2958</f>
        <v>0</v>
      </c>
      <c r="HEC67" s="960">
        <f t="shared" ref="HEC67" si="10956">(HEC60-HEC62)*$C$65*0.2958</f>
        <v>0</v>
      </c>
      <c r="HEE67" s="960">
        <f t="shared" ref="HEE67" si="10957">(HEE60-HEE62)*$C$65*0.2958</f>
        <v>0</v>
      </c>
      <c r="HEG67" s="960">
        <f t="shared" ref="HEG67" si="10958">(HEG60-HEG62)*$C$65*0.2958</f>
        <v>0</v>
      </c>
      <c r="HEI67" s="960">
        <f t="shared" ref="HEI67" si="10959">(HEI60-HEI62)*$C$65*0.2958</f>
        <v>0</v>
      </c>
      <c r="HEK67" s="960">
        <f t="shared" ref="HEK67" si="10960">(HEK60-HEK62)*$C$65*0.2958</f>
        <v>0</v>
      </c>
      <c r="HEM67" s="960">
        <f t="shared" ref="HEM67" si="10961">(HEM60-HEM62)*$C$65*0.2958</f>
        <v>0</v>
      </c>
      <c r="HEO67" s="960">
        <f t="shared" ref="HEO67" si="10962">(HEO60-HEO62)*$C$65*0.2958</f>
        <v>0</v>
      </c>
      <c r="HEQ67" s="960">
        <f t="shared" ref="HEQ67" si="10963">(HEQ60-HEQ62)*$C$65*0.2958</f>
        <v>0</v>
      </c>
      <c r="HES67" s="960">
        <f t="shared" ref="HES67" si="10964">(HES60-HES62)*$C$65*0.2958</f>
        <v>0</v>
      </c>
      <c r="HEU67" s="960">
        <f t="shared" ref="HEU67" si="10965">(HEU60-HEU62)*$C$65*0.2958</f>
        <v>0</v>
      </c>
      <c r="HEW67" s="960">
        <f t="shared" ref="HEW67" si="10966">(HEW60-HEW62)*$C$65*0.2958</f>
        <v>0</v>
      </c>
      <c r="HEY67" s="960">
        <f t="shared" ref="HEY67" si="10967">(HEY60-HEY62)*$C$65*0.2958</f>
        <v>0</v>
      </c>
      <c r="HFA67" s="960">
        <f t="shared" ref="HFA67" si="10968">(HFA60-HFA62)*$C$65*0.2958</f>
        <v>0</v>
      </c>
      <c r="HFC67" s="960">
        <f t="shared" ref="HFC67" si="10969">(HFC60-HFC62)*$C$65*0.2958</f>
        <v>0</v>
      </c>
      <c r="HFE67" s="960">
        <f t="shared" ref="HFE67" si="10970">(HFE60-HFE62)*$C$65*0.2958</f>
        <v>0</v>
      </c>
      <c r="HFG67" s="960">
        <f t="shared" ref="HFG67" si="10971">(HFG60-HFG62)*$C$65*0.2958</f>
        <v>0</v>
      </c>
      <c r="HFI67" s="960">
        <f t="shared" ref="HFI67" si="10972">(HFI60-HFI62)*$C$65*0.2958</f>
        <v>0</v>
      </c>
      <c r="HFK67" s="960">
        <f t="shared" ref="HFK67" si="10973">(HFK60-HFK62)*$C$65*0.2958</f>
        <v>0</v>
      </c>
      <c r="HFM67" s="960">
        <f t="shared" ref="HFM67" si="10974">(HFM60-HFM62)*$C$65*0.2958</f>
        <v>0</v>
      </c>
      <c r="HFO67" s="960">
        <f t="shared" ref="HFO67" si="10975">(HFO60-HFO62)*$C$65*0.2958</f>
        <v>0</v>
      </c>
      <c r="HFQ67" s="960">
        <f t="shared" ref="HFQ67" si="10976">(HFQ60-HFQ62)*$C$65*0.2958</f>
        <v>0</v>
      </c>
      <c r="HFS67" s="960">
        <f t="shared" ref="HFS67" si="10977">(HFS60-HFS62)*$C$65*0.2958</f>
        <v>0</v>
      </c>
      <c r="HFU67" s="960">
        <f t="shared" ref="HFU67" si="10978">(HFU60-HFU62)*$C$65*0.2958</f>
        <v>0</v>
      </c>
      <c r="HFW67" s="960">
        <f t="shared" ref="HFW67" si="10979">(HFW60-HFW62)*$C$65*0.2958</f>
        <v>0</v>
      </c>
      <c r="HFY67" s="960">
        <f t="shared" ref="HFY67" si="10980">(HFY60-HFY62)*$C$65*0.2958</f>
        <v>0</v>
      </c>
      <c r="HGA67" s="960">
        <f t="shared" ref="HGA67" si="10981">(HGA60-HGA62)*$C$65*0.2958</f>
        <v>0</v>
      </c>
      <c r="HGC67" s="960">
        <f t="shared" ref="HGC67" si="10982">(HGC60-HGC62)*$C$65*0.2958</f>
        <v>0</v>
      </c>
      <c r="HGE67" s="960">
        <f t="shared" ref="HGE67" si="10983">(HGE60-HGE62)*$C$65*0.2958</f>
        <v>0</v>
      </c>
      <c r="HGG67" s="960">
        <f t="shared" ref="HGG67" si="10984">(HGG60-HGG62)*$C$65*0.2958</f>
        <v>0</v>
      </c>
      <c r="HGI67" s="960">
        <f t="shared" ref="HGI67" si="10985">(HGI60-HGI62)*$C$65*0.2958</f>
        <v>0</v>
      </c>
      <c r="HGK67" s="960">
        <f t="shared" ref="HGK67" si="10986">(HGK60-HGK62)*$C$65*0.2958</f>
        <v>0</v>
      </c>
      <c r="HGM67" s="960">
        <f t="shared" ref="HGM67" si="10987">(HGM60-HGM62)*$C$65*0.2958</f>
        <v>0</v>
      </c>
      <c r="HGO67" s="960">
        <f t="shared" ref="HGO67" si="10988">(HGO60-HGO62)*$C$65*0.2958</f>
        <v>0</v>
      </c>
      <c r="HGQ67" s="960">
        <f t="shared" ref="HGQ67" si="10989">(HGQ60-HGQ62)*$C$65*0.2958</f>
        <v>0</v>
      </c>
      <c r="HGS67" s="960">
        <f t="shared" ref="HGS67" si="10990">(HGS60-HGS62)*$C$65*0.2958</f>
        <v>0</v>
      </c>
      <c r="HGU67" s="960">
        <f t="shared" ref="HGU67" si="10991">(HGU60-HGU62)*$C$65*0.2958</f>
        <v>0</v>
      </c>
      <c r="HGW67" s="960">
        <f t="shared" ref="HGW67" si="10992">(HGW60-HGW62)*$C$65*0.2958</f>
        <v>0</v>
      </c>
      <c r="HGY67" s="960">
        <f t="shared" ref="HGY67" si="10993">(HGY60-HGY62)*$C$65*0.2958</f>
        <v>0</v>
      </c>
      <c r="HHA67" s="960">
        <f t="shared" ref="HHA67" si="10994">(HHA60-HHA62)*$C$65*0.2958</f>
        <v>0</v>
      </c>
      <c r="HHC67" s="960">
        <f t="shared" ref="HHC67" si="10995">(HHC60-HHC62)*$C$65*0.2958</f>
        <v>0</v>
      </c>
      <c r="HHE67" s="960">
        <f t="shared" ref="HHE67" si="10996">(HHE60-HHE62)*$C$65*0.2958</f>
        <v>0</v>
      </c>
      <c r="HHG67" s="960">
        <f t="shared" ref="HHG67" si="10997">(HHG60-HHG62)*$C$65*0.2958</f>
        <v>0</v>
      </c>
      <c r="HHI67" s="960">
        <f t="shared" ref="HHI67" si="10998">(HHI60-HHI62)*$C$65*0.2958</f>
        <v>0</v>
      </c>
      <c r="HHK67" s="960">
        <f t="shared" ref="HHK67" si="10999">(HHK60-HHK62)*$C$65*0.2958</f>
        <v>0</v>
      </c>
      <c r="HHM67" s="960">
        <f t="shared" ref="HHM67" si="11000">(HHM60-HHM62)*$C$65*0.2958</f>
        <v>0</v>
      </c>
      <c r="HHO67" s="960">
        <f t="shared" ref="HHO67" si="11001">(HHO60-HHO62)*$C$65*0.2958</f>
        <v>0</v>
      </c>
      <c r="HHQ67" s="960">
        <f t="shared" ref="HHQ67" si="11002">(HHQ60-HHQ62)*$C$65*0.2958</f>
        <v>0</v>
      </c>
      <c r="HHS67" s="960">
        <f t="shared" ref="HHS67" si="11003">(HHS60-HHS62)*$C$65*0.2958</f>
        <v>0</v>
      </c>
      <c r="HHU67" s="960">
        <f t="shared" ref="HHU67" si="11004">(HHU60-HHU62)*$C$65*0.2958</f>
        <v>0</v>
      </c>
      <c r="HHW67" s="960">
        <f t="shared" ref="HHW67" si="11005">(HHW60-HHW62)*$C$65*0.2958</f>
        <v>0</v>
      </c>
      <c r="HHY67" s="960">
        <f t="shared" ref="HHY67" si="11006">(HHY60-HHY62)*$C$65*0.2958</f>
        <v>0</v>
      </c>
      <c r="HIA67" s="960">
        <f t="shared" ref="HIA67" si="11007">(HIA60-HIA62)*$C$65*0.2958</f>
        <v>0</v>
      </c>
      <c r="HIC67" s="960">
        <f t="shared" ref="HIC67" si="11008">(HIC60-HIC62)*$C$65*0.2958</f>
        <v>0</v>
      </c>
      <c r="HIE67" s="960">
        <f t="shared" ref="HIE67" si="11009">(HIE60-HIE62)*$C$65*0.2958</f>
        <v>0</v>
      </c>
      <c r="HIG67" s="960">
        <f t="shared" ref="HIG67" si="11010">(HIG60-HIG62)*$C$65*0.2958</f>
        <v>0</v>
      </c>
      <c r="HII67" s="960">
        <f t="shared" ref="HII67" si="11011">(HII60-HII62)*$C$65*0.2958</f>
        <v>0</v>
      </c>
      <c r="HIK67" s="960">
        <f t="shared" ref="HIK67" si="11012">(HIK60-HIK62)*$C$65*0.2958</f>
        <v>0</v>
      </c>
      <c r="HIM67" s="960">
        <f t="shared" ref="HIM67" si="11013">(HIM60-HIM62)*$C$65*0.2958</f>
        <v>0</v>
      </c>
      <c r="HIO67" s="960">
        <f t="shared" ref="HIO67" si="11014">(HIO60-HIO62)*$C$65*0.2958</f>
        <v>0</v>
      </c>
      <c r="HIQ67" s="960">
        <f t="shared" ref="HIQ67" si="11015">(HIQ60-HIQ62)*$C$65*0.2958</f>
        <v>0</v>
      </c>
      <c r="HIS67" s="960">
        <f t="shared" ref="HIS67" si="11016">(HIS60-HIS62)*$C$65*0.2958</f>
        <v>0</v>
      </c>
      <c r="HIU67" s="960">
        <f t="shared" ref="HIU67" si="11017">(HIU60-HIU62)*$C$65*0.2958</f>
        <v>0</v>
      </c>
      <c r="HIW67" s="960">
        <f t="shared" ref="HIW67" si="11018">(HIW60-HIW62)*$C$65*0.2958</f>
        <v>0</v>
      </c>
      <c r="HIY67" s="960">
        <f t="shared" ref="HIY67" si="11019">(HIY60-HIY62)*$C$65*0.2958</f>
        <v>0</v>
      </c>
      <c r="HJA67" s="960">
        <f t="shared" ref="HJA67" si="11020">(HJA60-HJA62)*$C$65*0.2958</f>
        <v>0</v>
      </c>
      <c r="HJC67" s="960">
        <f t="shared" ref="HJC67" si="11021">(HJC60-HJC62)*$C$65*0.2958</f>
        <v>0</v>
      </c>
      <c r="HJE67" s="960">
        <f t="shared" ref="HJE67" si="11022">(HJE60-HJE62)*$C$65*0.2958</f>
        <v>0</v>
      </c>
      <c r="HJG67" s="960">
        <f t="shared" ref="HJG67" si="11023">(HJG60-HJG62)*$C$65*0.2958</f>
        <v>0</v>
      </c>
      <c r="HJI67" s="960">
        <f t="shared" ref="HJI67" si="11024">(HJI60-HJI62)*$C$65*0.2958</f>
        <v>0</v>
      </c>
      <c r="HJK67" s="960">
        <f t="shared" ref="HJK67" si="11025">(HJK60-HJK62)*$C$65*0.2958</f>
        <v>0</v>
      </c>
      <c r="HJM67" s="960">
        <f t="shared" ref="HJM67" si="11026">(HJM60-HJM62)*$C$65*0.2958</f>
        <v>0</v>
      </c>
      <c r="HJO67" s="960">
        <f t="shared" ref="HJO67" si="11027">(HJO60-HJO62)*$C$65*0.2958</f>
        <v>0</v>
      </c>
      <c r="HJQ67" s="960">
        <f t="shared" ref="HJQ67" si="11028">(HJQ60-HJQ62)*$C$65*0.2958</f>
        <v>0</v>
      </c>
      <c r="HJS67" s="960">
        <f t="shared" ref="HJS67" si="11029">(HJS60-HJS62)*$C$65*0.2958</f>
        <v>0</v>
      </c>
      <c r="HJU67" s="960">
        <f t="shared" ref="HJU67" si="11030">(HJU60-HJU62)*$C$65*0.2958</f>
        <v>0</v>
      </c>
      <c r="HJW67" s="960">
        <f t="shared" ref="HJW67" si="11031">(HJW60-HJW62)*$C$65*0.2958</f>
        <v>0</v>
      </c>
      <c r="HJY67" s="960">
        <f t="shared" ref="HJY67" si="11032">(HJY60-HJY62)*$C$65*0.2958</f>
        <v>0</v>
      </c>
      <c r="HKA67" s="960">
        <f t="shared" ref="HKA67" si="11033">(HKA60-HKA62)*$C$65*0.2958</f>
        <v>0</v>
      </c>
      <c r="HKC67" s="960">
        <f t="shared" ref="HKC67" si="11034">(HKC60-HKC62)*$C$65*0.2958</f>
        <v>0</v>
      </c>
      <c r="HKE67" s="960">
        <f t="shared" ref="HKE67" si="11035">(HKE60-HKE62)*$C$65*0.2958</f>
        <v>0</v>
      </c>
      <c r="HKG67" s="960">
        <f t="shared" ref="HKG67" si="11036">(HKG60-HKG62)*$C$65*0.2958</f>
        <v>0</v>
      </c>
      <c r="HKI67" s="960">
        <f t="shared" ref="HKI67" si="11037">(HKI60-HKI62)*$C$65*0.2958</f>
        <v>0</v>
      </c>
      <c r="HKK67" s="960">
        <f t="shared" ref="HKK67" si="11038">(HKK60-HKK62)*$C$65*0.2958</f>
        <v>0</v>
      </c>
      <c r="HKM67" s="960">
        <f t="shared" ref="HKM67" si="11039">(HKM60-HKM62)*$C$65*0.2958</f>
        <v>0</v>
      </c>
      <c r="HKO67" s="960">
        <f t="shared" ref="HKO67" si="11040">(HKO60-HKO62)*$C$65*0.2958</f>
        <v>0</v>
      </c>
      <c r="HKQ67" s="960">
        <f t="shared" ref="HKQ67" si="11041">(HKQ60-HKQ62)*$C$65*0.2958</f>
        <v>0</v>
      </c>
      <c r="HKS67" s="960">
        <f t="shared" ref="HKS67" si="11042">(HKS60-HKS62)*$C$65*0.2958</f>
        <v>0</v>
      </c>
      <c r="HKU67" s="960">
        <f t="shared" ref="HKU67" si="11043">(HKU60-HKU62)*$C$65*0.2958</f>
        <v>0</v>
      </c>
      <c r="HKW67" s="960">
        <f t="shared" ref="HKW67" si="11044">(HKW60-HKW62)*$C$65*0.2958</f>
        <v>0</v>
      </c>
      <c r="HKY67" s="960">
        <f t="shared" ref="HKY67" si="11045">(HKY60-HKY62)*$C$65*0.2958</f>
        <v>0</v>
      </c>
      <c r="HLA67" s="960">
        <f t="shared" ref="HLA67" si="11046">(HLA60-HLA62)*$C$65*0.2958</f>
        <v>0</v>
      </c>
      <c r="HLC67" s="960">
        <f t="shared" ref="HLC67" si="11047">(HLC60-HLC62)*$C$65*0.2958</f>
        <v>0</v>
      </c>
      <c r="HLE67" s="960">
        <f t="shared" ref="HLE67" si="11048">(HLE60-HLE62)*$C$65*0.2958</f>
        <v>0</v>
      </c>
      <c r="HLG67" s="960">
        <f t="shared" ref="HLG67" si="11049">(HLG60-HLG62)*$C$65*0.2958</f>
        <v>0</v>
      </c>
      <c r="HLI67" s="960">
        <f t="shared" ref="HLI67" si="11050">(HLI60-HLI62)*$C$65*0.2958</f>
        <v>0</v>
      </c>
      <c r="HLK67" s="960">
        <f t="shared" ref="HLK67" si="11051">(HLK60-HLK62)*$C$65*0.2958</f>
        <v>0</v>
      </c>
      <c r="HLM67" s="960">
        <f t="shared" ref="HLM67" si="11052">(HLM60-HLM62)*$C$65*0.2958</f>
        <v>0</v>
      </c>
      <c r="HLO67" s="960">
        <f t="shared" ref="HLO67" si="11053">(HLO60-HLO62)*$C$65*0.2958</f>
        <v>0</v>
      </c>
      <c r="HLQ67" s="960">
        <f t="shared" ref="HLQ67" si="11054">(HLQ60-HLQ62)*$C$65*0.2958</f>
        <v>0</v>
      </c>
      <c r="HLS67" s="960">
        <f t="shared" ref="HLS67" si="11055">(HLS60-HLS62)*$C$65*0.2958</f>
        <v>0</v>
      </c>
      <c r="HLU67" s="960">
        <f t="shared" ref="HLU67" si="11056">(HLU60-HLU62)*$C$65*0.2958</f>
        <v>0</v>
      </c>
      <c r="HLW67" s="960">
        <f t="shared" ref="HLW67" si="11057">(HLW60-HLW62)*$C$65*0.2958</f>
        <v>0</v>
      </c>
      <c r="HLY67" s="960">
        <f t="shared" ref="HLY67" si="11058">(HLY60-HLY62)*$C$65*0.2958</f>
        <v>0</v>
      </c>
      <c r="HMA67" s="960">
        <f t="shared" ref="HMA67" si="11059">(HMA60-HMA62)*$C$65*0.2958</f>
        <v>0</v>
      </c>
      <c r="HMC67" s="960">
        <f t="shared" ref="HMC67" si="11060">(HMC60-HMC62)*$C$65*0.2958</f>
        <v>0</v>
      </c>
      <c r="HME67" s="960">
        <f t="shared" ref="HME67" si="11061">(HME60-HME62)*$C$65*0.2958</f>
        <v>0</v>
      </c>
      <c r="HMG67" s="960">
        <f t="shared" ref="HMG67" si="11062">(HMG60-HMG62)*$C$65*0.2958</f>
        <v>0</v>
      </c>
      <c r="HMI67" s="960">
        <f t="shared" ref="HMI67" si="11063">(HMI60-HMI62)*$C$65*0.2958</f>
        <v>0</v>
      </c>
      <c r="HMK67" s="960">
        <f t="shared" ref="HMK67" si="11064">(HMK60-HMK62)*$C$65*0.2958</f>
        <v>0</v>
      </c>
      <c r="HMM67" s="960">
        <f t="shared" ref="HMM67" si="11065">(HMM60-HMM62)*$C$65*0.2958</f>
        <v>0</v>
      </c>
      <c r="HMO67" s="960">
        <f t="shared" ref="HMO67" si="11066">(HMO60-HMO62)*$C$65*0.2958</f>
        <v>0</v>
      </c>
      <c r="HMQ67" s="960">
        <f t="shared" ref="HMQ67" si="11067">(HMQ60-HMQ62)*$C$65*0.2958</f>
        <v>0</v>
      </c>
      <c r="HMS67" s="960">
        <f t="shared" ref="HMS67" si="11068">(HMS60-HMS62)*$C$65*0.2958</f>
        <v>0</v>
      </c>
      <c r="HMU67" s="960">
        <f t="shared" ref="HMU67" si="11069">(HMU60-HMU62)*$C$65*0.2958</f>
        <v>0</v>
      </c>
      <c r="HMW67" s="960">
        <f t="shared" ref="HMW67" si="11070">(HMW60-HMW62)*$C$65*0.2958</f>
        <v>0</v>
      </c>
      <c r="HMY67" s="960">
        <f t="shared" ref="HMY67" si="11071">(HMY60-HMY62)*$C$65*0.2958</f>
        <v>0</v>
      </c>
      <c r="HNA67" s="960">
        <f t="shared" ref="HNA67" si="11072">(HNA60-HNA62)*$C$65*0.2958</f>
        <v>0</v>
      </c>
      <c r="HNC67" s="960">
        <f t="shared" ref="HNC67" si="11073">(HNC60-HNC62)*$C$65*0.2958</f>
        <v>0</v>
      </c>
      <c r="HNE67" s="960">
        <f t="shared" ref="HNE67" si="11074">(HNE60-HNE62)*$C$65*0.2958</f>
        <v>0</v>
      </c>
      <c r="HNG67" s="960">
        <f t="shared" ref="HNG67" si="11075">(HNG60-HNG62)*$C$65*0.2958</f>
        <v>0</v>
      </c>
      <c r="HNI67" s="960">
        <f t="shared" ref="HNI67" si="11076">(HNI60-HNI62)*$C$65*0.2958</f>
        <v>0</v>
      </c>
      <c r="HNK67" s="960">
        <f t="shared" ref="HNK67" si="11077">(HNK60-HNK62)*$C$65*0.2958</f>
        <v>0</v>
      </c>
      <c r="HNM67" s="960">
        <f t="shared" ref="HNM67" si="11078">(HNM60-HNM62)*$C$65*0.2958</f>
        <v>0</v>
      </c>
      <c r="HNO67" s="960">
        <f t="shared" ref="HNO67" si="11079">(HNO60-HNO62)*$C$65*0.2958</f>
        <v>0</v>
      </c>
      <c r="HNQ67" s="960">
        <f t="shared" ref="HNQ67" si="11080">(HNQ60-HNQ62)*$C$65*0.2958</f>
        <v>0</v>
      </c>
      <c r="HNS67" s="960">
        <f t="shared" ref="HNS67" si="11081">(HNS60-HNS62)*$C$65*0.2958</f>
        <v>0</v>
      </c>
      <c r="HNU67" s="960">
        <f t="shared" ref="HNU67" si="11082">(HNU60-HNU62)*$C$65*0.2958</f>
        <v>0</v>
      </c>
      <c r="HNW67" s="960">
        <f t="shared" ref="HNW67" si="11083">(HNW60-HNW62)*$C$65*0.2958</f>
        <v>0</v>
      </c>
      <c r="HNY67" s="960">
        <f t="shared" ref="HNY67" si="11084">(HNY60-HNY62)*$C$65*0.2958</f>
        <v>0</v>
      </c>
      <c r="HOA67" s="960">
        <f t="shared" ref="HOA67" si="11085">(HOA60-HOA62)*$C$65*0.2958</f>
        <v>0</v>
      </c>
      <c r="HOC67" s="960">
        <f t="shared" ref="HOC67" si="11086">(HOC60-HOC62)*$C$65*0.2958</f>
        <v>0</v>
      </c>
      <c r="HOE67" s="960">
        <f t="shared" ref="HOE67" si="11087">(HOE60-HOE62)*$C$65*0.2958</f>
        <v>0</v>
      </c>
      <c r="HOG67" s="960">
        <f t="shared" ref="HOG67" si="11088">(HOG60-HOG62)*$C$65*0.2958</f>
        <v>0</v>
      </c>
      <c r="HOI67" s="960">
        <f t="shared" ref="HOI67" si="11089">(HOI60-HOI62)*$C$65*0.2958</f>
        <v>0</v>
      </c>
      <c r="HOK67" s="960">
        <f t="shared" ref="HOK67" si="11090">(HOK60-HOK62)*$C$65*0.2958</f>
        <v>0</v>
      </c>
      <c r="HOM67" s="960">
        <f t="shared" ref="HOM67" si="11091">(HOM60-HOM62)*$C$65*0.2958</f>
        <v>0</v>
      </c>
      <c r="HOO67" s="960">
        <f t="shared" ref="HOO67" si="11092">(HOO60-HOO62)*$C$65*0.2958</f>
        <v>0</v>
      </c>
      <c r="HOQ67" s="960">
        <f t="shared" ref="HOQ67" si="11093">(HOQ60-HOQ62)*$C$65*0.2958</f>
        <v>0</v>
      </c>
      <c r="HOS67" s="960">
        <f t="shared" ref="HOS67" si="11094">(HOS60-HOS62)*$C$65*0.2958</f>
        <v>0</v>
      </c>
      <c r="HOU67" s="960">
        <f t="shared" ref="HOU67" si="11095">(HOU60-HOU62)*$C$65*0.2958</f>
        <v>0</v>
      </c>
      <c r="HOW67" s="960">
        <f t="shared" ref="HOW67" si="11096">(HOW60-HOW62)*$C$65*0.2958</f>
        <v>0</v>
      </c>
      <c r="HOY67" s="960">
        <f t="shared" ref="HOY67" si="11097">(HOY60-HOY62)*$C$65*0.2958</f>
        <v>0</v>
      </c>
      <c r="HPA67" s="960">
        <f t="shared" ref="HPA67" si="11098">(HPA60-HPA62)*$C$65*0.2958</f>
        <v>0</v>
      </c>
      <c r="HPC67" s="960">
        <f t="shared" ref="HPC67" si="11099">(HPC60-HPC62)*$C$65*0.2958</f>
        <v>0</v>
      </c>
      <c r="HPE67" s="960">
        <f t="shared" ref="HPE67" si="11100">(HPE60-HPE62)*$C$65*0.2958</f>
        <v>0</v>
      </c>
      <c r="HPG67" s="960">
        <f t="shared" ref="HPG67" si="11101">(HPG60-HPG62)*$C$65*0.2958</f>
        <v>0</v>
      </c>
      <c r="HPI67" s="960">
        <f t="shared" ref="HPI67" si="11102">(HPI60-HPI62)*$C$65*0.2958</f>
        <v>0</v>
      </c>
      <c r="HPK67" s="960">
        <f t="shared" ref="HPK67" si="11103">(HPK60-HPK62)*$C$65*0.2958</f>
        <v>0</v>
      </c>
      <c r="HPM67" s="960">
        <f t="shared" ref="HPM67" si="11104">(HPM60-HPM62)*$C$65*0.2958</f>
        <v>0</v>
      </c>
      <c r="HPO67" s="960">
        <f t="shared" ref="HPO67" si="11105">(HPO60-HPO62)*$C$65*0.2958</f>
        <v>0</v>
      </c>
      <c r="HPQ67" s="960">
        <f t="shared" ref="HPQ67" si="11106">(HPQ60-HPQ62)*$C$65*0.2958</f>
        <v>0</v>
      </c>
      <c r="HPS67" s="960">
        <f t="shared" ref="HPS67" si="11107">(HPS60-HPS62)*$C$65*0.2958</f>
        <v>0</v>
      </c>
      <c r="HPU67" s="960">
        <f t="shared" ref="HPU67" si="11108">(HPU60-HPU62)*$C$65*0.2958</f>
        <v>0</v>
      </c>
      <c r="HPW67" s="960">
        <f t="shared" ref="HPW67" si="11109">(HPW60-HPW62)*$C$65*0.2958</f>
        <v>0</v>
      </c>
      <c r="HPY67" s="960">
        <f t="shared" ref="HPY67" si="11110">(HPY60-HPY62)*$C$65*0.2958</f>
        <v>0</v>
      </c>
      <c r="HQA67" s="960">
        <f t="shared" ref="HQA67" si="11111">(HQA60-HQA62)*$C$65*0.2958</f>
        <v>0</v>
      </c>
      <c r="HQC67" s="960">
        <f t="shared" ref="HQC67" si="11112">(HQC60-HQC62)*$C$65*0.2958</f>
        <v>0</v>
      </c>
      <c r="HQE67" s="960">
        <f t="shared" ref="HQE67" si="11113">(HQE60-HQE62)*$C$65*0.2958</f>
        <v>0</v>
      </c>
      <c r="HQG67" s="960">
        <f t="shared" ref="HQG67" si="11114">(HQG60-HQG62)*$C$65*0.2958</f>
        <v>0</v>
      </c>
      <c r="HQI67" s="960">
        <f t="shared" ref="HQI67" si="11115">(HQI60-HQI62)*$C$65*0.2958</f>
        <v>0</v>
      </c>
      <c r="HQK67" s="960">
        <f t="shared" ref="HQK67" si="11116">(HQK60-HQK62)*$C$65*0.2958</f>
        <v>0</v>
      </c>
      <c r="HQM67" s="960">
        <f t="shared" ref="HQM67" si="11117">(HQM60-HQM62)*$C$65*0.2958</f>
        <v>0</v>
      </c>
      <c r="HQO67" s="960">
        <f t="shared" ref="HQO67" si="11118">(HQO60-HQO62)*$C$65*0.2958</f>
        <v>0</v>
      </c>
      <c r="HQQ67" s="960">
        <f t="shared" ref="HQQ67" si="11119">(HQQ60-HQQ62)*$C$65*0.2958</f>
        <v>0</v>
      </c>
      <c r="HQS67" s="960">
        <f t="shared" ref="HQS67" si="11120">(HQS60-HQS62)*$C$65*0.2958</f>
        <v>0</v>
      </c>
      <c r="HQU67" s="960">
        <f t="shared" ref="HQU67" si="11121">(HQU60-HQU62)*$C$65*0.2958</f>
        <v>0</v>
      </c>
      <c r="HQW67" s="960">
        <f t="shared" ref="HQW67" si="11122">(HQW60-HQW62)*$C$65*0.2958</f>
        <v>0</v>
      </c>
      <c r="HQY67" s="960">
        <f t="shared" ref="HQY67" si="11123">(HQY60-HQY62)*$C$65*0.2958</f>
        <v>0</v>
      </c>
      <c r="HRA67" s="960">
        <f t="shared" ref="HRA67" si="11124">(HRA60-HRA62)*$C$65*0.2958</f>
        <v>0</v>
      </c>
      <c r="HRC67" s="960">
        <f t="shared" ref="HRC67" si="11125">(HRC60-HRC62)*$C$65*0.2958</f>
        <v>0</v>
      </c>
      <c r="HRE67" s="960">
        <f t="shared" ref="HRE67" si="11126">(HRE60-HRE62)*$C$65*0.2958</f>
        <v>0</v>
      </c>
      <c r="HRG67" s="960">
        <f t="shared" ref="HRG67" si="11127">(HRG60-HRG62)*$C$65*0.2958</f>
        <v>0</v>
      </c>
      <c r="HRI67" s="960">
        <f t="shared" ref="HRI67" si="11128">(HRI60-HRI62)*$C$65*0.2958</f>
        <v>0</v>
      </c>
      <c r="HRK67" s="960">
        <f t="shared" ref="HRK67" si="11129">(HRK60-HRK62)*$C$65*0.2958</f>
        <v>0</v>
      </c>
      <c r="HRM67" s="960">
        <f t="shared" ref="HRM67" si="11130">(HRM60-HRM62)*$C$65*0.2958</f>
        <v>0</v>
      </c>
      <c r="HRO67" s="960">
        <f t="shared" ref="HRO67" si="11131">(HRO60-HRO62)*$C$65*0.2958</f>
        <v>0</v>
      </c>
      <c r="HRQ67" s="960">
        <f t="shared" ref="HRQ67" si="11132">(HRQ60-HRQ62)*$C$65*0.2958</f>
        <v>0</v>
      </c>
      <c r="HRS67" s="960">
        <f t="shared" ref="HRS67" si="11133">(HRS60-HRS62)*$C$65*0.2958</f>
        <v>0</v>
      </c>
      <c r="HRU67" s="960">
        <f t="shared" ref="HRU67" si="11134">(HRU60-HRU62)*$C$65*0.2958</f>
        <v>0</v>
      </c>
      <c r="HRW67" s="960">
        <f t="shared" ref="HRW67" si="11135">(HRW60-HRW62)*$C$65*0.2958</f>
        <v>0</v>
      </c>
      <c r="HRY67" s="960">
        <f t="shared" ref="HRY67" si="11136">(HRY60-HRY62)*$C$65*0.2958</f>
        <v>0</v>
      </c>
      <c r="HSA67" s="960">
        <f t="shared" ref="HSA67" si="11137">(HSA60-HSA62)*$C$65*0.2958</f>
        <v>0</v>
      </c>
      <c r="HSC67" s="960">
        <f t="shared" ref="HSC67" si="11138">(HSC60-HSC62)*$C$65*0.2958</f>
        <v>0</v>
      </c>
      <c r="HSE67" s="960">
        <f t="shared" ref="HSE67" si="11139">(HSE60-HSE62)*$C$65*0.2958</f>
        <v>0</v>
      </c>
      <c r="HSG67" s="960">
        <f t="shared" ref="HSG67" si="11140">(HSG60-HSG62)*$C$65*0.2958</f>
        <v>0</v>
      </c>
      <c r="HSI67" s="960">
        <f t="shared" ref="HSI67" si="11141">(HSI60-HSI62)*$C$65*0.2958</f>
        <v>0</v>
      </c>
      <c r="HSK67" s="960">
        <f t="shared" ref="HSK67" si="11142">(HSK60-HSK62)*$C$65*0.2958</f>
        <v>0</v>
      </c>
      <c r="HSM67" s="960">
        <f t="shared" ref="HSM67" si="11143">(HSM60-HSM62)*$C$65*0.2958</f>
        <v>0</v>
      </c>
      <c r="HSO67" s="960">
        <f t="shared" ref="HSO67" si="11144">(HSO60-HSO62)*$C$65*0.2958</f>
        <v>0</v>
      </c>
      <c r="HSQ67" s="960">
        <f t="shared" ref="HSQ67" si="11145">(HSQ60-HSQ62)*$C$65*0.2958</f>
        <v>0</v>
      </c>
      <c r="HSS67" s="960">
        <f t="shared" ref="HSS67" si="11146">(HSS60-HSS62)*$C$65*0.2958</f>
        <v>0</v>
      </c>
      <c r="HSU67" s="960">
        <f t="shared" ref="HSU67" si="11147">(HSU60-HSU62)*$C$65*0.2958</f>
        <v>0</v>
      </c>
      <c r="HSW67" s="960">
        <f t="shared" ref="HSW67" si="11148">(HSW60-HSW62)*$C$65*0.2958</f>
        <v>0</v>
      </c>
      <c r="HSY67" s="960">
        <f t="shared" ref="HSY67" si="11149">(HSY60-HSY62)*$C$65*0.2958</f>
        <v>0</v>
      </c>
      <c r="HTA67" s="960">
        <f t="shared" ref="HTA67" si="11150">(HTA60-HTA62)*$C$65*0.2958</f>
        <v>0</v>
      </c>
      <c r="HTC67" s="960">
        <f t="shared" ref="HTC67" si="11151">(HTC60-HTC62)*$C$65*0.2958</f>
        <v>0</v>
      </c>
      <c r="HTE67" s="960">
        <f t="shared" ref="HTE67" si="11152">(HTE60-HTE62)*$C$65*0.2958</f>
        <v>0</v>
      </c>
      <c r="HTG67" s="960">
        <f t="shared" ref="HTG67" si="11153">(HTG60-HTG62)*$C$65*0.2958</f>
        <v>0</v>
      </c>
      <c r="HTI67" s="960">
        <f t="shared" ref="HTI67" si="11154">(HTI60-HTI62)*$C$65*0.2958</f>
        <v>0</v>
      </c>
      <c r="HTK67" s="960">
        <f t="shared" ref="HTK67" si="11155">(HTK60-HTK62)*$C$65*0.2958</f>
        <v>0</v>
      </c>
      <c r="HTM67" s="960">
        <f t="shared" ref="HTM67" si="11156">(HTM60-HTM62)*$C$65*0.2958</f>
        <v>0</v>
      </c>
      <c r="HTO67" s="960">
        <f t="shared" ref="HTO67" si="11157">(HTO60-HTO62)*$C$65*0.2958</f>
        <v>0</v>
      </c>
      <c r="HTQ67" s="960">
        <f t="shared" ref="HTQ67" si="11158">(HTQ60-HTQ62)*$C$65*0.2958</f>
        <v>0</v>
      </c>
      <c r="HTS67" s="960">
        <f t="shared" ref="HTS67" si="11159">(HTS60-HTS62)*$C$65*0.2958</f>
        <v>0</v>
      </c>
      <c r="HTU67" s="960">
        <f t="shared" ref="HTU67" si="11160">(HTU60-HTU62)*$C$65*0.2958</f>
        <v>0</v>
      </c>
      <c r="HTW67" s="960">
        <f t="shared" ref="HTW67" si="11161">(HTW60-HTW62)*$C$65*0.2958</f>
        <v>0</v>
      </c>
      <c r="HTY67" s="960">
        <f t="shared" ref="HTY67" si="11162">(HTY60-HTY62)*$C$65*0.2958</f>
        <v>0</v>
      </c>
      <c r="HUA67" s="960">
        <f t="shared" ref="HUA67" si="11163">(HUA60-HUA62)*$C$65*0.2958</f>
        <v>0</v>
      </c>
      <c r="HUC67" s="960">
        <f t="shared" ref="HUC67" si="11164">(HUC60-HUC62)*$C$65*0.2958</f>
        <v>0</v>
      </c>
      <c r="HUE67" s="960">
        <f t="shared" ref="HUE67" si="11165">(HUE60-HUE62)*$C$65*0.2958</f>
        <v>0</v>
      </c>
      <c r="HUG67" s="960">
        <f t="shared" ref="HUG67" si="11166">(HUG60-HUG62)*$C$65*0.2958</f>
        <v>0</v>
      </c>
      <c r="HUI67" s="960">
        <f t="shared" ref="HUI67" si="11167">(HUI60-HUI62)*$C$65*0.2958</f>
        <v>0</v>
      </c>
      <c r="HUK67" s="960">
        <f t="shared" ref="HUK67" si="11168">(HUK60-HUK62)*$C$65*0.2958</f>
        <v>0</v>
      </c>
      <c r="HUM67" s="960">
        <f t="shared" ref="HUM67" si="11169">(HUM60-HUM62)*$C$65*0.2958</f>
        <v>0</v>
      </c>
      <c r="HUO67" s="960">
        <f t="shared" ref="HUO67" si="11170">(HUO60-HUO62)*$C$65*0.2958</f>
        <v>0</v>
      </c>
      <c r="HUQ67" s="960">
        <f t="shared" ref="HUQ67" si="11171">(HUQ60-HUQ62)*$C$65*0.2958</f>
        <v>0</v>
      </c>
      <c r="HUS67" s="960">
        <f t="shared" ref="HUS67" si="11172">(HUS60-HUS62)*$C$65*0.2958</f>
        <v>0</v>
      </c>
      <c r="HUU67" s="960">
        <f t="shared" ref="HUU67" si="11173">(HUU60-HUU62)*$C$65*0.2958</f>
        <v>0</v>
      </c>
      <c r="HUW67" s="960">
        <f t="shared" ref="HUW67" si="11174">(HUW60-HUW62)*$C$65*0.2958</f>
        <v>0</v>
      </c>
      <c r="HUY67" s="960">
        <f t="shared" ref="HUY67" si="11175">(HUY60-HUY62)*$C$65*0.2958</f>
        <v>0</v>
      </c>
      <c r="HVA67" s="960">
        <f t="shared" ref="HVA67" si="11176">(HVA60-HVA62)*$C$65*0.2958</f>
        <v>0</v>
      </c>
      <c r="HVC67" s="960">
        <f t="shared" ref="HVC67" si="11177">(HVC60-HVC62)*$C$65*0.2958</f>
        <v>0</v>
      </c>
      <c r="HVE67" s="960">
        <f t="shared" ref="HVE67" si="11178">(HVE60-HVE62)*$C$65*0.2958</f>
        <v>0</v>
      </c>
      <c r="HVG67" s="960">
        <f t="shared" ref="HVG67" si="11179">(HVG60-HVG62)*$C$65*0.2958</f>
        <v>0</v>
      </c>
      <c r="HVI67" s="960">
        <f t="shared" ref="HVI67" si="11180">(HVI60-HVI62)*$C$65*0.2958</f>
        <v>0</v>
      </c>
      <c r="HVK67" s="960">
        <f t="shared" ref="HVK67" si="11181">(HVK60-HVK62)*$C$65*0.2958</f>
        <v>0</v>
      </c>
      <c r="HVM67" s="960">
        <f t="shared" ref="HVM67" si="11182">(HVM60-HVM62)*$C$65*0.2958</f>
        <v>0</v>
      </c>
      <c r="HVO67" s="960">
        <f t="shared" ref="HVO67" si="11183">(HVO60-HVO62)*$C$65*0.2958</f>
        <v>0</v>
      </c>
      <c r="HVQ67" s="960">
        <f t="shared" ref="HVQ67" si="11184">(HVQ60-HVQ62)*$C$65*0.2958</f>
        <v>0</v>
      </c>
      <c r="HVS67" s="960">
        <f t="shared" ref="HVS67" si="11185">(HVS60-HVS62)*$C$65*0.2958</f>
        <v>0</v>
      </c>
      <c r="HVU67" s="960">
        <f t="shared" ref="HVU67" si="11186">(HVU60-HVU62)*$C$65*0.2958</f>
        <v>0</v>
      </c>
      <c r="HVW67" s="960">
        <f t="shared" ref="HVW67" si="11187">(HVW60-HVW62)*$C$65*0.2958</f>
        <v>0</v>
      </c>
      <c r="HVY67" s="960">
        <f t="shared" ref="HVY67" si="11188">(HVY60-HVY62)*$C$65*0.2958</f>
        <v>0</v>
      </c>
      <c r="HWA67" s="960">
        <f t="shared" ref="HWA67" si="11189">(HWA60-HWA62)*$C$65*0.2958</f>
        <v>0</v>
      </c>
      <c r="HWC67" s="960">
        <f t="shared" ref="HWC67" si="11190">(HWC60-HWC62)*$C$65*0.2958</f>
        <v>0</v>
      </c>
      <c r="HWE67" s="960">
        <f t="shared" ref="HWE67" si="11191">(HWE60-HWE62)*$C$65*0.2958</f>
        <v>0</v>
      </c>
      <c r="HWG67" s="960">
        <f t="shared" ref="HWG67" si="11192">(HWG60-HWG62)*$C$65*0.2958</f>
        <v>0</v>
      </c>
      <c r="HWI67" s="960">
        <f t="shared" ref="HWI67" si="11193">(HWI60-HWI62)*$C$65*0.2958</f>
        <v>0</v>
      </c>
      <c r="HWK67" s="960">
        <f t="shared" ref="HWK67" si="11194">(HWK60-HWK62)*$C$65*0.2958</f>
        <v>0</v>
      </c>
      <c r="HWM67" s="960">
        <f t="shared" ref="HWM67" si="11195">(HWM60-HWM62)*$C$65*0.2958</f>
        <v>0</v>
      </c>
      <c r="HWO67" s="960">
        <f t="shared" ref="HWO67" si="11196">(HWO60-HWO62)*$C$65*0.2958</f>
        <v>0</v>
      </c>
      <c r="HWQ67" s="960">
        <f t="shared" ref="HWQ67" si="11197">(HWQ60-HWQ62)*$C$65*0.2958</f>
        <v>0</v>
      </c>
      <c r="HWS67" s="960">
        <f t="shared" ref="HWS67" si="11198">(HWS60-HWS62)*$C$65*0.2958</f>
        <v>0</v>
      </c>
      <c r="HWU67" s="960">
        <f t="shared" ref="HWU67" si="11199">(HWU60-HWU62)*$C$65*0.2958</f>
        <v>0</v>
      </c>
      <c r="HWW67" s="960">
        <f t="shared" ref="HWW67" si="11200">(HWW60-HWW62)*$C$65*0.2958</f>
        <v>0</v>
      </c>
      <c r="HWY67" s="960">
        <f t="shared" ref="HWY67" si="11201">(HWY60-HWY62)*$C$65*0.2958</f>
        <v>0</v>
      </c>
      <c r="HXA67" s="960">
        <f t="shared" ref="HXA67" si="11202">(HXA60-HXA62)*$C$65*0.2958</f>
        <v>0</v>
      </c>
      <c r="HXC67" s="960">
        <f t="shared" ref="HXC67" si="11203">(HXC60-HXC62)*$C$65*0.2958</f>
        <v>0</v>
      </c>
      <c r="HXE67" s="960">
        <f t="shared" ref="HXE67" si="11204">(HXE60-HXE62)*$C$65*0.2958</f>
        <v>0</v>
      </c>
      <c r="HXG67" s="960">
        <f t="shared" ref="HXG67" si="11205">(HXG60-HXG62)*$C$65*0.2958</f>
        <v>0</v>
      </c>
      <c r="HXI67" s="960">
        <f t="shared" ref="HXI67" si="11206">(HXI60-HXI62)*$C$65*0.2958</f>
        <v>0</v>
      </c>
      <c r="HXK67" s="960">
        <f t="shared" ref="HXK67" si="11207">(HXK60-HXK62)*$C$65*0.2958</f>
        <v>0</v>
      </c>
      <c r="HXM67" s="960">
        <f t="shared" ref="HXM67" si="11208">(HXM60-HXM62)*$C$65*0.2958</f>
        <v>0</v>
      </c>
      <c r="HXO67" s="960">
        <f t="shared" ref="HXO67" si="11209">(HXO60-HXO62)*$C$65*0.2958</f>
        <v>0</v>
      </c>
      <c r="HXQ67" s="960">
        <f t="shared" ref="HXQ67" si="11210">(HXQ60-HXQ62)*$C$65*0.2958</f>
        <v>0</v>
      </c>
      <c r="HXS67" s="960">
        <f t="shared" ref="HXS67" si="11211">(HXS60-HXS62)*$C$65*0.2958</f>
        <v>0</v>
      </c>
      <c r="HXU67" s="960">
        <f t="shared" ref="HXU67" si="11212">(HXU60-HXU62)*$C$65*0.2958</f>
        <v>0</v>
      </c>
      <c r="HXW67" s="960">
        <f t="shared" ref="HXW67" si="11213">(HXW60-HXW62)*$C$65*0.2958</f>
        <v>0</v>
      </c>
      <c r="HXY67" s="960">
        <f t="shared" ref="HXY67" si="11214">(HXY60-HXY62)*$C$65*0.2958</f>
        <v>0</v>
      </c>
      <c r="HYA67" s="960">
        <f t="shared" ref="HYA67" si="11215">(HYA60-HYA62)*$C$65*0.2958</f>
        <v>0</v>
      </c>
      <c r="HYC67" s="960">
        <f t="shared" ref="HYC67" si="11216">(HYC60-HYC62)*$C$65*0.2958</f>
        <v>0</v>
      </c>
      <c r="HYE67" s="960">
        <f t="shared" ref="HYE67" si="11217">(HYE60-HYE62)*$C$65*0.2958</f>
        <v>0</v>
      </c>
      <c r="HYG67" s="960">
        <f t="shared" ref="HYG67" si="11218">(HYG60-HYG62)*$C$65*0.2958</f>
        <v>0</v>
      </c>
      <c r="HYI67" s="960">
        <f t="shared" ref="HYI67" si="11219">(HYI60-HYI62)*$C$65*0.2958</f>
        <v>0</v>
      </c>
      <c r="HYK67" s="960">
        <f t="shared" ref="HYK67" si="11220">(HYK60-HYK62)*$C$65*0.2958</f>
        <v>0</v>
      </c>
      <c r="HYM67" s="960">
        <f t="shared" ref="HYM67" si="11221">(HYM60-HYM62)*$C$65*0.2958</f>
        <v>0</v>
      </c>
      <c r="HYO67" s="960">
        <f t="shared" ref="HYO67" si="11222">(HYO60-HYO62)*$C$65*0.2958</f>
        <v>0</v>
      </c>
      <c r="HYQ67" s="960">
        <f t="shared" ref="HYQ67" si="11223">(HYQ60-HYQ62)*$C$65*0.2958</f>
        <v>0</v>
      </c>
      <c r="HYS67" s="960">
        <f t="shared" ref="HYS67" si="11224">(HYS60-HYS62)*$C$65*0.2958</f>
        <v>0</v>
      </c>
      <c r="HYU67" s="960">
        <f t="shared" ref="HYU67" si="11225">(HYU60-HYU62)*$C$65*0.2958</f>
        <v>0</v>
      </c>
      <c r="HYW67" s="960">
        <f t="shared" ref="HYW67" si="11226">(HYW60-HYW62)*$C$65*0.2958</f>
        <v>0</v>
      </c>
      <c r="HYY67" s="960">
        <f t="shared" ref="HYY67" si="11227">(HYY60-HYY62)*$C$65*0.2958</f>
        <v>0</v>
      </c>
      <c r="HZA67" s="960">
        <f t="shared" ref="HZA67" si="11228">(HZA60-HZA62)*$C$65*0.2958</f>
        <v>0</v>
      </c>
      <c r="HZC67" s="960">
        <f t="shared" ref="HZC67" si="11229">(HZC60-HZC62)*$C$65*0.2958</f>
        <v>0</v>
      </c>
      <c r="HZE67" s="960">
        <f t="shared" ref="HZE67" si="11230">(HZE60-HZE62)*$C$65*0.2958</f>
        <v>0</v>
      </c>
      <c r="HZG67" s="960">
        <f t="shared" ref="HZG67" si="11231">(HZG60-HZG62)*$C$65*0.2958</f>
        <v>0</v>
      </c>
      <c r="HZI67" s="960">
        <f t="shared" ref="HZI67" si="11232">(HZI60-HZI62)*$C$65*0.2958</f>
        <v>0</v>
      </c>
      <c r="HZK67" s="960">
        <f t="shared" ref="HZK67" si="11233">(HZK60-HZK62)*$C$65*0.2958</f>
        <v>0</v>
      </c>
      <c r="HZM67" s="960">
        <f t="shared" ref="HZM67" si="11234">(HZM60-HZM62)*$C$65*0.2958</f>
        <v>0</v>
      </c>
      <c r="HZO67" s="960">
        <f t="shared" ref="HZO67" si="11235">(HZO60-HZO62)*$C$65*0.2958</f>
        <v>0</v>
      </c>
      <c r="HZQ67" s="960">
        <f t="shared" ref="HZQ67" si="11236">(HZQ60-HZQ62)*$C$65*0.2958</f>
        <v>0</v>
      </c>
      <c r="HZS67" s="960">
        <f t="shared" ref="HZS67" si="11237">(HZS60-HZS62)*$C$65*0.2958</f>
        <v>0</v>
      </c>
      <c r="HZU67" s="960">
        <f t="shared" ref="HZU67" si="11238">(HZU60-HZU62)*$C$65*0.2958</f>
        <v>0</v>
      </c>
      <c r="HZW67" s="960">
        <f t="shared" ref="HZW67" si="11239">(HZW60-HZW62)*$C$65*0.2958</f>
        <v>0</v>
      </c>
      <c r="HZY67" s="960">
        <f t="shared" ref="HZY67" si="11240">(HZY60-HZY62)*$C$65*0.2958</f>
        <v>0</v>
      </c>
      <c r="IAA67" s="960">
        <f t="shared" ref="IAA67" si="11241">(IAA60-IAA62)*$C$65*0.2958</f>
        <v>0</v>
      </c>
      <c r="IAC67" s="960">
        <f t="shared" ref="IAC67" si="11242">(IAC60-IAC62)*$C$65*0.2958</f>
        <v>0</v>
      </c>
      <c r="IAE67" s="960">
        <f t="shared" ref="IAE67" si="11243">(IAE60-IAE62)*$C$65*0.2958</f>
        <v>0</v>
      </c>
      <c r="IAG67" s="960">
        <f t="shared" ref="IAG67" si="11244">(IAG60-IAG62)*$C$65*0.2958</f>
        <v>0</v>
      </c>
      <c r="IAI67" s="960">
        <f t="shared" ref="IAI67" si="11245">(IAI60-IAI62)*$C$65*0.2958</f>
        <v>0</v>
      </c>
      <c r="IAK67" s="960">
        <f t="shared" ref="IAK67" si="11246">(IAK60-IAK62)*$C$65*0.2958</f>
        <v>0</v>
      </c>
      <c r="IAM67" s="960">
        <f t="shared" ref="IAM67" si="11247">(IAM60-IAM62)*$C$65*0.2958</f>
        <v>0</v>
      </c>
      <c r="IAO67" s="960">
        <f t="shared" ref="IAO67" si="11248">(IAO60-IAO62)*$C$65*0.2958</f>
        <v>0</v>
      </c>
      <c r="IAQ67" s="960">
        <f t="shared" ref="IAQ67" si="11249">(IAQ60-IAQ62)*$C$65*0.2958</f>
        <v>0</v>
      </c>
      <c r="IAS67" s="960">
        <f t="shared" ref="IAS67" si="11250">(IAS60-IAS62)*$C$65*0.2958</f>
        <v>0</v>
      </c>
      <c r="IAU67" s="960">
        <f t="shared" ref="IAU67" si="11251">(IAU60-IAU62)*$C$65*0.2958</f>
        <v>0</v>
      </c>
      <c r="IAW67" s="960">
        <f t="shared" ref="IAW67" si="11252">(IAW60-IAW62)*$C$65*0.2958</f>
        <v>0</v>
      </c>
      <c r="IAY67" s="960">
        <f t="shared" ref="IAY67" si="11253">(IAY60-IAY62)*$C$65*0.2958</f>
        <v>0</v>
      </c>
      <c r="IBA67" s="960">
        <f t="shared" ref="IBA67" si="11254">(IBA60-IBA62)*$C$65*0.2958</f>
        <v>0</v>
      </c>
      <c r="IBC67" s="960">
        <f t="shared" ref="IBC67" si="11255">(IBC60-IBC62)*$C$65*0.2958</f>
        <v>0</v>
      </c>
      <c r="IBE67" s="960">
        <f t="shared" ref="IBE67" si="11256">(IBE60-IBE62)*$C$65*0.2958</f>
        <v>0</v>
      </c>
      <c r="IBG67" s="960">
        <f t="shared" ref="IBG67" si="11257">(IBG60-IBG62)*$C$65*0.2958</f>
        <v>0</v>
      </c>
      <c r="IBI67" s="960">
        <f t="shared" ref="IBI67" si="11258">(IBI60-IBI62)*$C$65*0.2958</f>
        <v>0</v>
      </c>
      <c r="IBK67" s="960">
        <f t="shared" ref="IBK67" si="11259">(IBK60-IBK62)*$C$65*0.2958</f>
        <v>0</v>
      </c>
      <c r="IBM67" s="960">
        <f t="shared" ref="IBM67" si="11260">(IBM60-IBM62)*$C$65*0.2958</f>
        <v>0</v>
      </c>
      <c r="IBO67" s="960">
        <f t="shared" ref="IBO67" si="11261">(IBO60-IBO62)*$C$65*0.2958</f>
        <v>0</v>
      </c>
      <c r="IBQ67" s="960">
        <f t="shared" ref="IBQ67" si="11262">(IBQ60-IBQ62)*$C$65*0.2958</f>
        <v>0</v>
      </c>
      <c r="IBS67" s="960">
        <f t="shared" ref="IBS67" si="11263">(IBS60-IBS62)*$C$65*0.2958</f>
        <v>0</v>
      </c>
      <c r="IBU67" s="960">
        <f t="shared" ref="IBU67" si="11264">(IBU60-IBU62)*$C$65*0.2958</f>
        <v>0</v>
      </c>
      <c r="IBW67" s="960">
        <f t="shared" ref="IBW67" si="11265">(IBW60-IBW62)*$C$65*0.2958</f>
        <v>0</v>
      </c>
      <c r="IBY67" s="960">
        <f t="shared" ref="IBY67" si="11266">(IBY60-IBY62)*$C$65*0.2958</f>
        <v>0</v>
      </c>
      <c r="ICA67" s="960">
        <f t="shared" ref="ICA67" si="11267">(ICA60-ICA62)*$C$65*0.2958</f>
        <v>0</v>
      </c>
      <c r="ICC67" s="960">
        <f t="shared" ref="ICC67" si="11268">(ICC60-ICC62)*$C$65*0.2958</f>
        <v>0</v>
      </c>
      <c r="ICE67" s="960">
        <f t="shared" ref="ICE67" si="11269">(ICE60-ICE62)*$C$65*0.2958</f>
        <v>0</v>
      </c>
      <c r="ICG67" s="960">
        <f t="shared" ref="ICG67" si="11270">(ICG60-ICG62)*$C$65*0.2958</f>
        <v>0</v>
      </c>
      <c r="ICI67" s="960">
        <f t="shared" ref="ICI67" si="11271">(ICI60-ICI62)*$C$65*0.2958</f>
        <v>0</v>
      </c>
      <c r="ICK67" s="960">
        <f t="shared" ref="ICK67" si="11272">(ICK60-ICK62)*$C$65*0.2958</f>
        <v>0</v>
      </c>
      <c r="ICM67" s="960">
        <f t="shared" ref="ICM67" si="11273">(ICM60-ICM62)*$C$65*0.2958</f>
        <v>0</v>
      </c>
      <c r="ICO67" s="960">
        <f t="shared" ref="ICO67" si="11274">(ICO60-ICO62)*$C$65*0.2958</f>
        <v>0</v>
      </c>
      <c r="ICQ67" s="960">
        <f t="shared" ref="ICQ67" si="11275">(ICQ60-ICQ62)*$C$65*0.2958</f>
        <v>0</v>
      </c>
      <c r="ICS67" s="960">
        <f t="shared" ref="ICS67" si="11276">(ICS60-ICS62)*$C$65*0.2958</f>
        <v>0</v>
      </c>
      <c r="ICU67" s="960">
        <f t="shared" ref="ICU67" si="11277">(ICU60-ICU62)*$C$65*0.2958</f>
        <v>0</v>
      </c>
      <c r="ICW67" s="960">
        <f t="shared" ref="ICW67" si="11278">(ICW60-ICW62)*$C$65*0.2958</f>
        <v>0</v>
      </c>
      <c r="ICY67" s="960">
        <f t="shared" ref="ICY67" si="11279">(ICY60-ICY62)*$C$65*0.2958</f>
        <v>0</v>
      </c>
      <c r="IDA67" s="960">
        <f t="shared" ref="IDA67" si="11280">(IDA60-IDA62)*$C$65*0.2958</f>
        <v>0</v>
      </c>
      <c r="IDC67" s="960">
        <f t="shared" ref="IDC67" si="11281">(IDC60-IDC62)*$C$65*0.2958</f>
        <v>0</v>
      </c>
      <c r="IDE67" s="960">
        <f t="shared" ref="IDE67" si="11282">(IDE60-IDE62)*$C$65*0.2958</f>
        <v>0</v>
      </c>
      <c r="IDG67" s="960">
        <f t="shared" ref="IDG67" si="11283">(IDG60-IDG62)*$C$65*0.2958</f>
        <v>0</v>
      </c>
      <c r="IDI67" s="960">
        <f t="shared" ref="IDI67" si="11284">(IDI60-IDI62)*$C$65*0.2958</f>
        <v>0</v>
      </c>
      <c r="IDK67" s="960">
        <f t="shared" ref="IDK67" si="11285">(IDK60-IDK62)*$C$65*0.2958</f>
        <v>0</v>
      </c>
      <c r="IDM67" s="960">
        <f t="shared" ref="IDM67" si="11286">(IDM60-IDM62)*$C$65*0.2958</f>
        <v>0</v>
      </c>
      <c r="IDO67" s="960">
        <f t="shared" ref="IDO67" si="11287">(IDO60-IDO62)*$C$65*0.2958</f>
        <v>0</v>
      </c>
      <c r="IDQ67" s="960">
        <f t="shared" ref="IDQ67" si="11288">(IDQ60-IDQ62)*$C$65*0.2958</f>
        <v>0</v>
      </c>
      <c r="IDS67" s="960">
        <f t="shared" ref="IDS67" si="11289">(IDS60-IDS62)*$C$65*0.2958</f>
        <v>0</v>
      </c>
      <c r="IDU67" s="960">
        <f t="shared" ref="IDU67" si="11290">(IDU60-IDU62)*$C$65*0.2958</f>
        <v>0</v>
      </c>
      <c r="IDW67" s="960">
        <f t="shared" ref="IDW67" si="11291">(IDW60-IDW62)*$C$65*0.2958</f>
        <v>0</v>
      </c>
      <c r="IDY67" s="960">
        <f t="shared" ref="IDY67" si="11292">(IDY60-IDY62)*$C$65*0.2958</f>
        <v>0</v>
      </c>
      <c r="IEA67" s="960">
        <f t="shared" ref="IEA67" si="11293">(IEA60-IEA62)*$C$65*0.2958</f>
        <v>0</v>
      </c>
      <c r="IEC67" s="960">
        <f t="shared" ref="IEC67" si="11294">(IEC60-IEC62)*$C$65*0.2958</f>
        <v>0</v>
      </c>
      <c r="IEE67" s="960">
        <f t="shared" ref="IEE67" si="11295">(IEE60-IEE62)*$C$65*0.2958</f>
        <v>0</v>
      </c>
      <c r="IEG67" s="960">
        <f t="shared" ref="IEG67" si="11296">(IEG60-IEG62)*$C$65*0.2958</f>
        <v>0</v>
      </c>
      <c r="IEI67" s="960">
        <f t="shared" ref="IEI67" si="11297">(IEI60-IEI62)*$C$65*0.2958</f>
        <v>0</v>
      </c>
      <c r="IEK67" s="960">
        <f t="shared" ref="IEK67" si="11298">(IEK60-IEK62)*$C$65*0.2958</f>
        <v>0</v>
      </c>
      <c r="IEM67" s="960">
        <f t="shared" ref="IEM67" si="11299">(IEM60-IEM62)*$C$65*0.2958</f>
        <v>0</v>
      </c>
      <c r="IEO67" s="960">
        <f t="shared" ref="IEO67" si="11300">(IEO60-IEO62)*$C$65*0.2958</f>
        <v>0</v>
      </c>
      <c r="IEQ67" s="960">
        <f t="shared" ref="IEQ67" si="11301">(IEQ60-IEQ62)*$C$65*0.2958</f>
        <v>0</v>
      </c>
      <c r="IES67" s="960">
        <f t="shared" ref="IES67" si="11302">(IES60-IES62)*$C$65*0.2958</f>
        <v>0</v>
      </c>
      <c r="IEU67" s="960">
        <f t="shared" ref="IEU67" si="11303">(IEU60-IEU62)*$C$65*0.2958</f>
        <v>0</v>
      </c>
      <c r="IEW67" s="960">
        <f t="shared" ref="IEW67" si="11304">(IEW60-IEW62)*$C$65*0.2958</f>
        <v>0</v>
      </c>
      <c r="IEY67" s="960">
        <f t="shared" ref="IEY67" si="11305">(IEY60-IEY62)*$C$65*0.2958</f>
        <v>0</v>
      </c>
      <c r="IFA67" s="960">
        <f t="shared" ref="IFA67" si="11306">(IFA60-IFA62)*$C$65*0.2958</f>
        <v>0</v>
      </c>
      <c r="IFC67" s="960">
        <f t="shared" ref="IFC67" si="11307">(IFC60-IFC62)*$C$65*0.2958</f>
        <v>0</v>
      </c>
      <c r="IFE67" s="960">
        <f t="shared" ref="IFE67" si="11308">(IFE60-IFE62)*$C$65*0.2958</f>
        <v>0</v>
      </c>
      <c r="IFG67" s="960">
        <f t="shared" ref="IFG67" si="11309">(IFG60-IFG62)*$C$65*0.2958</f>
        <v>0</v>
      </c>
      <c r="IFI67" s="960">
        <f t="shared" ref="IFI67" si="11310">(IFI60-IFI62)*$C$65*0.2958</f>
        <v>0</v>
      </c>
      <c r="IFK67" s="960">
        <f t="shared" ref="IFK67" si="11311">(IFK60-IFK62)*$C$65*0.2958</f>
        <v>0</v>
      </c>
      <c r="IFM67" s="960">
        <f t="shared" ref="IFM67" si="11312">(IFM60-IFM62)*$C$65*0.2958</f>
        <v>0</v>
      </c>
      <c r="IFO67" s="960">
        <f t="shared" ref="IFO67" si="11313">(IFO60-IFO62)*$C$65*0.2958</f>
        <v>0</v>
      </c>
      <c r="IFQ67" s="960">
        <f t="shared" ref="IFQ67" si="11314">(IFQ60-IFQ62)*$C$65*0.2958</f>
        <v>0</v>
      </c>
      <c r="IFS67" s="960">
        <f t="shared" ref="IFS67" si="11315">(IFS60-IFS62)*$C$65*0.2958</f>
        <v>0</v>
      </c>
      <c r="IFU67" s="960">
        <f t="shared" ref="IFU67" si="11316">(IFU60-IFU62)*$C$65*0.2958</f>
        <v>0</v>
      </c>
      <c r="IFW67" s="960">
        <f t="shared" ref="IFW67" si="11317">(IFW60-IFW62)*$C$65*0.2958</f>
        <v>0</v>
      </c>
      <c r="IFY67" s="960">
        <f t="shared" ref="IFY67" si="11318">(IFY60-IFY62)*$C$65*0.2958</f>
        <v>0</v>
      </c>
      <c r="IGA67" s="960">
        <f t="shared" ref="IGA67" si="11319">(IGA60-IGA62)*$C$65*0.2958</f>
        <v>0</v>
      </c>
      <c r="IGC67" s="960">
        <f t="shared" ref="IGC67" si="11320">(IGC60-IGC62)*$C$65*0.2958</f>
        <v>0</v>
      </c>
      <c r="IGE67" s="960">
        <f t="shared" ref="IGE67" si="11321">(IGE60-IGE62)*$C$65*0.2958</f>
        <v>0</v>
      </c>
      <c r="IGG67" s="960">
        <f t="shared" ref="IGG67" si="11322">(IGG60-IGG62)*$C$65*0.2958</f>
        <v>0</v>
      </c>
      <c r="IGI67" s="960">
        <f t="shared" ref="IGI67" si="11323">(IGI60-IGI62)*$C$65*0.2958</f>
        <v>0</v>
      </c>
      <c r="IGK67" s="960">
        <f t="shared" ref="IGK67" si="11324">(IGK60-IGK62)*$C$65*0.2958</f>
        <v>0</v>
      </c>
      <c r="IGM67" s="960">
        <f t="shared" ref="IGM67" si="11325">(IGM60-IGM62)*$C$65*0.2958</f>
        <v>0</v>
      </c>
      <c r="IGO67" s="960">
        <f t="shared" ref="IGO67" si="11326">(IGO60-IGO62)*$C$65*0.2958</f>
        <v>0</v>
      </c>
      <c r="IGQ67" s="960">
        <f t="shared" ref="IGQ67" si="11327">(IGQ60-IGQ62)*$C$65*0.2958</f>
        <v>0</v>
      </c>
      <c r="IGS67" s="960">
        <f t="shared" ref="IGS67" si="11328">(IGS60-IGS62)*$C$65*0.2958</f>
        <v>0</v>
      </c>
      <c r="IGU67" s="960">
        <f t="shared" ref="IGU67" si="11329">(IGU60-IGU62)*$C$65*0.2958</f>
        <v>0</v>
      </c>
      <c r="IGW67" s="960">
        <f t="shared" ref="IGW67" si="11330">(IGW60-IGW62)*$C$65*0.2958</f>
        <v>0</v>
      </c>
      <c r="IGY67" s="960">
        <f t="shared" ref="IGY67" si="11331">(IGY60-IGY62)*$C$65*0.2958</f>
        <v>0</v>
      </c>
      <c r="IHA67" s="960">
        <f t="shared" ref="IHA67" si="11332">(IHA60-IHA62)*$C$65*0.2958</f>
        <v>0</v>
      </c>
      <c r="IHC67" s="960">
        <f t="shared" ref="IHC67" si="11333">(IHC60-IHC62)*$C$65*0.2958</f>
        <v>0</v>
      </c>
      <c r="IHE67" s="960">
        <f t="shared" ref="IHE67" si="11334">(IHE60-IHE62)*$C$65*0.2958</f>
        <v>0</v>
      </c>
      <c r="IHG67" s="960">
        <f t="shared" ref="IHG67" si="11335">(IHG60-IHG62)*$C$65*0.2958</f>
        <v>0</v>
      </c>
      <c r="IHI67" s="960">
        <f t="shared" ref="IHI67" si="11336">(IHI60-IHI62)*$C$65*0.2958</f>
        <v>0</v>
      </c>
      <c r="IHK67" s="960">
        <f t="shared" ref="IHK67" si="11337">(IHK60-IHK62)*$C$65*0.2958</f>
        <v>0</v>
      </c>
      <c r="IHM67" s="960">
        <f t="shared" ref="IHM67" si="11338">(IHM60-IHM62)*$C$65*0.2958</f>
        <v>0</v>
      </c>
      <c r="IHO67" s="960">
        <f t="shared" ref="IHO67" si="11339">(IHO60-IHO62)*$C$65*0.2958</f>
        <v>0</v>
      </c>
      <c r="IHQ67" s="960">
        <f t="shared" ref="IHQ67" si="11340">(IHQ60-IHQ62)*$C$65*0.2958</f>
        <v>0</v>
      </c>
      <c r="IHS67" s="960">
        <f t="shared" ref="IHS67" si="11341">(IHS60-IHS62)*$C$65*0.2958</f>
        <v>0</v>
      </c>
      <c r="IHU67" s="960">
        <f t="shared" ref="IHU67" si="11342">(IHU60-IHU62)*$C$65*0.2958</f>
        <v>0</v>
      </c>
      <c r="IHW67" s="960">
        <f t="shared" ref="IHW67" si="11343">(IHW60-IHW62)*$C$65*0.2958</f>
        <v>0</v>
      </c>
      <c r="IHY67" s="960">
        <f t="shared" ref="IHY67" si="11344">(IHY60-IHY62)*$C$65*0.2958</f>
        <v>0</v>
      </c>
      <c r="IIA67" s="960">
        <f t="shared" ref="IIA67" si="11345">(IIA60-IIA62)*$C$65*0.2958</f>
        <v>0</v>
      </c>
      <c r="IIC67" s="960">
        <f t="shared" ref="IIC67" si="11346">(IIC60-IIC62)*$C$65*0.2958</f>
        <v>0</v>
      </c>
      <c r="IIE67" s="960">
        <f t="shared" ref="IIE67" si="11347">(IIE60-IIE62)*$C$65*0.2958</f>
        <v>0</v>
      </c>
      <c r="IIG67" s="960">
        <f t="shared" ref="IIG67" si="11348">(IIG60-IIG62)*$C$65*0.2958</f>
        <v>0</v>
      </c>
      <c r="III67" s="960">
        <f t="shared" ref="III67" si="11349">(III60-III62)*$C$65*0.2958</f>
        <v>0</v>
      </c>
      <c r="IIK67" s="960">
        <f t="shared" ref="IIK67" si="11350">(IIK60-IIK62)*$C$65*0.2958</f>
        <v>0</v>
      </c>
      <c r="IIM67" s="960">
        <f t="shared" ref="IIM67" si="11351">(IIM60-IIM62)*$C$65*0.2958</f>
        <v>0</v>
      </c>
      <c r="IIO67" s="960">
        <f t="shared" ref="IIO67" si="11352">(IIO60-IIO62)*$C$65*0.2958</f>
        <v>0</v>
      </c>
      <c r="IIQ67" s="960">
        <f t="shared" ref="IIQ67" si="11353">(IIQ60-IIQ62)*$C$65*0.2958</f>
        <v>0</v>
      </c>
      <c r="IIS67" s="960">
        <f t="shared" ref="IIS67" si="11354">(IIS60-IIS62)*$C$65*0.2958</f>
        <v>0</v>
      </c>
      <c r="IIU67" s="960">
        <f t="shared" ref="IIU67" si="11355">(IIU60-IIU62)*$C$65*0.2958</f>
        <v>0</v>
      </c>
      <c r="IIW67" s="960">
        <f t="shared" ref="IIW67" si="11356">(IIW60-IIW62)*$C$65*0.2958</f>
        <v>0</v>
      </c>
      <c r="IIY67" s="960">
        <f t="shared" ref="IIY67" si="11357">(IIY60-IIY62)*$C$65*0.2958</f>
        <v>0</v>
      </c>
      <c r="IJA67" s="960">
        <f t="shared" ref="IJA67" si="11358">(IJA60-IJA62)*$C$65*0.2958</f>
        <v>0</v>
      </c>
      <c r="IJC67" s="960">
        <f t="shared" ref="IJC67" si="11359">(IJC60-IJC62)*$C$65*0.2958</f>
        <v>0</v>
      </c>
      <c r="IJE67" s="960">
        <f t="shared" ref="IJE67" si="11360">(IJE60-IJE62)*$C$65*0.2958</f>
        <v>0</v>
      </c>
      <c r="IJG67" s="960">
        <f t="shared" ref="IJG67" si="11361">(IJG60-IJG62)*$C$65*0.2958</f>
        <v>0</v>
      </c>
      <c r="IJI67" s="960">
        <f t="shared" ref="IJI67" si="11362">(IJI60-IJI62)*$C$65*0.2958</f>
        <v>0</v>
      </c>
      <c r="IJK67" s="960">
        <f t="shared" ref="IJK67" si="11363">(IJK60-IJK62)*$C$65*0.2958</f>
        <v>0</v>
      </c>
      <c r="IJM67" s="960">
        <f t="shared" ref="IJM67" si="11364">(IJM60-IJM62)*$C$65*0.2958</f>
        <v>0</v>
      </c>
      <c r="IJO67" s="960">
        <f t="shared" ref="IJO67" si="11365">(IJO60-IJO62)*$C$65*0.2958</f>
        <v>0</v>
      </c>
      <c r="IJQ67" s="960">
        <f t="shared" ref="IJQ67" si="11366">(IJQ60-IJQ62)*$C$65*0.2958</f>
        <v>0</v>
      </c>
      <c r="IJS67" s="960">
        <f t="shared" ref="IJS67" si="11367">(IJS60-IJS62)*$C$65*0.2958</f>
        <v>0</v>
      </c>
      <c r="IJU67" s="960">
        <f t="shared" ref="IJU67" si="11368">(IJU60-IJU62)*$C$65*0.2958</f>
        <v>0</v>
      </c>
      <c r="IJW67" s="960">
        <f t="shared" ref="IJW67" si="11369">(IJW60-IJW62)*$C$65*0.2958</f>
        <v>0</v>
      </c>
      <c r="IJY67" s="960">
        <f t="shared" ref="IJY67" si="11370">(IJY60-IJY62)*$C$65*0.2958</f>
        <v>0</v>
      </c>
      <c r="IKA67" s="960">
        <f t="shared" ref="IKA67" si="11371">(IKA60-IKA62)*$C$65*0.2958</f>
        <v>0</v>
      </c>
      <c r="IKC67" s="960">
        <f t="shared" ref="IKC67" si="11372">(IKC60-IKC62)*$C$65*0.2958</f>
        <v>0</v>
      </c>
      <c r="IKE67" s="960">
        <f t="shared" ref="IKE67" si="11373">(IKE60-IKE62)*$C$65*0.2958</f>
        <v>0</v>
      </c>
      <c r="IKG67" s="960">
        <f t="shared" ref="IKG67" si="11374">(IKG60-IKG62)*$C$65*0.2958</f>
        <v>0</v>
      </c>
      <c r="IKI67" s="960">
        <f t="shared" ref="IKI67" si="11375">(IKI60-IKI62)*$C$65*0.2958</f>
        <v>0</v>
      </c>
      <c r="IKK67" s="960">
        <f t="shared" ref="IKK67" si="11376">(IKK60-IKK62)*$C$65*0.2958</f>
        <v>0</v>
      </c>
      <c r="IKM67" s="960">
        <f t="shared" ref="IKM67" si="11377">(IKM60-IKM62)*$C$65*0.2958</f>
        <v>0</v>
      </c>
      <c r="IKO67" s="960">
        <f t="shared" ref="IKO67" si="11378">(IKO60-IKO62)*$C$65*0.2958</f>
        <v>0</v>
      </c>
      <c r="IKQ67" s="960">
        <f t="shared" ref="IKQ67" si="11379">(IKQ60-IKQ62)*$C$65*0.2958</f>
        <v>0</v>
      </c>
      <c r="IKS67" s="960">
        <f t="shared" ref="IKS67" si="11380">(IKS60-IKS62)*$C$65*0.2958</f>
        <v>0</v>
      </c>
      <c r="IKU67" s="960">
        <f t="shared" ref="IKU67" si="11381">(IKU60-IKU62)*$C$65*0.2958</f>
        <v>0</v>
      </c>
      <c r="IKW67" s="960">
        <f t="shared" ref="IKW67" si="11382">(IKW60-IKW62)*$C$65*0.2958</f>
        <v>0</v>
      </c>
      <c r="IKY67" s="960">
        <f t="shared" ref="IKY67" si="11383">(IKY60-IKY62)*$C$65*0.2958</f>
        <v>0</v>
      </c>
      <c r="ILA67" s="960">
        <f t="shared" ref="ILA67" si="11384">(ILA60-ILA62)*$C$65*0.2958</f>
        <v>0</v>
      </c>
      <c r="ILC67" s="960">
        <f t="shared" ref="ILC67" si="11385">(ILC60-ILC62)*$C$65*0.2958</f>
        <v>0</v>
      </c>
      <c r="ILE67" s="960">
        <f t="shared" ref="ILE67" si="11386">(ILE60-ILE62)*$C$65*0.2958</f>
        <v>0</v>
      </c>
      <c r="ILG67" s="960">
        <f t="shared" ref="ILG67" si="11387">(ILG60-ILG62)*$C$65*0.2958</f>
        <v>0</v>
      </c>
      <c r="ILI67" s="960">
        <f t="shared" ref="ILI67" si="11388">(ILI60-ILI62)*$C$65*0.2958</f>
        <v>0</v>
      </c>
      <c r="ILK67" s="960">
        <f t="shared" ref="ILK67" si="11389">(ILK60-ILK62)*$C$65*0.2958</f>
        <v>0</v>
      </c>
      <c r="ILM67" s="960">
        <f t="shared" ref="ILM67" si="11390">(ILM60-ILM62)*$C$65*0.2958</f>
        <v>0</v>
      </c>
      <c r="ILO67" s="960">
        <f t="shared" ref="ILO67" si="11391">(ILO60-ILO62)*$C$65*0.2958</f>
        <v>0</v>
      </c>
      <c r="ILQ67" s="960">
        <f t="shared" ref="ILQ67" si="11392">(ILQ60-ILQ62)*$C$65*0.2958</f>
        <v>0</v>
      </c>
      <c r="ILS67" s="960">
        <f t="shared" ref="ILS67" si="11393">(ILS60-ILS62)*$C$65*0.2958</f>
        <v>0</v>
      </c>
      <c r="ILU67" s="960">
        <f t="shared" ref="ILU67" si="11394">(ILU60-ILU62)*$C$65*0.2958</f>
        <v>0</v>
      </c>
      <c r="ILW67" s="960">
        <f t="shared" ref="ILW67" si="11395">(ILW60-ILW62)*$C$65*0.2958</f>
        <v>0</v>
      </c>
      <c r="ILY67" s="960">
        <f t="shared" ref="ILY67" si="11396">(ILY60-ILY62)*$C$65*0.2958</f>
        <v>0</v>
      </c>
      <c r="IMA67" s="960">
        <f t="shared" ref="IMA67" si="11397">(IMA60-IMA62)*$C$65*0.2958</f>
        <v>0</v>
      </c>
      <c r="IMC67" s="960">
        <f t="shared" ref="IMC67" si="11398">(IMC60-IMC62)*$C$65*0.2958</f>
        <v>0</v>
      </c>
      <c r="IME67" s="960">
        <f t="shared" ref="IME67" si="11399">(IME60-IME62)*$C$65*0.2958</f>
        <v>0</v>
      </c>
      <c r="IMG67" s="960">
        <f t="shared" ref="IMG67" si="11400">(IMG60-IMG62)*$C$65*0.2958</f>
        <v>0</v>
      </c>
      <c r="IMI67" s="960">
        <f t="shared" ref="IMI67" si="11401">(IMI60-IMI62)*$C$65*0.2958</f>
        <v>0</v>
      </c>
      <c r="IMK67" s="960">
        <f t="shared" ref="IMK67" si="11402">(IMK60-IMK62)*$C$65*0.2958</f>
        <v>0</v>
      </c>
      <c r="IMM67" s="960">
        <f t="shared" ref="IMM67" si="11403">(IMM60-IMM62)*$C$65*0.2958</f>
        <v>0</v>
      </c>
      <c r="IMO67" s="960">
        <f t="shared" ref="IMO67" si="11404">(IMO60-IMO62)*$C$65*0.2958</f>
        <v>0</v>
      </c>
      <c r="IMQ67" s="960">
        <f t="shared" ref="IMQ67" si="11405">(IMQ60-IMQ62)*$C$65*0.2958</f>
        <v>0</v>
      </c>
      <c r="IMS67" s="960">
        <f t="shared" ref="IMS67" si="11406">(IMS60-IMS62)*$C$65*0.2958</f>
        <v>0</v>
      </c>
      <c r="IMU67" s="960">
        <f t="shared" ref="IMU67" si="11407">(IMU60-IMU62)*$C$65*0.2958</f>
        <v>0</v>
      </c>
      <c r="IMW67" s="960">
        <f t="shared" ref="IMW67" si="11408">(IMW60-IMW62)*$C$65*0.2958</f>
        <v>0</v>
      </c>
      <c r="IMY67" s="960">
        <f t="shared" ref="IMY67" si="11409">(IMY60-IMY62)*$C$65*0.2958</f>
        <v>0</v>
      </c>
      <c r="INA67" s="960">
        <f t="shared" ref="INA67" si="11410">(INA60-INA62)*$C$65*0.2958</f>
        <v>0</v>
      </c>
      <c r="INC67" s="960">
        <f t="shared" ref="INC67" si="11411">(INC60-INC62)*$C$65*0.2958</f>
        <v>0</v>
      </c>
      <c r="INE67" s="960">
        <f t="shared" ref="INE67" si="11412">(INE60-INE62)*$C$65*0.2958</f>
        <v>0</v>
      </c>
      <c r="ING67" s="960">
        <f t="shared" ref="ING67" si="11413">(ING60-ING62)*$C$65*0.2958</f>
        <v>0</v>
      </c>
      <c r="INI67" s="960">
        <f t="shared" ref="INI67" si="11414">(INI60-INI62)*$C$65*0.2958</f>
        <v>0</v>
      </c>
      <c r="INK67" s="960">
        <f t="shared" ref="INK67" si="11415">(INK60-INK62)*$C$65*0.2958</f>
        <v>0</v>
      </c>
      <c r="INM67" s="960">
        <f t="shared" ref="INM67" si="11416">(INM60-INM62)*$C$65*0.2958</f>
        <v>0</v>
      </c>
      <c r="INO67" s="960">
        <f t="shared" ref="INO67" si="11417">(INO60-INO62)*$C$65*0.2958</f>
        <v>0</v>
      </c>
      <c r="INQ67" s="960">
        <f t="shared" ref="INQ67" si="11418">(INQ60-INQ62)*$C$65*0.2958</f>
        <v>0</v>
      </c>
      <c r="INS67" s="960">
        <f t="shared" ref="INS67" si="11419">(INS60-INS62)*$C$65*0.2958</f>
        <v>0</v>
      </c>
      <c r="INU67" s="960">
        <f t="shared" ref="INU67" si="11420">(INU60-INU62)*$C$65*0.2958</f>
        <v>0</v>
      </c>
      <c r="INW67" s="960">
        <f t="shared" ref="INW67" si="11421">(INW60-INW62)*$C$65*0.2958</f>
        <v>0</v>
      </c>
      <c r="INY67" s="960">
        <f t="shared" ref="INY67" si="11422">(INY60-INY62)*$C$65*0.2958</f>
        <v>0</v>
      </c>
      <c r="IOA67" s="960">
        <f t="shared" ref="IOA67" si="11423">(IOA60-IOA62)*$C$65*0.2958</f>
        <v>0</v>
      </c>
      <c r="IOC67" s="960">
        <f t="shared" ref="IOC67" si="11424">(IOC60-IOC62)*$C$65*0.2958</f>
        <v>0</v>
      </c>
      <c r="IOE67" s="960">
        <f t="shared" ref="IOE67" si="11425">(IOE60-IOE62)*$C$65*0.2958</f>
        <v>0</v>
      </c>
      <c r="IOG67" s="960">
        <f t="shared" ref="IOG67" si="11426">(IOG60-IOG62)*$C$65*0.2958</f>
        <v>0</v>
      </c>
      <c r="IOI67" s="960">
        <f t="shared" ref="IOI67" si="11427">(IOI60-IOI62)*$C$65*0.2958</f>
        <v>0</v>
      </c>
      <c r="IOK67" s="960">
        <f t="shared" ref="IOK67" si="11428">(IOK60-IOK62)*$C$65*0.2958</f>
        <v>0</v>
      </c>
      <c r="IOM67" s="960">
        <f t="shared" ref="IOM67" si="11429">(IOM60-IOM62)*$C$65*0.2958</f>
        <v>0</v>
      </c>
      <c r="IOO67" s="960">
        <f t="shared" ref="IOO67" si="11430">(IOO60-IOO62)*$C$65*0.2958</f>
        <v>0</v>
      </c>
      <c r="IOQ67" s="960">
        <f t="shared" ref="IOQ67" si="11431">(IOQ60-IOQ62)*$C$65*0.2958</f>
        <v>0</v>
      </c>
      <c r="IOS67" s="960">
        <f t="shared" ref="IOS67" si="11432">(IOS60-IOS62)*$C$65*0.2958</f>
        <v>0</v>
      </c>
      <c r="IOU67" s="960">
        <f t="shared" ref="IOU67" si="11433">(IOU60-IOU62)*$C$65*0.2958</f>
        <v>0</v>
      </c>
      <c r="IOW67" s="960">
        <f t="shared" ref="IOW67" si="11434">(IOW60-IOW62)*$C$65*0.2958</f>
        <v>0</v>
      </c>
      <c r="IOY67" s="960">
        <f t="shared" ref="IOY67" si="11435">(IOY60-IOY62)*$C$65*0.2958</f>
        <v>0</v>
      </c>
      <c r="IPA67" s="960">
        <f t="shared" ref="IPA67" si="11436">(IPA60-IPA62)*$C$65*0.2958</f>
        <v>0</v>
      </c>
      <c r="IPC67" s="960">
        <f t="shared" ref="IPC67" si="11437">(IPC60-IPC62)*$C$65*0.2958</f>
        <v>0</v>
      </c>
      <c r="IPE67" s="960">
        <f t="shared" ref="IPE67" si="11438">(IPE60-IPE62)*$C$65*0.2958</f>
        <v>0</v>
      </c>
      <c r="IPG67" s="960">
        <f t="shared" ref="IPG67" si="11439">(IPG60-IPG62)*$C$65*0.2958</f>
        <v>0</v>
      </c>
      <c r="IPI67" s="960">
        <f t="shared" ref="IPI67" si="11440">(IPI60-IPI62)*$C$65*0.2958</f>
        <v>0</v>
      </c>
      <c r="IPK67" s="960">
        <f t="shared" ref="IPK67" si="11441">(IPK60-IPK62)*$C$65*0.2958</f>
        <v>0</v>
      </c>
      <c r="IPM67" s="960">
        <f t="shared" ref="IPM67" si="11442">(IPM60-IPM62)*$C$65*0.2958</f>
        <v>0</v>
      </c>
      <c r="IPO67" s="960">
        <f t="shared" ref="IPO67" si="11443">(IPO60-IPO62)*$C$65*0.2958</f>
        <v>0</v>
      </c>
      <c r="IPQ67" s="960">
        <f t="shared" ref="IPQ67" si="11444">(IPQ60-IPQ62)*$C$65*0.2958</f>
        <v>0</v>
      </c>
      <c r="IPS67" s="960">
        <f t="shared" ref="IPS67" si="11445">(IPS60-IPS62)*$C$65*0.2958</f>
        <v>0</v>
      </c>
      <c r="IPU67" s="960">
        <f t="shared" ref="IPU67" si="11446">(IPU60-IPU62)*$C$65*0.2958</f>
        <v>0</v>
      </c>
      <c r="IPW67" s="960">
        <f t="shared" ref="IPW67" si="11447">(IPW60-IPW62)*$C$65*0.2958</f>
        <v>0</v>
      </c>
      <c r="IPY67" s="960">
        <f t="shared" ref="IPY67" si="11448">(IPY60-IPY62)*$C$65*0.2958</f>
        <v>0</v>
      </c>
      <c r="IQA67" s="960">
        <f t="shared" ref="IQA67" si="11449">(IQA60-IQA62)*$C$65*0.2958</f>
        <v>0</v>
      </c>
      <c r="IQC67" s="960">
        <f t="shared" ref="IQC67" si="11450">(IQC60-IQC62)*$C$65*0.2958</f>
        <v>0</v>
      </c>
      <c r="IQE67" s="960">
        <f t="shared" ref="IQE67" si="11451">(IQE60-IQE62)*$C$65*0.2958</f>
        <v>0</v>
      </c>
      <c r="IQG67" s="960">
        <f t="shared" ref="IQG67" si="11452">(IQG60-IQG62)*$C$65*0.2958</f>
        <v>0</v>
      </c>
      <c r="IQI67" s="960">
        <f t="shared" ref="IQI67" si="11453">(IQI60-IQI62)*$C$65*0.2958</f>
        <v>0</v>
      </c>
      <c r="IQK67" s="960">
        <f t="shared" ref="IQK67" si="11454">(IQK60-IQK62)*$C$65*0.2958</f>
        <v>0</v>
      </c>
      <c r="IQM67" s="960">
        <f t="shared" ref="IQM67" si="11455">(IQM60-IQM62)*$C$65*0.2958</f>
        <v>0</v>
      </c>
      <c r="IQO67" s="960">
        <f t="shared" ref="IQO67" si="11456">(IQO60-IQO62)*$C$65*0.2958</f>
        <v>0</v>
      </c>
      <c r="IQQ67" s="960">
        <f t="shared" ref="IQQ67" si="11457">(IQQ60-IQQ62)*$C$65*0.2958</f>
        <v>0</v>
      </c>
      <c r="IQS67" s="960">
        <f t="shared" ref="IQS67" si="11458">(IQS60-IQS62)*$C$65*0.2958</f>
        <v>0</v>
      </c>
      <c r="IQU67" s="960">
        <f t="shared" ref="IQU67" si="11459">(IQU60-IQU62)*$C$65*0.2958</f>
        <v>0</v>
      </c>
      <c r="IQW67" s="960">
        <f t="shared" ref="IQW67" si="11460">(IQW60-IQW62)*$C$65*0.2958</f>
        <v>0</v>
      </c>
      <c r="IQY67" s="960">
        <f t="shared" ref="IQY67" si="11461">(IQY60-IQY62)*$C$65*0.2958</f>
        <v>0</v>
      </c>
      <c r="IRA67" s="960">
        <f t="shared" ref="IRA67" si="11462">(IRA60-IRA62)*$C$65*0.2958</f>
        <v>0</v>
      </c>
      <c r="IRC67" s="960">
        <f t="shared" ref="IRC67" si="11463">(IRC60-IRC62)*$C$65*0.2958</f>
        <v>0</v>
      </c>
      <c r="IRE67" s="960">
        <f t="shared" ref="IRE67" si="11464">(IRE60-IRE62)*$C$65*0.2958</f>
        <v>0</v>
      </c>
      <c r="IRG67" s="960">
        <f t="shared" ref="IRG67" si="11465">(IRG60-IRG62)*$C$65*0.2958</f>
        <v>0</v>
      </c>
      <c r="IRI67" s="960">
        <f t="shared" ref="IRI67" si="11466">(IRI60-IRI62)*$C$65*0.2958</f>
        <v>0</v>
      </c>
      <c r="IRK67" s="960">
        <f t="shared" ref="IRK67" si="11467">(IRK60-IRK62)*$C$65*0.2958</f>
        <v>0</v>
      </c>
      <c r="IRM67" s="960">
        <f t="shared" ref="IRM67" si="11468">(IRM60-IRM62)*$C$65*0.2958</f>
        <v>0</v>
      </c>
      <c r="IRO67" s="960">
        <f t="shared" ref="IRO67" si="11469">(IRO60-IRO62)*$C$65*0.2958</f>
        <v>0</v>
      </c>
      <c r="IRQ67" s="960">
        <f t="shared" ref="IRQ67" si="11470">(IRQ60-IRQ62)*$C$65*0.2958</f>
        <v>0</v>
      </c>
      <c r="IRS67" s="960">
        <f t="shared" ref="IRS67" si="11471">(IRS60-IRS62)*$C$65*0.2958</f>
        <v>0</v>
      </c>
      <c r="IRU67" s="960">
        <f t="shared" ref="IRU67" si="11472">(IRU60-IRU62)*$C$65*0.2958</f>
        <v>0</v>
      </c>
      <c r="IRW67" s="960">
        <f t="shared" ref="IRW67" si="11473">(IRW60-IRW62)*$C$65*0.2958</f>
        <v>0</v>
      </c>
      <c r="IRY67" s="960">
        <f t="shared" ref="IRY67" si="11474">(IRY60-IRY62)*$C$65*0.2958</f>
        <v>0</v>
      </c>
      <c r="ISA67" s="960">
        <f t="shared" ref="ISA67" si="11475">(ISA60-ISA62)*$C$65*0.2958</f>
        <v>0</v>
      </c>
      <c r="ISC67" s="960">
        <f t="shared" ref="ISC67" si="11476">(ISC60-ISC62)*$C$65*0.2958</f>
        <v>0</v>
      </c>
      <c r="ISE67" s="960">
        <f t="shared" ref="ISE67" si="11477">(ISE60-ISE62)*$C$65*0.2958</f>
        <v>0</v>
      </c>
      <c r="ISG67" s="960">
        <f t="shared" ref="ISG67" si="11478">(ISG60-ISG62)*$C$65*0.2958</f>
        <v>0</v>
      </c>
      <c r="ISI67" s="960">
        <f t="shared" ref="ISI67" si="11479">(ISI60-ISI62)*$C$65*0.2958</f>
        <v>0</v>
      </c>
      <c r="ISK67" s="960">
        <f t="shared" ref="ISK67" si="11480">(ISK60-ISK62)*$C$65*0.2958</f>
        <v>0</v>
      </c>
      <c r="ISM67" s="960">
        <f t="shared" ref="ISM67" si="11481">(ISM60-ISM62)*$C$65*0.2958</f>
        <v>0</v>
      </c>
      <c r="ISO67" s="960">
        <f t="shared" ref="ISO67" si="11482">(ISO60-ISO62)*$C$65*0.2958</f>
        <v>0</v>
      </c>
      <c r="ISQ67" s="960">
        <f t="shared" ref="ISQ67" si="11483">(ISQ60-ISQ62)*$C$65*0.2958</f>
        <v>0</v>
      </c>
      <c r="ISS67" s="960">
        <f t="shared" ref="ISS67" si="11484">(ISS60-ISS62)*$C$65*0.2958</f>
        <v>0</v>
      </c>
      <c r="ISU67" s="960">
        <f t="shared" ref="ISU67" si="11485">(ISU60-ISU62)*$C$65*0.2958</f>
        <v>0</v>
      </c>
      <c r="ISW67" s="960">
        <f t="shared" ref="ISW67" si="11486">(ISW60-ISW62)*$C$65*0.2958</f>
        <v>0</v>
      </c>
      <c r="ISY67" s="960">
        <f t="shared" ref="ISY67" si="11487">(ISY60-ISY62)*$C$65*0.2958</f>
        <v>0</v>
      </c>
      <c r="ITA67" s="960">
        <f t="shared" ref="ITA67" si="11488">(ITA60-ITA62)*$C$65*0.2958</f>
        <v>0</v>
      </c>
      <c r="ITC67" s="960">
        <f t="shared" ref="ITC67" si="11489">(ITC60-ITC62)*$C$65*0.2958</f>
        <v>0</v>
      </c>
      <c r="ITE67" s="960">
        <f t="shared" ref="ITE67" si="11490">(ITE60-ITE62)*$C$65*0.2958</f>
        <v>0</v>
      </c>
      <c r="ITG67" s="960">
        <f t="shared" ref="ITG67" si="11491">(ITG60-ITG62)*$C$65*0.2958</f>
        <v>0</v>
      </c>
      <c r="ITI67" s="960">
        <f t="shared" ref="ITI67" si="11492">(ITI60-ITI62)*$C$65*0.2958</f>
        <v>0</v>
      </c>
      <c r="ITK67" s="960">
        <f t="shared" ref="ITK67" si="11493">(ITK60-ITK62)*$C$65*0.2958</f>
        <v>0</v>
      </c>
      <c r="ITM67" s="960">
        <f t="shared" ref="ITM67" si="11494">(ITM60-ITM62)*$C$65*0.2958</f>
        <v>0</v>
      </c>
      <c r="ITO67" s="960">
        <f t="shared" ref="ITO67" si="11495">(ITO60-ITO62)*$C$65*0.2958</f>
        <v>0</v>
      </c>
      <c r="ITQ67" s="960">
        <f t="shared" ref="ITQ67" si="11496">(ITQ60-ITQ62)*$C$65*0.2958</f>
        <v>0</v>
      </c>
      <c r="ITS67" s="960">
        <f t="shared" ref="ITS67" si="11497">(ITS60-ITS62)*$C$65*0.2958</f>
        <v>0</v>
      </c>
      <c r="ITU67" s="960">
        <f t="shared" ref="ITU67" si="11498">(ITU60-ITU62)*$C$65*0.2958</f>
        <v>0</v>
      </c>
      <c r="ITW67" s="960">
        <f t="shared" ref="ITW67" si="11499">(ITW60-ITW62)*$C$65*0.2958</f>
        <v>0</v>
      </c>
      <c r="ITY67" s="960">
        <f t="shared" ref="ITY67" si="11500">(ITY60-ITY62)*$C$65*0.2958</f>
        <v>0</v>
      </c>
      <c r="IUA67" s="960">
        <f t="shared" ref="IUA67" si="11501">(IUA60-IUA62)*$C$65*0.2958</f>
        <v>0</v>
      </c>
      <c r="IUC67" s="960">
        <f t="shared" ref="IUC67" si="11502">(IUC60-IUC62)*$C$65*0.2958</f>
        <v>0</v>
      </c>
      <c r="IUE67" s="960">
        <f t="shared" ref="IUE67" si="11503">(IUE60-IUE62)*$C$65*0.2958</f>
        <v>0</v>
      </c>
      <c r="IUG67" s="960">
        <f t="shared" ref="IUG67" si="11504">(IUG60-IUG62)*$C$65*0.2958</f>
        <v>0</v>
      </c>
      <c r="IUI67" s="960">
        <f t="shared" ref="IUI67" si="11505">(IUI60-IUI62)*$C$65*0.2958</f>
        <v>0</v>
      </c>
      <c r="IUK67" s="960">
        <f t="shared" ref="IUK67" si="11506">(IUK60-IUK62)*$C$65*0.2958</f>
        <v>0</v>
      </c>
      <c r="IUM67" s="960">
        <f t="shared" ref="IUM67" si="11507">(IUM60-IUM62)*$C$65*0.2958</f>
        <v>0</v>
      </c>
      <c r="IUO67" s="960">
        <f t="shared" ref="IUO67" si="11508">(IUO60-IUO62)*$C$65*0.2958</f>
        <v>0</v>
      </c>
      <c r="IUQ67" s="960">
        <f t="shared" ref="IUQ67" si="11509">(IUQ60-IUQ62)*$C$65*0.2958</f>
        <v>0</v>
      </c>
      <c r="IUS67" s="960">
        <f t="shared" ref="IUS67" si="11510">(IUS60-IUS62)*$C$65*0.2958</f>
        <v>0</v>
      </c>
      <c r="IUU67" s="960">
        <f t="shared" ref="IUU67" si="11511">(IUU60-IUU62)*$C$65*0.2958</f>
        <v>0</v>
      </c>
      <c r="IUW67" s="960">
        <f t="shared" ref="IUW67" si="11512">(IUW60-IUW62)*$C$65*0.2958</f>
        <v>0</v>
      </c>
      <c r="IUY67" s="960">
        <f t="shared" ref="IUY67" si="11513">(IUY60-IUY62)*$C$65*0.2958</f>
        <v>0</v>
      </c>
      <c r="IVA67" s="960">
        <f t="shared" ref="IVA67" si="11514">(IVA60-IVA62)*$C$65*0.2958</f>
        <v>0</v>
      </c>
      <c r="IVC67" s="960">
        <f t="shared" ref="IVC67" si="11515">(IVC60-IVC62)*$C$65*0.2958</f>
        <v>0</v>
      </c>
      <c r="IVE67" s="960">
        <f t="shared" ref="IVE67" si="11516">(IVE60-IVE62)*$C$65*0.2958</f>
        <v>0</v>
      </c>
      <c r="IVG67" s="960">
        <f t="shared" ref="IVG67" si="11517">(IVG60-IVG62)*$C$65*0.2958</f>
        <v>0</v>
      </c>
      <c r="IVI67" s="960">
        <f t="shared" ref="IVI67" si="11518">(IVI60-IVI62)*$C$65*0.2958</f>
        <v>0</v>
      </c>
      <c r="IVK67" s="960">
        <f t="shared" ref="IVK67" si="11519">(IVK60-IVK62)*$C$65*0.2958</f>
        <v>0</v>
      </c>
      <c r="IVM67" s="960">
        <f t="shared" ref="IVM67" si="11520">(IVM60-IVM62)*$C$65*0.2958</f>
        <v>0</v>
      </c>
      <c r="IVO67" s="960">
        <f t="shared" ref="IVO67" si="11521">(IVO60-IVO62)*$C$65*0.2958</f>
        <v>0</v>
      </c>
      <c r="IVQ67" s="960">
        <f t="shared" ref="IVQ67" si="11522">(IVQ60-IVQ62)*$C$65*0.2958</f>
        <v>0</v>
      </c>
      <c r="IVS67" s="960">
        <f t="shared" ref="IVS67" si="11523">(IVS60-IVS62)*$C$65*0.2958</f>
        <v>0</v>
      </c>
      <c r="IVU67" s="960">
        <f t="shared" ref="IVU67" si="11524">(IVU60-IVU62)*$C$65*0.2958</f>
        <v>0</v>
      </c>
      <c r="IVW67" s="960">
        <f t="shared" ref="IVW67" si="11525">(IVW60-IVW62)*$C$65*0.2958</f>
        <v>0</v>
      </c>
      <c r="IVY67" s="960">
        <f t="shared" ref="IVY67" si="11526">(IVY60-IVY62)*$C$65*0.2958</f>
        <v>0</v>
      </c>
      <c r="IWA67" s="960">
        <f t="shared" ref="IWA67" si="11527">(IWA60-IWA62)*$C$65*0.2958</f>
        <v>0</v>
      </c>
      <c r="IWC67" s="960">
        <f t="shared" ref="IWC67" si="11528">(IWC60-IWC62)*$C$65*0.2958</f>
        <v>0</v>
      </c>
      <c r="IWE67" s="960">
        <f t="shared" ref="IWE67" si="11529">(IWE60-IWE62)*$C$65*0.2958</f>
        <v>0</v>
      </c>
      <c r="IWG67" s="960">
        <f t="shared" ref="IWG67" si="11530">(IWG60-IWG62)*$C$65*0.2958</f>
        <v>0</v>
      </c>
      <c r="IWI67" s="960">
        <f t="shared" ref="IWI67" si="11531">(IWI60-IWI62)*$C$65*0.2958</f>
        <v>0</v>
      </c>
      <c r="IWK67" s="960">
        <f t="shared" ref="IWK67" si="11532">(IWK60-IWK62)*$C$65*0.2958</f>
        <v>0</v>
      </c>
      <c r="IWM67" s="960">
        <f t="shared" ref="IWM67" si="11533">(IWM60-IWM62)*$C$65*0.2958</f>
        <v>0</v>
      </c>
      <c r="IWO67" s="960">
        <f t="shared" ref="IWO67" si="11534">(IWO60-IWO62)*$C$65*0.2958</f>
        <v>0</v>
      </c>
      <c r="IWQ67" s="960">
        <f t="shared" ref="IWQ67" si="11535">(IWQ60-IWQ62)*$C$65*0.2958</f>
        <v>0</v>
      </c>
      <c r="IWS67" s="960">
        <f t="shared" ref="IWS67" si="11536">(IWS60-IWS62)*$C$65*0.2958</f>
        <v>0</v>
      </c>
      <c r="IWU67" s="960">
        <f t="shared" ref="IWU67" si="11537">(IWU60-IWU62)*$C$65*0.2958</f>
        <v>0</v>
      </c>
      <c r="IWW67" s="960">
        <f t="shared" ref="IWW67" si="11538">(IWW60-IWW62)*$C$65*0.2958</f>
        <v>0</v>
      </c>
      <c r="IWY67" s="960">
        <f t="shared" ref="IWY67" si="11539">(IWY60-IWY62)*$C$65*0.2958</f>
        <v>0</v>
      </c>
      <c r="IXA67" s="960">
        <f t="shared" ref="IXA67" si="11540">(IXA60-IXA62)*$C$65*0.2958</f>
        <v>0</v>
      </c>
      <c r="IXC67" s="960">
        <f t="shared" ref="IXC67" si="11541">(IXC60-IXC62)*$C$65*0.2958</f>
        <v>0</v>
      </c>
      <c r="IXE67" s="960">
        <f t="shared" ref="IXE67" si="11542">(IXE60-IXE62)*$C$65*0.2958</f>
        <v>0</v>
      </c>
      <c r="IXG67" s="960">
        <f t="shared" ref="IXG67" si="11543">(IXG60-IXG62)*$C$65*0.2958</f>
        <v>0</v>
      </c>
      <c r="IXI67" s="960">
        <f t="shared" ref="IXI67" si="11544">(IXI60-IXI62)*$C$65*0.2958</f>
        <v>0</v>
      </c>
      <c r="IXK67" s="960">
        <f t="shared" ref="IXK67" si="11545">(IXK60-IXK62)*$C$65*0.2958</f>
        <v>0</v>
      </c>
      <c r="IXM67" s="960">
        <f t="shared" ref="IXM67" si="11546">(IXM60-IXM62)*$C$65*0.2958</f>
        <v>0</v>
      </c>
      <c r="IXO67" s="960">
        <f t="shared" ref="IXO67" si="11547">(IXO60-IXO62)*$C$65*0.2958</f>
        <v>0</v>
      </c>
      <c r="IXQ67" s="960">
        <f t="shared" ref="IXQ67" si="11548">(IXQ60-IXQ62)*$C$65*0.2958</f>
        <v>0</v>
      </c>
      <c r="IXS67" s="960">
        <f t="shared" ref="IXS67" si="11549">(IXS60-IXS62)*$C$65*0.2958</f>
        <v>0</v>
      </c>
      <c r="IXU67" s="960">
        <f t="shared" ref="IXU67" si="11550">(IXU60-IXU62)*$C$65*0.2958</f>
        <v>0</v>
      </c>
      <c r="IXW67" s="960">
        <f t="shared" ref="IXW67" si="11551">(IXW60-IXW62)*$C$65*0.2958</f>
        <v>0</v>
      </c>
      <c r="IXY67" s="960">
        <f t="shared" ref="IXY67" si="11552">(IXY60-IXY62)*$C$65*0.2958</f>
        <v>0</v>
      </c>
      <c r="IYA67" s="960">
        <f t="shared" ref="IYA67" si="11553">(IYA60-IYA62)*$C$65*0.2958</f>
        <v>0</v>
      </c>
      <c r="IYC67" s="960">
        <f t="shared" ref="IYC67" si="11554">(IYC60-IYC62)*$C$65*0.2958</f>
        <v>0</v>
      </c>
      <c r="IYE67" s="960">
        <f t="shared" ref="IYE67" si="11555">(IYE60-IYE62)*$C$65*0.2958</f>
        <v>0</v>
      </c>
      <c r="IYG67" s="960">
        <f t="shared" ref="IYG67" si="11556">(IYG60-IYG62)*$C$65*0.2958</f>
        <v>0</v>
      </c>
      <c r="IYI67" s="960">
        <f t="shared" ref="IYI67" si="11557">(IYI60-IYI62)*$C$65*0.2958</f>
        <v>0</v>
      </c>
      <c r="IYK67" s="960">
        <f t="shared" ref="IYK67" si="11558">(IYK60-IYK62)*$C$65*0.2958</f>
        <v>0</v>
      </c>
      <c r="IYM67" s="960">
        <f t="shared" ref="IYM67" si="11559">(IYM60-IYM62)*$C$65*0.2958</f>
        <v>0</v>
      </c>
      <c r="IYO67" s="960">
        <f t="shared" ref="IYO67" si="11560">(IYO60-IYO62)*$C$65*0.2958</f>
        <v>0</v>
      </c>
      <c r="IYQ67" s="960">
        <f t="shared" ref="IYQ67" si="11561">(IYQ60-IYQ62)*$C$65*0.2958</f>
        <v>0</v>
      </c>
      <c r="IYS67" s="960">
        <f t="shared" ref="IYS67" si="11562">(IYS60-IYS62)*$C$65*0.2958</f>
        <v>0</v>
      </c>
      <c r="IYU67" s="960">
        <f t="shared" ref="IYU67" si="11563">(IYU60-IYU62)*$C$65*0.2958</f>
        <v>0</v>
      </c>
      <c r="IYW67" s="960">
        <f t="shared" ref="IYW67" si="11564">(IYW60-IYW62)*$C$65*0.2958</f>
        <v>0</v>
      </c>
      <c r="IYY67" s="960">
        <f t="shared" ref="IYY67" si="11565">(IYY60-IYY62)*$C$65*0.2958</f>
        <v>0</v>
      </c>
      <c r="IZA67" s="960">
        <f t="shared" ref="IZA67" si="11566">(IZA60-IZA62)*$C$65*0.2958</f>
        <v>0</v>
      </c>
      <c r="IZC67" s="960">
        <f t="shared" ref="IZC67" si="11567">(IZC60-IZC62)*$C$65*0.2958</f>
        <v>0</v>
      </c>
      <c r="IZE67" s="960">
        <f t="shared" ref="IZE67" si="11568">(IZE60-IZE62)*$C$65*0.2958</f>
        <v>0</v>
      </c>
      <c r="IZG67" s="960">
        <f t="shared" ref="IZG67" si="11569">(IZG60-IZG62)*$C$65*0.2958</f>
        <v>0</v>
      </c>
      <c r="IZI67" s="960">
        <f t="shared" ref="IZI67" si="11570">(IZI60-IZI62)*$C$65*0.2958</f>
        <v>0</v>
      </c>
      <c r="IZK67" s="960">
        <f t="shared" ref="IZK67" si="11571">(IZK60-IZK62)*$C$65*0.2958</f>
        <v>0</v>
      </c>
      <c r="IZM67" s="960">
        <f t="shared" ref="IZM67" si="11572">(IZM60-IZM62)*$C$65*0.2958</f>
        <v>0</v>
      </c>
      <c r="IZO67" s="960">
        <f t="shared" ref="IZO67" si="11573">(IZO60-IZO62)*$C$65*0.2958</f>
        <v>0</v>
      </c>
      <c r="IZQ67" s="960">
        <f t="shared" ref="IZQ67" si="11574">(IZQ60-IZQ62)*$C$65*0.2958</f>
        <v>0</v>
      </c>
      <c r="IZS67" s="960">
        <f t="shared" ref="IZS67" si="11575">(IZS60-IZS62)*$C$65*0.2958</f>
        <v>0</v>
      </c>
      <c r="IZU67" s="960">
        <f t="shared" ref="IZU67" si="11576">(IZU60-IZU62)*$C$65*0.2958</f>
        <v>0</v>
      </c>
      <c r="IZW67" s="960">
        <f t="shared" ref="IZW67" si="11577">(IZW60-IZW62)*$C$65*0.2958</f>
        <v>0</v>
      </c>
      <c r="IZY67" s="960">
        <f t="shared" ref="IZY67" si="11578">(IZY60-IZY62)*$C$65*0.2958</f>
        <v>0</v>
      </c>
      <c r="JAA67" s="960">
        <f t="shared" ref="JAA67" si="11579">(JAA60-JAA62)*$C$65*0.2958</f>
        <v>0</v>
      </c>
      <c r="JAC67" s="960">
        <f t="shared" ref="JAC67" si="11580">(JAC60-JAC62)*$C$65*0.2958</f>
        <v>0</v>
      </c>
      <c r="JAE67" s="960">
        <f t="shared" ref="JAE67" si="11581">(JAE60-JAE62)*$C$65*0.2958</f>
        <v>0</v>
      </c>
      <c r="JAG67" s="960">
        <f t="shared" ref="JAG67" si="11582">(JAG60-JAG62)*$C$65*0.2958</f>
        <v>0</v>
      </c>
      <c r="JAI67" s="960">
        <f t="shared" ref="JAI67" si="11583">(JAI60-JAI62)*$C$65*0.2958</f>
        <v>0</v>
      </c>
      <c r="JAK67" s="960">
        <f t="shared" ref="JAK67" si="11584">(JAK60-JAK62)*$C$65*0.2958</f>
        <v>0</v>
      </c>
      <c r="JAM67" s="960">
        <f t="shared" ref="JAM67" si="11585">(JAM60-JAM62)*$C$65*0.2958</f>
        <v>0</v>
      </c>
      <c r="JAO67" s="960">
        <f t="shared" ref="JAO67" si="11586">(JAO60-JAO62)*$C$65*0.2958</f>
        <v>0</v>
      </c>
      <c r="JAQ67" s="960">
        <f t="shared" ref="JAQ67" si="11587">(JAQ60-JAQ62)*$C$65*0.2958</f>
        <v>0</v>
      </c>
      <c r="JAS67" s="960">
        <f t="shared" ref="JAS67" si="11588">(JAS60-JAS62)*$C$65*0.2958</f>
        <v>0</v>
      </c>
      <c r="JAU67" s="960">
        <f t="shared" ref="JAU67" si="11589">(JAU60-JAU62)*$C$65*0.2958</f>
        <v>0</v>
      </c>
      <c r="JAW67" s="960">
        <f t="shared" ref="JAW67" si="11590">(JAW60-JAW62)*$C$65*0.2958</f>
        <v>0</v>
      </c>
      <c r="JAY67" s="960">
        <f t="shared" ref="JAY67" si="11591">(JAY60-JAY62)*$C$65*0.2958</f>
        <v>0</v>
      </c>
      <c r="JBA67" s="960">
        <f t="shared" ref="JBA67" si="11592">(JBA60-JBA62)*$C$65*0.2958</f>
        <v>0</v>
      </c>
      <c r="JBC67" s="960">
        <f t="shared" ref="JBC67" si="11593">(JBC60-JBC62)*$C$65*0.2958</f>
        <v>0</v>
      </c>
      <c r="JBE67" s="960">
        <f t="shared" ref="JBE67" si="11594">(JBE60-JBE62)*$C$65*0.2958</f>
        <v>0</v>
      </c>
      <c r="JBG67" s="960">
        <f t="shared" ref="JBG67" si="11595">(JBG60-JBG62)*$C$65*0.2958</f>
        <v>0</v>
      </c>
      <c r="JBI67" s="960">
        <f t="shared" ref="JBI67" si="11596">(JBI60-JBI62)*$C$65*0.2958</f>
        <v>0</v>
      </c>
      <c r="JBK67" s="960">
        <f t="shared" ref="JBK67" si="11597">(JBK60-JBK62)*$C$65*0.2958</f>
        <v>0</v>
      </c>
      <c r="JBM67" s="960">
        <f t="shared" ref="JBM67" si="11598">(JBM60-JBM62)*$C$65*0.2958</f>
        <v>0</v>
      </c>
      <c r="JBO67" s="960">
        <f t="shared" ref="JBO67" si="11599">(JBO60-JBO62)*$C$65*0.2958</f>
        <v>0</v>
      </c>
      <c r="JBQ67" s="960">
        <f t="shared" ref="JBQ67" si="11600">(JBQ60-JBQ62)*$C$65*0.2958</f>
        <v>0</v>
      </c>
      <c r="JBS67" s="960">
        <f t="shared" ref="JBS67" si="11601">(JBS60-JBS62)*$C$65*0.2958</f>
        <v>0</v>
      </c>
      <c r="JBU67" s="960">
        <f t="shared" ref="JBU67" si="11602">(JBU60-JBU62)*$C$65*0.2958</f>
        <v>0</v>
      </c>
      <c r="JBW67" s="960">
        <f t="shared" ref="JBW67" si="11603">(JBW60-JBW62)*$C$65*0.2958</f>
        <v>0</v>
      </c>
      <c r="JBY67" s="960">
        <f t="shared" ref="JBY67" si="11604">(JBY60-JBY62)*$C$65*0.2958</f>
        <v>0</v>
      </c>
      <c r="JCA67" s="960">
        <f t="shared" ref="JCA67" si="11605">(JCA60-JCA62)*$C$65*0.2958</f>
        <v>0</v>
      </c>
      <c r="JCC67" s="960">
        <f t="shared" ref="JCC67" si="11606">(JCC60-JCC62)*$C$65*0.2958</f>
        <v>0</v>
      </c>
      <c r="JCE67" s="960">
        <f t="shared" ref="JCE67" si="11607">(JCE60-JCE62)*$C$65*0.2958</f>
        <v>0</v>
      </c>
      <c r="JCG67" s="960">
        <f t="shared" ref="JCG67" si="11608">(JCG60-JCG62)*$C$65*0.2958</f>
        <v>0</v>
      </c>
      <c r="JCI67" s="960">
        <f t="shared" ref="JCI67" si="11609">(JCI60-JCI62)*$C$65*0.2958</f>
        <v>0</v>
      </c>
      <c r="JCK67" s="960">
        <f t="shared" ref="JCK67" si="11610">(JCK60-JCK62)*$C$65*0.2958</f>
        <v>0</v>
      </c>
      <c r="JCM67" s="960">
        <f t="shared" ref="JCM67" si="11611">(JCM60-JCM62)*$C$65*0.2958</f>
        <v>0</v>
      </c>
      <c r="JCO67" s="960">
        <f t="shared" ref="JCO67" si="11612">(JCO60-JCO62)*$C$65*0.2958</f>
        <v>0</v>
      </c>
      <c r="JCQ67" s="960">
        <f t="shared" ref="JCQ67" si="11613">(JCQ60-JCQ62)*$C$65*0.2958</f>
        <v>0</v>
      </c>
      <c r="JCS67" s="960">
        <f t="shared" ref="JCS67" si="11614">(JCS60-JCS62)*$C$65*0.2958</f>
        <v>0</v>
      </c>
      <c r="JCU67" s="960">
        <f t="shared" ref="JCU67" si="11615">(JCU60-JCU62)*$C$65*0.2958</f>
        <v>0</v>
      </c>
      <c r="JCW67" s="960">
        <f t="shared" ref="JCW67" si="11616">(JCW60-JCW62)*$C$65*0.2958</f>
        <v>0</v>
      </c>
      <c r="JCY67" s="960">
        <f t="shared" ref="JCY67" si="11617">(JCY60-JCY62)*$C$65*0.2958</f>
        <v>0</v>
      </c>
      <c r="JDA67" s="960">
        <f t="shared" ref="JDA67" si="11618">(JDA60-JDA62)*$C$65*0.2958</f>
        <v>0</v>
      </c>
      <c r="JDC67" s="960">
        <f t="shared" ref="JDC67" si="11619">(JDC60-JDC62)*$C$65*0.2958</f>
        <v>0</v>
      </c>
      <c r="JDE67" s="960">
        <f t="shared" ref="JDE67" si="11620">(JDE60-JDE62)*$C$65*0.2958</f>
        <v>0</v>
      </c>
      <c r="JDG67" s="960">
        <f t="shared" ref="JDG67" si="11621">(JDG60-JDG62)*$C$65*0.2958</f>
        <v>0</v>
      </c>
      <c r="JDI67" s="960">
        <f t="shared" ref="JDI67" si="11622">(JDI60-JDI62)*$C$65*0.2958</f>
        <v>0</v>
      </c>
      <c r="JDK67" s="960">
        <f t="shared" ref="JDK67" si="11623">(JDK60-JDK62)*$C$65*0.2958</f>
        <v>0</v>
      </c>
      <c r="JDM67" s="960">
        <f t="shared" ref="JDM67" si="11624">(JDM60-JDM62)*$C$65*0.2958</f>
        <v>0</v>
      </c>
      <c r="JDO67" s="960">
        <f t="shared" ref="JDO67" si="11625">(JDO60-JDO62)*$C$65*0.2958</f>
        <v>0</v>
      </c>
      <c r="JDQ67" s="960">
        <f t="shared" ref="JDQ67" si="11626">(JDQ60-JDQ62)*$C$65*0.2958</f>
        <v>0</v>
      </c>
      <c r="JDS67" s="960">
        <f t="shared" ref="JDS67" si="11627">(JDS60-JDS62)*$C$65*0.2958</f>
        <v>0</v>
      </c>
      <c r="JDU67" s="960">
        <f t="shared" ref="JDU67" si="11628">(JDU60-JDU62)*$C$65*0.2958</f>
        <v>0</v>
      </c>
      <c r="JDW67" s="960">
        <f t="shared" ref="JDW67" si="11629">(JDW60-JDW62)*$C$65*0.2958</f>
        <v>0</v>
      </c>
      <c r="JDY67" s="960">
        <f t="shared" ref="JDY67" si="11630">(JDY60-JDY62)*$C$65*0.2958</f>
        <v>0</v>
      </c>
      <c r="JEA67" s="960">
        <f t="shared" ref="JEA67" si="11631">(JEA60-JEA62)*$C$65*0.2958</f>
        <v>0</v>
      </c>
      <c r="JEC67" s="960">
        <f t="shared" ref="JEC67" si="11632">(JEC60-JEC62)*$C$65*0.2958</f>
        <v>0</v>
      </c>
      <c r="JEE67" s="960">
        <f t="shared" ref="JEE67" si="11633">(JEE60-JEE62)*$C$65*0.2958</f>
        <v>0</v>
      </c>
      <c r="JEG67" s="960">
        <f t="shared" ref="JEG67" si="11634">(JEG60-JEG62)*$C$65*0.2958</f>
        <v>0</v>
      </c>
      <c r="JEI67" s="960">
        <f t="shared" ref="JEI67" si="11635">(JEI60-JEI62)*$C$65*0.2958</f>
        <v>0</v>
      </c>
      <c r="JEK67" s="960">
        <f t="shared" ref="JEK67" si="11636">(JEK60-JEK62)*$C$65*0.2958</f>
        <v>0</v>
      </c>
      <c r="JEM67" s="960">
        <f t="shared" ref="JEM67" si="11637">(JEM60-JEM62)*$C$65*0.2958</f>
        <v>0</v>
      </c>
      <c r="JEO67" s="960">
        <f t="shared" ref="JEO67" si="11638">(JEO60-JEO62)*$C$65*0.2958</f>
        <v>0</v>
      </c>
      <c r="JEQ67" s="960">
        <f t="shared" ref="JEQ67" si="11639">(JEQ60-JEQ62)*$C$65*0.2958</f>
        <v>0</v>
      </c>
      <c r="JES67" s="960">
        <f t="shared" ref="JES67" si="11640">(JES60-JES62)*$C$65*0.2958</f>
        <v>0</v>
      </c>
      <c r="JEU67" s="960">
        <f t="shared" ref="JEU67" si="11641">(JEU60-JEU62)*$C$65*0.2958</f>
        <v>0</v>
      </c>
      <c r="JEW67" s="960">
        <f t="shared" ref="JEW67" si="11642">(JEW60-JEW62)*$C$65*0.2958</f>
        <v>0</v>
      </c>
      <c r="JEY67" s="960">
        <f t="shared" ref="JEY67" si="11643">(JEY60-JEY62)*$C$65*0.2958</f>
        <v>0</v>
      </c>
      <c r="JFA67" s="960">
        <f t="shared" ref="JFA67" si="11644">(JFA60-JFA62)*$C$65*0.2958</f>
        <v>0</v>
      </c>
      <c r="JFC67" s="960">
        <f t="shared" ref="JFC67" si="11645">(JFC60-JFC62)*$C$65*0.2958</f>
        <v>0</v>
      </c>
      <c r="JFE67" s="960">
        <f t="shared" ref="JFE67" si="11646">(JFE60-JFE62)*$C$65*0.2958</f>
        <v>0</v>
      </c>
      <c r="JFG67" s="960">
        <f t="shared" ref="JFG67" si="11647">(JFG60-JFG62)*$C$65*0.2958</f>
        <v>0</v>
      </c>
      <c r="JFI67" s="960">
        <f t="shared" ref="JFI67" si="11648">(JFI60-JFI62)*$C$65*0.2958</f>
        <v>0</v>
      </c>
      <c r="JFK67" s="960">
        <f t="shared" ref="JFK67" si="11649">(JFK60-JFK62)*$C$65*0.2958</f>
        <v>0</v>
      </c>
      <c r="JFM67" s="960">
        <f t="shared" ref="JFM67" si="11650">(JFM60-JFM62)*$C$65*0.2958</f>
        <v>0</v>
      </c>
      <c r="JFO67" s="960">
        <f t="shared" ref="JFO67" si="11651">(JFO60-JFO62)*$C$65*0.2958</f>
        <v>0</v>
      </c>
      <c r="JFQ67" s="960">
        <f t="shared" ref="JFQ67" si="11652">(JFQ60-JFQ62)*$C$65*0.2958</f>
        <v>0</v>
      </c>
      <c r="JFS67" s="960">
        <f t="shared" ref="JFS67" si="11653">(JFS60-JFS62)*$C$65*0.2958</f>
        <v>0</v>
      </c>
      <c r="JFU67" s="960">
        <f t="shared" ref="JFU67" si="11654">(JFU60-JFU62)*$C$65*0.2958</f>
        <v>0</v>
      </c>
      <c r="JFW67" s="960">
        <f t="shared" ref="JFW67" si="11655">(JFW60-JFW62)*$C$65*0.2958</f>
        <v>0</v>
      </c>
      <c r="JFY67" s="960">
        <f t="shared" ref="JFY67" si="11656">(JFY60-JFY62)*$C$65*0.2958</f>
        <v>0</v>
      </c>
      <c r="JGA67" s="960">
        <f t="shared" ref="JGA67" si="11657">(JGA60-JGA62)*$C$65*0.2958</f>
        <v>0</v>
      </c>
      <c r="JGC67" s="960">
        <f t="shared" ref="JGC67" si="11658">(JGC60-JGC62)*$C$65*0.2958</f>
        <v>0</v>
      </c>
      <c r="JGE67" s="960">
        <f t="shared" ref="JGE67" si="11659">(JGE60-JGE62)*$C$65*0.2958</f>
        <v>0</v>
      </c>
      <c r="JGG67" s="960">
        <f t="shared" ref="JGG67" si="11660">(JGG60-JGG62)*$C$65*0.2958</f>
        <v>0</v>
      </c>
      <c r="JGI67" s="960">
        <f t="shared" ref="JGI67" si="11661">(JGI60-JGI62)*$C$65*0.2958</f>
        <v>0</v>
      </c>
      <c r="JGK67" s="960">
        <f t="shared" ref="JGK67" si="11662">(JGK60-JGK62)*$C$65*0.2958</f>
        <v>0</v>
      </c>
      <c r="JGM67" s="960">
        <f t="shared" ref="JGM67" si="11663">(JGM60-JGM62)*$C$65*0.2958</f>
        <v>0</v>
      </c>
      <c r="JGO67" s="960">
        <f t="shared" ref="JGO67" si="11664">(JGO60-JGO62)*$C$65*0.2958</f>
        <v>0</v>
      </c>
      <c r="JGQ67" s="960">
        <f t="shared" ref="JGQ67" si="11665">(JGQ60-JGQ62)*$C$65*0.2958</f>
        <v>0</v>
      </c>
      <c r="JGS67" s="960">
        <f t="shared" ref="JGS67" si="11666">(JGS60-JGS62)*$C$65*0.2958</f>
        <v>0</v>
      </c>
      <c r="JGU67" s="960">
        <f t="shared" ref="JGU67" si="11667">(JGU60-JGU62)*$C$65*0.2958</f>
        <v>0</v>
      </c>
      <c r="JGW67" s="960">
        <f t="shared" ref="JGW67" si="11668">(JGW60-JGW62)*$C$65*0.2958</f>
        <v>0</v>
      </c>
      <c r="JGY67" s="960">
        <f t="shared" ref="JGY67" si="11669">(JGY60-JGY62)*$C$65*0.2958</f>
        <v>0</v>
      </c>
      <c r="JHA67" s="960">
        <f t="shared" ref="JHA67" si="11670">(JHA60-JHA62)*$C$65*0.2958</f>
        <v>0</v>
      </c>
      <c r="JHC67" s="960">
        <f t="shared" ref="JHC67" si="11671">(JHC60-JHC62)*$C$65*0.2958</f>
        <v>0</v>
      </c>
      <c r="JHE67" s="960">
        <f t="shared" ref="JHE67" si="11672">(JHE60-JHE62)*$C$65*0.2958</f>
        <v>0</v>
      </c>
      <c r="JHG67" s="960">
        <f t="shared" ref="JHG67" si="11673">(JHG60-JHG62)*$C$65*0.2958</f>
        <v>0</v>
      </c>
      <c r="JHI67" s="960">
        <f t="shared" ref="JHI67" si="11674">(JHI60-JHI62)*$C$65*0.2958</f>
        <v>0</v>
      </c>
      <c r="JHK67" s="960">
        <f t="shared" ref="JHK67" si="11675">(JHK60-JHK62)*$C$65*0.2958</f>
        <v>0</v>
      </c>
      <c r="JHM67" s="960">
        <f t="shared" ref="JHM67" si="11676">(JHM60-JHM62)*$C$65*0.2958</f>
        <v>0</v>
      </c>
      <c r="JHO67" s="960">
        <f t="shared" ref="JHO67" si="11677">(JHO60-JHO62)*$C$65*0.2958</f>
        <v>0</v>
      </c>
      <c r="JHQ67" s="960">
        <f t="shared" ref="JHQ67" si="11678">(JHQ60-JHQ62)*$C$65*0.2958</f>
        <v>0</v>
      </c>
      <c r="JHS67" s="960">
        <f t="shared" ref="JHS67" si="11679">(JHS60-JHS62)*$C$65*0.2958</f>
        <v>0</v>
      </c>
      <c r="JHU67" s="960">
        <f t="shared" ref="JHU67" si="11680">(JHU60-JHU62)*$C$65*0.2958</f>
        <v>0</v>
      </c>
      <c r="JHW67" s="960">
        <f t="shared" ref="JHW67" si="11681">(JHW60-JHW62)*$C$65*0.2958</f>
        <v>0</v>
      </c>
      <c r="JHY67" s="960">
        <f t="shared" ref="JHY67" si="11682">(JHY60-JHY62)*$C$65*0.2958</f>
        <v>0</v>
      </c>
      <c r="JIA67" s="960">
        <f t="shared" ref="JIA67" si="11683">(JIA60-JIA62)*$C$65*0.2958</f>
        <v>0</v>
      </c>
      <c r="JIC67" s="960">
        <f t="shared" ref="JIC67" si="11684">(JIC60-JIC62)*$C$65*0.2958</f>
        <v>0</v>
      </c>
      <c r="JIE67" s="960">
        <f t="shared" ref="JIE67" si="11685">(JIE60-JIE62)*$C$65*0.2958</f>
        <v>0</v>
      </c>
      <c r="JIG67" s="960">
        <f t="shared" ref="JIG67" si="11686">(JIG60-JIG62)*$C$65*0.2958</f>
        <v>0</v>
      </c>
      <c r="JII67" s="960">
        <f t="shared" ref="JII67" si="11687">(JII60-JII62)*$C$65*0.2958</f>
        <v>0</v>
      </c>
      <c r="JIK67" s="960">
        <f t="shared" ref="JIK67" si="11688">(JIK60-JIK62)*$C$65*0.2958</f>
        <v>0</v>
      </c>
      <c r="JIM67" s="960">
        <f t="shared" ref="JIM67" si="11689">(JIM60-JIM62)*$C$65*0.2958</f>
        <v>0</v>
      </c>
      <c r="JIO67" s="960">
        <f t="shared" ref="JIO67" si="11690">(JIO60-JIO62)*$C$65*0.2958</f>
        <v>0</v>
      </c>
      <c r="JIQ67" s="960">
        <f t="shared" ref="JIQ67" si="11691">(JIQ60-JIQ62)*$C$65*0.2958</f>
        <v>0</v>
      </c>
      <c r="JIS67" s="960">
        <f t="shared" ref="JIS67" si="11692">(JIS60-JIS62)*$C$65*0.2958</f>
        <v>0</v>
      </c>
      <c r="JIU67" s="960">
        <f t="shared" ref="JIU67" si="11693">(JIU60-JIU62)*$C$65*0.2958</f>
        <v>0</v>
      </c>
      <c r="JIW67" s="960">
        <f t="shared" ref="JIW67" si="11694">(JIW60-JIW62)*$C$65*0.2958</f>
        <v>0</v>
      </c>
      <c r="JIY67" s="960">
        <f t="shared" ref="JIY67" si="11695">(JIY60-JIY62)*$C$65*0.2958</f>
        <v>0</v>
      </c>
      <c r="JJA67" s="960">
        <f t="shared" ref="JJA67" si="11696">(JJA60-JJA62)*$C$65*0.2958</f>
        <v>0</v>
      </c>
      <c r="JJC67" s="960">
        <f t="shared" ref="JJC67" si="11697">(JJC60-JJC62)*$C$65*0.2958</f>
        <v>0</v>
      </c>
      <c r="JJE67" s="960">
        <f t="shared" ref="JJE67" si="11698">(JJE60-JJE62)*$C$65*0.2958</f>
        <v>0</v>
      </c>
      <c r="JJG67" s="960">
        <f t="shared" ref="JJG67" si="11699">(JJG60-JJG62)*$C$65*0.2958</f>
        <v>0</v>
      </c>
      <c r="JJI67" s="960">
        <f t="shared" ref="JJI67" si="11700">(JJI60-JJI62)*$C$65*0.2958</f>
        <v>0</v>
      </c>
      <c r="JJK67" s="960">
        <f t="shared" ref="JJK67" si="11701">(JJK60-JJK62)*$C$65*0.2958</f>
        <v>0</v>
      </c>
      <c r="JJM67" s="960">
        <f t="shared" ref="JJM67" si="11702">(JJM60-JJM62)*$C$65*0.2958</f>
        <v>0</v>
      </c>
      <c r="JJO67" s="960">
        <f t="shared" ref="JJO67" si="11703">(JJO60-JJO62)*$C$65*0.2958</f>
        <v>0</v>
      </c>
      <c r="JJQ67" s="960">
        <f t="shared" ref="JJQ67" si="11704">(JJQ60-JJQ62)*$C$65*0.2958</f>
        <v>0</v>
      </c>
      <c r="JJS67" s="960">
        <f t="shared" ref="JJS67" si="11705">(JJS60-JJS62)*$C$65*0.2958</f>
        <v>0</v>
      </c>
      <c r="JJU67" s="960">
        <f t="shared" ref="JJU67" si="11706">(JJU60-JJU62)*$C$65*0.2958</f>
        <v>0</v>
      </c>
      <c r="JJW67" s="960">
        <f t="shared" ref="JJW67" si="11707">(JJW60-JJW62)*$C$65*0.2958</f>
        <v>0</v>
      </c>
      <c r="JJY67" s="960">
        <f t="shared" ref="JJY67" si="11708">(JJY60-JJY62)*$C$65*0.2958</f>
        <v>0</v>
      </c>
      <c r="JKA67" s="960">
        <f t="shared" ref="JKA67" si="11709">(JKA60-JKA62)*$C$65*0.2958</f>
        <v>0</v>
      </c>
      <c r="JKC67" s="960">
        <f t="shared" ref="JKC67" si="11710">(JKC60-JKC62)*$C$65*0.2958</f>
        <v>0</v>
      </c>
      <c r="JKE67" s="960">
        <f t="shared" ref="JKE67" si="11711">(JKE60-JKE62)*$C$65*0.2958</f>
        <v>0</v>
      </c>
      <c r="JKG67" s="960">
        <f t="shared" ref="JKG67" si="11712">(JKG60-JKG62)*$C$65*0.2958</f>
        <v>0</v>
      </c>
      <c r="JKI67" s="960">
        <f t="shared" ref="JKI67" si="11713">(JKI60-JKI62)*$C$65*0.2958</f>
        <v>0</v>
      </c>
      <c r="JKK67" s="960">
        <f t="shared" ref="JKK67" si="11714">(JKK60-JKK62)*$C$65*0.2958</f>
        <v>0</v>
      </c>
      <c r="JKM67" s="960">
        <f t="shared" ref="JKM67" si="11715">(JKM60-JKM62)*$C$65*0.2958</f>
        <v>0</v>
      </c>
      <c r="JKO67" s="960">
        <f t="shared" ref="JKO67" si="11716">(JKO60-JKO62)*$C$65*0.2958</f>
        <v>0</v>
      </c>
      <c r="JKQ67" s="960">
        <f t="shared" ref="JKQ67" si="11717">(JKQ60-JKQ62)*$C$65*0.2958</f>
        <v>0</v>
      </c>
      <c r="JKS67" s="960">
        <f t="shared" ref="JKS67" si="11718">(JKS60-JKS62)*$C$65*0.2958</f>
        <v>0</v>
      </c>
      <c r="JKU67" s="960">
        <f t="shared" ref="JKU67" si="11719">(JKU60-JKU62)*$C$65*0.2958</f>
        <v>0</v>
      </c>
      <c r="JKW67" s="960">
        <f t="shared" ref="JKW67" si="11720">(JKW60-JKW62)*$C$65*0.2958</f>
        <v>0</v>
      </c>
      <c r="JKY67" s="960">
        <f t="shared" ref="JKY67" si="11721">(JKY60-JKY62)*$C$65*0.2958</f>
        <v>0</v>
      </c>
      <c r="JLA67" s="960">
        <f t="shared" ref="JLA67" si="11722">(JLA60-JLA62)*$C$65*0.2958</f>
        <v>0</v>
      </c>
      <c r="JLC67" s="960">
        <f t="shared" ref="JLC67" si="11723">(JLC60-JLC62)*$C$65*0.2958</f>
        <v>0</v>
      </c>
      <c r="JLE67" s="960">
        <f t="shared" ref="JLE67" si="11724">(JLE60-JLE62)*$C$65*0.2958</f>
        <v>0</v>
      </c>
      <c r="JLG67" s="960">
        <f t="shared" ref="JLG67" si="11725">(JLG60-JLG62)*$C$65*0.2958</f>
        <v>0</v>
      </c>
      <c r="JLI67" s="960">
        <f t="shared" ref="JLI67" si="11726">(JLI60-JLI62)*$C$65*0.2958</f>
        <v>0</v>
      </c>
      <c r="JLK67" s="960">
        <f t="shared" ref="JLK67" si="11727">(JLK60-JLK62)*$C$65*0.2958</f>
        <v>0</v>
      </c>
      <c r="JLM67" s="960">
        <f t="shared" ref="JLM67" si="11728">(JLM60-JLM62)*$C$65*0.2958</f>
        <v>0</v>
      </c>
      <c r="JLO67" s="960">
        <f t="shared" ref="JLO67" si="11729">(JLO60-JLO62)*$C$65*0.2958</f>
        <v>0</v>
      </c>
      <c r="JLQ67" s="960">
        <f t="shared" ref="JLQ67" si="11730">(JLQ60-JLQ62)*$C$65*0.2958</f>
        <v>0</v>
      </c>
      <c r="JLS67" s="960">
        <f t="shared" ref="JLS67" si="11731">(JLS60-JLS62)*$C$65*0.2958</f>
        <v>0</v>
      </c>
      <c r="JLU67" s="960">
        <f t="shared" ref="JLU67" si="11732">(JLU60-JLU62)*$C$65*0.2958</f>
        <v>0</v>
      </c>
      <c r="JLW67" s="960">
        <f t="shared" ref="JLW67" si="11733">(JLW60-JLW62)*$C$65*0.2958</f>
        <v>0</v>
      </c>
      <c r="JLY67" s="960">
        <f t="shared" ref="JLY67" si="11734">(JLY60-JLY62)*$C$65*0.2958</f>
        <v>0</v>
      </c>
      <c r="JMA67" s="960">
        <f t="shared" ref="JMA67" si="11735">(JMA60-JMA62)*$C$65*0.2958</f>
        <v>0</v>
      </c>
      <c r="JMC67" s="960">
        <f t="shared" ref="JMC67" si="11736">(JMC60-JMC62)*$C$65*0.2958</f>
        <v>0</v>
      </c>
      <c r="JME67" s="960">
        <f t="shared" ref="JME67" si="11737">(JME60-JME62)*$C$65*0.2958</f>
        <v>0</v>
      </c>
      <c r="JMG67" s="960">
        <f t="shared" ref="JMG67" si="11738">(JMG60-JMG62)*$C$65*0.2958</f>
        <v>0</v>
      </c>
      <c r="JMI67" s="960">
        <f t="shared" ref="JMI67" si="11739">(JMI60-JMI62)*$C$65*0.2958</f>
        <v>0</v>
      </c>
      <c r="JMK67" s="960">
        <f t="shared" ref="JMK67" si="11740">(JMK60-JMK62)*$C$65*0.2958</f>
        <v>0</v>
      </c>
      <c r="JMM67" s="960">
        <f t="shared" ref="JMM67" si="11741">(JMM60-JMM62)*$C$65*0.2958</f>
        <v>0</v>
      </c>
      <c r="JMO67" s="960">
        <f t="shared" ref="JMO67" si="11742">(JMO60-JMO62)*$C$65*0.2958</f>
        <v>0</v>
      </c>
      <c r="JMQ67" s="960">
        <f t="shared" ref="JMQ67" si="11743">(JMQ60-JMQ62)*$C$65*0.2958</f>
        <v>0</v>
      </c>
      <c r="JMS67" s="960">
        <f t="shared" ref="JMS67" si="11744">(JMS60-JMS62)*$C$65*0.2958</f>
        <v>0</v>
      </c>
      <c r="JMU67" s="960">
        <f t="shared" ref="JMU67" si="11745">(JMU60-JMU62)*$C$65*0.2958</f>
        <v>0</v>
      </c>
      <c r="JMW67" s="960">
        <f t="shared" ref="JMW67" si="11746">(JMW60-JMW62)*$C$65*0.2958</f>
        <v>0</v>
      </c>
      <c r="JMY67" s="960">
        <f t="shared" ref="JMY67" si="11747">(JMY60-JMY62)*$C$65*0.2958</f>
        <v>0</v>
      </c>
      <c r="JNA67" s="960">
        <f t="shared" ref="JNA67" si="11748">(JNA60-JNA62)*$C$65*0.2958</f>
        <v>0</v>
      </c>
      <c r="JNC67" s="960">
        <f t="shared" ref="JNC67" si="11749">(JNC60-JNC62)*$C$65*0.2958</f>
        <v>0</v>
      </c>
      <c r="JNE67" s="960">
        <f t="shared" ref="JNE67" si="11750">(JNE60-JNE62)*$C$65*0.2958</f>
        <v>0</v>
      </c>
      <c r="JNG67" s="960">
        <f t="shared" ref="JNG67" si="11751">(JNG60-JNG62)*$C$65*0.2958</f>
        <v>0</v>
      </c>
      <c r="JNI67" s="960">
        <f t="shared" ref="JNI67" si="11752">(JNI60-JNI62)*$C$65*0.2958</f>
        <v>0</v>
      </c>
      <c r="JNK67" s="960">
        <f t="shared" ref="JNK67" si="11753">(JNK60-JNK62)*$C$65*0.2958</f>
        <v>0</v>
      </c>
      <c r="JNM67" s="960">
        <f t="shared" ref="JNM67" si="11754">(JNM60-JNM62)*$C$65*0.2958</f>
        <v>0</v>
      </c>
      <c r="JNO67" s="960">
        <f t="shared" ref="JNO67" si="11755">(JNO60-JNO62)*$C$65*0.2958</f>
        <v>0</v>
      </c>
      <c r="JNQ67" s="960">
        <f t="shared" ref="JNQ67" si="11756">(JNQ60-JNQ62)*$C$65*0.2958</f>
        <v>0</v>
      </c>
      <c r="JNS67" s="960">
        <f t="shared" ref="JNS67" si="11757">(JNS60-JNS62)*$C$65*0.2958</f>
        <v>0</v>
      </c>
      <c r="JNU67" s="960">
        <f t="shared" ref="JNU67" si="11758">(JNU60-JNU62)*$C$65*0.2958</f>
        <v>0</v>
      </c>
      <c r="JNW67" s="960">
        <f t="shared" ref="JNW67" si="11759">(JNW60-JNW62)*$C$65*0.2958</f>
        <v>0</v>
      </c>
      <c r="JNY67" s="960">
        <f t="shared" ref="JNY67" si="11760">(JNY60-JNY62)*$C$65*0.2958</f>
        <v>0</v>
      </c>
      <c r="JOA67" s="960">
        <f t="shared" ref="JOA67" si="11761">(JOA60-JOA62)*$C$65*0.2958</f>
        <v>0</v>
      </c>
      <c r="JOC67" s="960">
        <f t="shared" ref="JOC67" si="11762">(JOC60-JOC62)*$C$65*0.2958</f>
        <v>0</v>
      </c>
      <c r="JOE67" s="960">
        <f t="shared" ref="JOE67" si="11763">(JOE60-JOE62)*$C$65*0.2958</f>
        <v>0</v>
      </c>
      <c r="JOG67" s="960">
        <f t="shared" ref="JOG67" si="11764">(JOG60-JOG62)*$C$65*0.2958</f>
        <v>0</v>
      </c>
      <c r="JOI67" s="960">
        <f t="shared" ref="JOI67" si="11765">(JOI60-JOI62)*$C$65*0.2958</f>
        <v>0</v>
      </c>
      <c r="JOK67" s="960">
        <f t="shared" ref="JOK67" si="11766">(JOK60-JOK62)*$C$65*0.2958</f>
        <v>0</v>
      </c>
      <c r="JOM67" s="960">
        <f t="shared" ref="JOM67" si="11767">(JOM60-JOM62)*$C$65*0.2958</f>
        <v>0</v>
      </c>
      <c r="JOO67" s="960">
        <f t="shared" ref="JOO67" si="11768">(JOO60-JOO62)*$C$65*0.2958</f>
        <v>0</v>
      </c>
      <c r="JOQ67" s="960">
        <f t="shared" ref="JOQ67" si="11769">(JOQ60-JOQ62)*$C$65*0.2958</f>
        <v>0</v>
      </c>
      <c r="JOS67" s="960">
        <f t="shared" ref="JOS67" si="11770">(JOS60-JOS62)*$C$65*0.2958</f>
        <v>0</v>
      </c>
      <c r="JOU67" s="960">
        <f t="shared" ref="JOU67" si="11771">(JOU60-JOU62)*$C$65*0.2958</f>
        <v>0</v>
      </c>
      <c r="JOW67" s="960">
        <f t="shared" ref="JOW67" si="11772">(JOW60-JOW62)*$C$65*0.2958</f>
        <v>0</v>
      </c>
      <c r="JOY67" s="960">
        <f t="shared" ref="JOY67" si="11773">(JOY60-JOY62)*$C$65*0.2958</f>
        <v>0</v>
      </c>
      <c r="JPA67" s="960">
        <f t="shared" ref="JPA67" si="11774">(JPA60-JPA62)*$C$65*0.2958</f>
        <v>0</v>
      </c>
      <c r="JPC67" s="960">
        <f t="shared" ref="JPC67" si="11775">(JPC60-JPC62)*$C$65*0.2958</f>
        <v>0</v>
      </c>
      <c r="JPE67" s="960">
        <f t="shared" ref="JPE67" si="11776">(JPE60-JPE62)*$C$65*0.2958</f>
        <v>0</v>
      </c>
      <c r="JPG67" s="960">
        <f t="shared" ref="JPG67" si="11777">(JPG60-JPG62)*$C$65*0.2958</f>
        <v>0</v>
      </c>
      <c r="JPI67" s="960">
        <f t="shared" ref="JPI67" si="11778">(JPI60-JPI62)*$C$65*0.2958</f>
        <v>0</v>
      </c>
      <c r="JPK67" s="960">
        <f t="shared" ref="JPK67" si="11779">(JPK60-JPK62)*$C$65*0.2958</f>
        <v>0</v>
      </c>
      <c r="JPM67" s="960">
        <f t="shared" ref="JPM67" si="11780">(JPM60-JPM62)*$C$65*0.2958</f>
        <v>0</v>
      </c>
      <c r="JPO67" s="960">
        <f t="shared" ref="JPO67" si="11781">(JPO60-JPO62)*$C$65*0.2958</f>
        <v>0</v>
      </c>
      <c r="JPQ67" s="960">
        <f t="shared" ref="JPQ67" si="11782">(JPQ60-JPQ62)*$C$65*0.2958</f>
        <v>0</v>
      </c>
      <c r="JPS67" s="960">
        <f t="shared" ref="JPS67" si="11783">(JPS60-JPS62)*$C$65*0.2958</f>
        <v>0</v>
      </c>
      <c r="JPU67" s="960">
        <f t="shared" ref="JPU67" si="11784">(JPU60-JPU62)*$C$65*0.2958</f>
        <v>0</v>
      </c>
      <c r="JPW67" s="960">
        <f t="shared" ref="JPW67" si="11785">(JPW60-JPW62)*$C$65*0.2958</f>
        <v>0</v>
      </c>
      <c r="JPY67" s="960">
        <f t="shared" ref="JPY67" si="11786">(JPY60-JPY62)*$C$65*0.2958</f>
        <v>0</v>
      </c>
      <c r="JQA67" s="960">
        <f t="shared" ref="JQA67" si="11787">(JQA60-JQA62)*$C$65*0.2958</f>
        <v>0</v>
      </c>
      <c r="JQC67" s="960">
        <f t="shared" ref="JQC67" si="11788">(JQC60-JQC62)*$C$65*0.2958</f>
        <v>0</v>
      </c>
      <c r="JQE67" s="960">
        <f t="shared" ref="JQE67" si="11789">(JQE60-JQE62)*$C$65*0.2958</f>
        <v>0</v>
      </c>
      <c r="JQG67" s="960">
        <f t="shared" ref="JQG67" si="11790">(JQG60-JQG62)*$C$65*0.2958</f>
        <v>0</v>
      </c>
      <c r="JQI67" s="960">
        <f t="shared" ref="JQI67" si="11791">(JQI60-JQI62)*$C$65*0.2958</f>
        <v>0</v>
      </c>
      <c r="JQK67" s="960">
        <f t="shared" ref="JQK67" si="11792">(JQK60-JQK62)*$C$65*0.2958</f>
        <v>0</v>
      </c>
      <c r="JQM67" s="960">
        <f t="shared" ref="JQM67" si="11793">(JQM60-JQM62)*$C$65*0.2958</f>
        <v>0</v>
      </c>
      <c r="JQO67" s="960">
        <f t="shared" ref="JQO67" si="11794">(JQO60-JQO62)*$C$65*0.2958</f>
        <v>0</v>
      </c>
      <c r="JQQ67" s="960">
        <f t="shared" ref="JQQ67" si="11795">(JQQ60-JQQ62)*$C$65*0.2958</f>
        <v>0</v>
      </c>
      <c r="JQS67" s="960">
        <f t="shared" ref="JQS67" si="11796">(JQS60-JQS62)*$C$65*0.2958</f>
        <v>0</v>
      </c>
      <c r="JQU67" s="960">
        <f t="shared" ref="JQU67" si="11797">(JQU60-JQU62)*$C$65*0.2958</f>
        <v>0</v>
      </c>
      <c r="JQW67" s="960">
        <f t="shared" ref="JQW67" si="11798">(JQW60-JQW62)*$C$65*0.2958</f>
        <v>0</v>
      </c>
      <c r="JQY67" s="960">
        <f t="shared" ref="JQY67" si="11799">(JQY60-JQY62)*$C$65*0.2958</f>
        <v>0</v>
      </c>
      <c r="JRA67" s="960">
        <f t="shared" ref="JRA67" si="11800">(JRA60-JRA62)*$C$65*0.2958</f>
        <v>0</v>
      </c>
      <c r="JRC67" s="960">
        <f t="shared" ref="JRC67" si="11801">(JRC60-JRC62)*$C$65*0.2958</f>
        <v>0</v>
      </c>
      <c r="JRE67" s="960">
        <f t="shared" ref="JRE67" si="11802">(JRE60-JRE62)*$C$65*0.2958</f>
        <v>0</v>
      </c>
      <c r="JRG67" s="960">
        <f t="shared" ref="JRG67" si="11803">(JRG60-JRG62)*$C$65*0.2958</f>
        <v>0</v>
      </c>
      <c r="JRI67" s="960">
        <f t="shared" ref="JRI67" si="11804">(JRI60-JRI62)*$C$65*0.2958</f>
        <v>0</v>
      </c>
      <c r="JRK67" s="960">
        <f t="shared" ref="JRK67" si="11805">(JRK60-JRK62)*$C$65*0.2958</f>
        <v>0</v>
      </c>
      <c r="JRM67" s="960">
        <f t="shared" ref="JRM67" si="11806">(JRM60-JRM62)*$C$65*0.2958</f>
        <v>0</v>
      </c>
      <c r="JRO67" s="960">
        <f t="shared" ref="JRO67" si="11807">(JRO60-JRO62)*$C$65*0.2958</f>
        <v>0</v>
      </c>
      <c r="JRQ67" s="960">
        <f t="shared" ref="JRQ67" si="11808">(JRQ60-JRQ62)*$C$65*0.2958</f>
        <v>0</v>
      </c>
      <c r="JRS67" s="960">
        <f t="shared" ref="JRS67" si="11809">(JRS60-JRS62)*$C$65*0.2958</f>
        <v>0</v>
      </c>
      <c r="JRU67" s="960">
        <f t="shared" ref="JRU67" si="11810">(JRU60-JRU62)*$C$65*0.2958</f>
        <v>0</v>
      </c>
      <c r="JRW67" s="960">
        <f t="shared" ref="JRW67" si="11811">(JRW60-JRW62)*$C$65*0.2958</f>
        <v>0</v>
      </c>
      <c r="JRY67" s="960">
        <f t="shared" ref="JRY67" si="11812">(JRY60-JRY62)*$C$65*0.2958</f>
        <v>0</v>
      </c>
      <c r="JSA67" s="960">
        <f t="shared" ref="JSA67" si="11813">(JSA60-JSA62)*$C$65*0.2958</f>
        <v>0</v>
      </c>
      <c r="JSC67" s="960">
        <f t="shared" ref="JSC67" si="11814">(JSC60-JSC62)*$C$65*0.2958</f>
        <v>0</v>
      </c>
      <c r="JSE67" s="960">
        <f t="shared" ref="JSE67" si="11815">(JSE60-JSE62)*$C$65*0.2958</f>
        <v>0</v>
      </c>
      <c r="JSG67" s="960">
        <f t="shared" ref="JSG67" si="11816">(JSG60-JSG62)*$C$65*0.2958</f>
        <v>0</v>
      </c>
      <c r="JSI67" s="960">
        <f t="shared" ref="JSI67" si="11817">(JSI60-JSI62)*$C$65*0.2958</f>
        <v>0</v>
      </c>
      <c r="JSK67" s="960">
        <f t="shared" ref="JSK67" si="11818">(JSK60-JSK62)*$C$65*0.2958</f>
        <v>0</v>
      </c>
      <c r="JSM67" s="960">
        <f t="shared" ref="JSM67" si="11819">(JSM60-JSM62)*$C$65*0.2958</f>
        <v>0</v>
      </c>
      <c r="JSO67" s="960">
        <f t="shared" ref="JSO67" si="11820">(JSO60-JSO62)*$C$65*0.2958</f>
        <v>0</v>
      </c>
      <c r="JSQ67" s="960">
        <f t="shared" ref="JSQ67" si="11821">(JSQ60-JSQ62)*$C$65*0.2958</f>
        <v>0</v>
      </c>
      <c r="JSS67" s="960">
        <f t="shared" ref="JSS67" si="11822">(JSS60-JSS62)*$C$65*0.2958</f>
        <v>0</v>
      </c>
      <c r="JSU67" s="960">
        <f t="shared" ref="JSU67" si="11823">(JSU60-JSU62)*$C$65*0.2958</f>
        <v>0</v>
      </c>
      <c r="JSW67" s="960">
        <f t="shared" ref="JSW67" si="11824">(JSW60-JSW62)*$C$65*0.2958</f>
        <v>0</v>
      </c>
      <c r="JSY67" s="960">
        <f t="shared" ref="JSY67" si="11825">(JSY60-JSY62)*$C$65*0.2958</f>
        <v>0</v>
      </c>
      <c r="JTA67" s="960">
        <f t="shared" ref="JTA67" si="11826">(JTA60-JTA62)*$C$65*0.2958</f>
        <v>0</v>
      </c>
      <c r="JTC67" s="960">
        <f t="shared" ref="JTC67" si="11827">(JTC60-JTC62)*$C$65*0.2958</f>
        <v>0</v>
      </c>
      <c r="JTE67" s="960">
        <f t="shared" ref="JTE67" si="11828">(JTE60-JTE62)*$C$65*0.2958</f>
        <v>0</v>
      </c>
      <c r="JTG67" s="960">
        <f t="shared" ref="JTG67" si="11829">(JTG60-JTG62)*$C$65*0.2958</f>
        <v>0</v>
      </c>
      <c r="JTI67" s="960">
        <f t="shared" ref="JTI67" si="11830">(JTI60-JTI62)*$C$65*0.2958</f>
        <v>0</v>
      </c>
      <c r="JTK67" s="960">
        <f t="shared" ref="JTK67" si="11831">(JTK60-JTK62)*$C$65*0.2958</f>
        <v>0</v>
      </c>
      <c r="JTM67" s="960">
        <f t="shared" ref="JTM67" si="11832">(JTM60-JTM62)*$C$65*0.2958</f>
        <v>0</v>
      </c>
      <c r="JTO67" s="960">
        <f t="shared" ref="JTO67" si="11833">(JTO60-JTO62)*$C$65*0.2958</f>
        <v>0</v>
      </c>
      <c r="JTQ67" s="960">
        <f t="shared" ref="JTQ67" si="11834">(JTQ60-JTQ62)*$C$65*0.2958</f>
        <v>0</v>
      </c>
      <c r="JTS67" s="960">
        <f t="shared" ref="JTS67" si="11835">(JTS60-JTS62)*$C$65*0.2958</f>
        <v>0</v>
      </c>
      <c r="JTU67" s="960">
        <f t="shared" ref="JTU67" si="11836">(JTU60-JTU62)*$C$65*0.2958</f>
        <v>0</v>
      </c>
      <c r="JTW67" s="960">
        <f t="shared" ref="JTW67" si="11837">(JTW60-JTW62)*$C$65*0.2958</f>
        <v>0</v>
      </c>
      <c r="JTY67" s="960">
        <f t="shared" ref="JTY67" si="11838">(JTY60-JTY62)*$C$65*0.2958</f>
        <v>0</v>
      </c>
      <c r="JUA67" s="960">
        <f t="shared" ref="JUA67" si="11839">(JUA60-JUA62)*$C$65*0.2958</f>
        <v>0</v>
      </c>
      <c r="JUC67" s="960">
        <f t="shared" ref="JUC67" si="11840">(JUC60-JUC62)*$C$65*0.2958</f>
        <v>0</v>
      </c>
      <c r="JUE67" s="960">
        <f t="shared" ref="JUE67" si="11841">(JUE60-JUE62)*$C$65*0.2958</f>
        <v>0</v>
      </c>
      <c r="JUG67" s="960">
        <f t="shared" ref="JUG67" si="11842">(JUG60-JUG62)*$C$65*0.2958</f>
        <v>0</v>
      </c>
      <c r="JUI67" s="960">
        <f t="shared" ref="JUI67" si="11843">(JUI60-JUI62)*$C$65*0.2958</f>
        <v>0</v>
      </c>
      <c r="JUK67" s="960">
        <f t="shared" ref="JUK67" si="11844">(JUK60-JUK62)*$C$65*0.2958</f>
        <v>0</v>
      </c>
      <c r="JUM67" s="960">
        <f t="shared" ref="JUM67" si="11845">(JUM60-JUM62)*$C$65*0.2958</f>
        <v>0</v>
      </c>
      <c r="JUO67" s="960">
        <f t="shared" ref="JUO67" si="11846">(JUO60-JUO62)*$C$65*0.2958</f>
        <v>0</v>
      </c>
      <c r="JUQ67" s="960">
        <f t="shared" ref="JUQ67" si="11847">(JUQ60-JUQ62)*$C$65*0.2958</f>
        <v>0</v>
      </c>
      <c r="JUS67" s="960">
        <f t="shared" ref="JUS67" si="11848">(JUS60-JUS62)*$C$65*0.2958</f>
        <v>0</v>
      </c>
      <c r="JUU67" s="960">
        <f t="shared" ref="JUU67" si="11849">(JUU60-JUU62)*$C$65*0.2958</f>
        <v>0</v>
      </c>
      <c r="JUW67" s="960">
        <f t="shared" ref="JUW67" si="11850">(JUW60-JUW62)*$C$65*0.2958</f>
        <v>0</v>
      </c>
      <c r="JUY67" s="960">
        <f t="shared" ref="JUY67" si="11851">(JUY60-JUY62)*$C$65*0.2958</f>
        <v>0</v>
      </c>
      <c r="JVA67" s="960">
        <f t="shared" ref="JVA67" si="11852">(JVA60-JVA62)*$C$65*0.2958</f>
        <v>0</v>
      </c>
      <c r="JVC67" s="960">
        <f t="shared" ref="JVC67" si="11853">(JVC60-JVC62)*$C$65*0.2958</f>
        <v>0</v>
      </c>
      <c r="JVE67" s="960">
        <f t="shared" ref="JVE67" si="11854">(JVE60-JVE62)*$C$65*0.2958</f>
        <v>0</v>
      </c>
      <c r="JVG67" s="960">
        <f t="shared" ref="JVG67" si="11855">(JVG60-JVG62)*$C$65*0.2958</f>
        <v>0</v>
      </c>
      <c r="JVI67" s="960">
        <f t="shared" ref="JVI67" si="11856">(JVI60-JVI62)*$C$65*0.2958</f>
        <v>0</v>
      </c>
      <c r="JVK67" s="960">
        <f t="shared" ref="JVK67" si="11857">(JVK60-JVK62)*$C$65*0.2958</f>
        <v>0</v>
      </c>
      <c r="JVM67" s="960">
        <f t="shared" ref="JVM67" si="11858">(JVM60-JVM62)*$C$65*0.2958</f>
        <v>0</v>
      </c>
      <c r="JVO67" s="960">
        <f t="shared" ref="JVO67" si="11859">(JVO60-JVO62)*$C$65*0.2958</f>
        <v>0</v>
      </c>
      <c r="JVQ67" s="960">
        <f t="shared" ref="JVQ67" si="11860">(JVQ60-JVQ62)*$C$65*0.2958</f>
        <v>0</v>
      </c>
      <c r="JVS67" s="960">
        <f t="shared" ref="JVS67" si="11861">(JVS60-JVS62)*$C$65*0.2958</f>
        <v>0</v>
      </c>
      <c r="JVU67" s="960">
        <f t="shared" ref="JVU67" si="11862">(JVU60-JVU62)*$C$65*0.2958</f>
        <v>0</v>
      </c>
      <c r="JVW67" s="960">
        <f t="shared" ref="JVW67" si="11863">(JVW60-JVW62)*$C$65*0.2958</f>
        <v>0</v>
      </c>
      <c r="JVY67" s="960">
        <f t="shared" ref="JVY67" si="11864">(JVY60-JVY62)*$C$65*0.2958</f>
        <v>0</v>
      </c>
      <c r="JWA67" s="960">
        <f t="shared" ref="JWA67" si="11865">(JWA60-JWA62)*$C$65*0.2958</f>
        <v>0</v>
      </c>
      <c r="JWC67" s="960">
        <f t="shared" ref="JWC67" si="11866">(JWC60-JWC62)*$C$65*0.2958</f>
        <v>0</v>
      </c>
      <c r="JWE67" s="960">
        <f t="shared" ref="JWE67" si="11867">(JWE60-JWE62)*$C$65*0.2958</f>
        <v>0</v>
      </c>
      <c r="JWG67" s="960">
        <f t="shared" ref="JWG67" si="11868">(JWG60-JWG62)*$C$65*0.2958</f>
        <v>0</v>
      </c>
      <c r="JWI67" s="960">
        <f t="shared" ref="JWI67" si="11869">(JWI60-JWI62)*$C$65*0.2958</f>
        <v>0</v>
      </c>
      <c r="JWK67" s="960">
        <f t="shared" ref="JWK67" si="11870">(JWK60-JWK62)*$C$65*0.2958</f>
        <v>0</v>
      </c>
      <c r="JWM67" s="960">
        <f t="shared" ref="JWM67" si="11871">(JWM60-JWM62)*$C$65*0.2958</f>
        <v>0</v>
      </c>
      <c r="JWO67" s="960">
        <f t="shared" ref="JWO67" si="11872">(JWO60-JWO62)*$C$65*0.2958</f>
        <v>0</v>
      </c>
      <c r="JWQ67" s="960">
        <f t="shared" ref="JWQ67" si="11873">(JWQ60-JWQ62)*$C$65*0.2958</f>
        <v>0</v>
      </c>
      <c r="JWS67" s="960">
        <f t="shared" ref="JWS67" si="11874">(JWS60-JWS62)*$C$65*0.2958</f>
        <v>0</v>
      </c>
      <c r="JWU67" s="960">
        <f t="shared" ref="JWU67" si="11875">(JWU60-JWU62)*$C$65*0.2958</f>
        <v>0</v>
      </c>
      <c r="JWW67" s="960">
        <f t="shared" ref="JWW67" si="11876">(JWW60-JWW62)*$C$65*0.2958</f>
        <v>0</v>
      </c>
      <c r="JWY67" s="960">
        <f t="shared" ref="JWY67" si="11877">(JWY60-JWY62)*$C$65*0.2958</f>
        <v>0</v>
      </c>
      <c r="JXA67" s="960">
        <f t="shared" ref="JXA67" si="11878">(JXA60-JXA62)*$C$65*0.2958</f>
        <v>0</v>
      </c>
      <c r="JXC67" s="960">
        <f t="shared" ref="JXC67" si="11879">(JXC60-JXC62)*$C$65*0.2958</f>
        <v>0</v>
      </c>
      <c r="JXE67" s="960">
        <f t="shared" ref="JXE67" si="11880">(JXE60-JXE62)*$C$65*0.2958</f>
        <v>0</v>
      </c>
      <c r="JXG67" s="960">
        <f t="shared" ref="JXG67" si="11881">(JXG60-JXG62)*$C$65*0.2958</f>
        <v>0</v>
      </c>
      <c r="JXI67" s="960">
        <f t="shared" ref="JXI67" si="11882">(JXI60-JXI62)*$C$65*0.2958</f>
        <v>0</v>
      </c>
      <c r="JXK67" s="960">
        <f t="shared" ref="JXK67" si="11883">(JXK60-JXK62)*$C$65*0.2958</f>
        <v>0</v>
      </c>
      <c r="JXM67" s="960">
        <f t="shared" ref="JXM67" si="11884">(JXM60-JXM62)*$C$65*0.2958</f>
        <v>0</v>
      </c>
      <c r="JXO67" s="960">
        <f t="shared" ref="JXO67" si="11885">(JXO60-JXO62)*$C$65*0.2958</f>
        <v>0</v>
      </c>
      <c r="JXQ67" s="960">
        <f t="shared" ref="JXQ67" si="11886">(JXQ60-JXQ62)*$C$65*0.2958</f>
        <v>0</v>
      </c>
      <c r="JXS67" s="960">
        <f t="shared" ref="JXS67" si="11887">(JXS60-JXS62)*$C$65*0.2958</f>
        <v>0</v>
      </c>
      <c r="JXU67" s="960">
        <f t="shared" ref="JXU67" si="11888">(JXU60-JXU62)*$C$65*0.2958</f>
        <v>0</v>
      </c>
      <c r="JXW67" s="960">
        <f t="shared" ref="JXW67" si="11889">(JXW60-JXW62)*$C$65*0.2958</f>
        <v>0</v>
      </c>
      <c r="JXY67" s="960">
        <f t="shared" ref="JXY67" si="11890">(JXY60-JXY62)*$C$65*0.2958</f>
        <v>0</v>
      </c>
      <c r="JYA67" s="960">
        <f t="shared" ref="JYA67" si="11891">(JYA60-JYA62)*$C$65*0.2958</f>
        <v>0</v>
      </c>
      <c r="JYC67" s="960">
        <f t="shared" ref="JYC67" si="11892">(JYC60-JYC62)*$C$65*0.2958</f>
        <v>0</v>
      </c>
      <c r="JYE67" s="960">
        <f t="shared" ref="JYE67" si="11893">(JYE60-JYE62)*$C$65*0.2958</f>
        <v>0</v>
      </c>
      <c r="JYG67" s="960">
        <f t="shared" ref="JYG67" si="11894">(JYG60-JYG62)*$C$65*0.2958</f>
        <v>0</v>
      </c>
      <c r="JYI67" s="960">
        <f t="shared" ref="JYI67" si="11895">(JYI60-JYI62)*$C$65*0.2958</f>
        <v>0</v>
      </c>
      <c r="JYK67" s="960">
        <f t="shared" ref="JYK67" si="11896">(JYK60-JYK62)*$C$65*0.2958</f>
        <v>0</v>
      </c>
      <c r="JYM67" s="960">
        <f t="shared" ref="JYM67" si="11897">(JYM60-JYM62)*$C$65*0.2958</f>
        <v>0</v>
      </c>
      <c r="JYO67" s="960">
        <f t="shared" ref="JYO67" si="11898">(JYO60-JYO62)*$C$65*0.2958</f>
        <v>0</v>
      </c>
      <c r="JYQ67" s="960">
        <f t="shared" ref="JYQ67" si="11899">(JYQ60-JYQ62)*$C$65*0.2958</f>
        <v>0</v>
      </c>
      <c r="JYS67" s="960">
        <f t="shared" ref="JYS67" si="11900">(JYS60-JYS62)*$C$65*0.2958</f>
        <v>0</v>
      </c>
      <c r="JYU67" s="960">
        <f t="shared" ref="JYU67" si="11901">(JYU60-JYU62)*$C$65*0.2958</f>
        <v>0</v>
      </c>
      <c r="JYW67" s="960">
        <f t="shared" ref="JYW67" si="11902">(JYW60-JYW62)*$C$65*0.2958</f>
        <v>0</v>
      </c>
      <c r="JYY67" s="960">
        <f t="shared" ref="JYY67" si="11903">(JYY60-JYY62)*$C$65*0.2958</f>
        <v>0</v>
      </c>
      <c r="JZA67" s="960">
        <f t="shared" ref="JZA67" si="11904">(JZA60-JZA62)*$C$65*0.2958</f>
        <v>0</v>
      </c>
      <c r="JZC67" s="960">
        <f t="shared" ref="JZC67" si="11905">(JZC60-JZC62)*$C$65*0.2958</f>
        <v>0</v>
      </c>
      <c r="JZE67" s="960">
        <f t="shared" ref="JZE67" si="11906">(JZE60-JZE62)*$C$65*0.2958</f>
        <v>0</v>
      </c>
      <c r="JZG67" s="960">
        <f t="shared" ref="JZG67" si="11907">(JZG60-JZG62)*$C$65*0.2958</f>
        <v>0</v>
      </c>
      <c r="JZI67" s="960">
        <f t="shared" ref="JZI67" si="11908">(JZI60-JZI62)*$C$65*0.2958</f>
        <v>0</v>
      </c>
      <c r="JZK67" s="960">
        <f t="shared" ref="JZK67" si="11909">(JZK60-JZK62)*$C$65*0.2958</f>
        <v>0</v>
      </c>
      <c r="JZM67" s="960">
        <f t="shared" ref="JZM67" si="11910">(JZM60-JZM62)*$C$65*0.2958</f>
        <v>0</v>
      </c>
      <c r="JZO67" s="960">
        <f t="shared" ref="JZO67" si="11911">(JZO60-JZO62)*$C$65*0.2958</f>
        <v>0</v>
      </c>
      <c r="JZQ67" s="960">
        <f t="shared" ref="JZQ67" si="11912">(JZQ60-JZQ62)*$C$65*0.2958</f>
        <v>0</v>
      </c>
      <c r="JZS67" s="960">
        <f t="shared" ref="JZS67" si="11913">(JZS60-JZS62)*$C$65*0.2958</f>
        <v>0</v>
      </c>
      <c r="JZU67" s="960">
        <f t="shared" ref="JZU67" si="11914">(JZU60-JZU62)*$C$65*0.2958</f>
        <v>0</v>
      </c>
      <c r="JZW67" s="960">
        <f t="shared" ref="JZW67" si="11915">(JZW60-JZW62)*$C$65*0.2958</f>
        <v>0</v>
      </c>
      <c r="JZY67" s="960">
        <f t="shared" ref="JZY67" si="11916">(JZY60-JZY62)*$C$65*0.2958</f>
        <v>0</v>
      </c>
      <c r="KAA67" s="960">
        <f t="shared" ref="KAA67" si="11917">(KAA60-KAA62)*$C$65*0.2958</f>
        <v>0</v>
      </c>
      <c r="KAC67" s="960">
        <f t="shared" ref="KAC67" si="11918">(KAC60-KAC62)*$C$65*0.2958</f>
        <v>0</v>
      </c>
      <c r="KAE67" s="960">
        <f t="shared" ref="KAE67" si="11919">(KAE60-KAE62)*$C$65*0.2958</f>
        <v>0</v>
      </c>
      <c r="KAG67" s="960">
        <f t="shared" ref="KAG67" si="11920">(KAG60-KAG62)*$C$65*0.2958</f>
        <v>0</v>
      </c>
      <c r="KAI67" s="960">
        <f t="shared" ref="KAI67" si="11921">(KAI60-KAI62)*$C$65*0.2958</f>
        <v>0</v>
      </c>
      <c r="KAK67" s="960">
        <f t="shared" ref="KAK67" si="11922">(KAK60-KAK62)*$C$65*0.2958</f>
        <v>0</v>
      </c>
      <c r="KAM67" s="960">
        <f t="shared" ref="KAM67" si="11923">(KAM60-KAM62)*$C$65*0.2958</f>
        <v>0</v>
      </c>
      <c r="KAO67" s="960">
        <f t="shared" ref="KAO67" si="11924">(KAO60-KAO62)*$C$65*0.2958</f>
        <v>0</v>
      </c>
      <c r="KAQ67" s="960">
        <f t="shared" ref="KAQ67" si="11925">(KAQ60-KAQ62)*$C$65*0.2958</f>
        <v>0</v>
      </c>
      <c r="KAS67" s="960">
        <f t="shared" ref="KAS67" si="11926">(KAS60-KAS62)*$C$65*0.2958</f>
        <v>0</v>
      </c>
      <c r="KAU67" s="960">
        <f t="shared" ref="KAU67" si="11927">(KAU60-KAU62)*$C$65*0.2958</f>
        <v>0</v>
      </c>
      <c r="KAW67" s="960">
        <f t="shared" ref="KAW67" si="11928">(KAW60-KAW62)*$C$65*0.2958</f>
        <v>0</v>
      </c>
      <c r="KAY67" s="960">
        <f t="shared" ref="KAY67" si="11929">(KAY60-KAY62)*$C$65*0.2958</f>
        <v>0</v>
      </c>
      <c r="KBA67" s="960">
        <f t="shared" ref="KBA67" si="11930">(KBA60-KBA62)*$C$65*0.2958</f>
        <v>0</v>
      </c>
      <c r="KBC67" s="960">
        <f t="shared" ref="KBC67" si="11931">(KBC60-KBC62)*$C$65*0.2958</f>
        <v>0</v>
      </c>
      <c r="KBE67" s="960">
        <f t="shared" ref="KBE67" si="11932">(KBE60-KBE62)*$C$65*0.2958</f>
        <v>0</v>
      </c>
      <c r="KBG67" s="960">
        <f t="shared" ref="KBG67" si="11933">(KBG60-KBG62)*$C$65*0.2958</f>
        <v>0</v>
      </c>
      <c r="KBI67" s="960">
        <f t="shared" ref="KBI67" si="11934">(KBI60-KBI62)*$C$65*0.2958</f>
        <v>0</v>
      </c>
      <c r="KBK67" s="960">
        <f t="shared" ref="KBK67" si="11935">(KBK60-KBK62)*$C$65*0.2958</f>
        <v>0</v>
      </c>
      <c r="KBM67" s="960">
        <f t="shared" ref="KBM67" si="11936">(KBM60-KBM62)*$C$65*0.2958</f>
        <v>0</v>
      </c>
      <c r="KBO67" s="960">
        <f t="shared" ref="KBO67" si="11937">(KBO60-KBO62)*$C$65*0.2958</f>
        <v>0</v>
      </c>
      <c r="KBQ67" s="960">
        <f t="shared" ref="KBQ67" si="11938">(KBQ60-KBQ62)*$C$65*0.2958</f>
        <v>0</v>
      </c>
      <c r="KBS67" s="960">
        <f t="shared" ref="KBS67" si="11939">(KBS60-KBS62)*$C$65*0.2958</f>
        <v>0</v>
      </c>
      <c r="KBU67" s="960">
        <f t="shared" ref="KBU67" si="11940">(KBU60-KBU62)*$C$65*0.2958</f>
        <v>0</v>
      </c>
      <c r="KBW67" s="960">
        <f t="shared" ref="KBW67" si="11941">(KBW60-KBW62)*$C$65*0.2958</f>
        <v>0</v>
      </c>
      <c r="KBY67" s="960">
        <f t="shared" ref="KBY67" si="11942">(KBY60-KBY62)*$C$65*0.2958</f>
        <v>0</v>
      </c>
      <c r="KCA67" s="960">
        <f t="shared" ref="KCA67" si="11943">(KCA60-KCA62)*$C$65*0.2958</f>
        <v>0</v>
      </c>
      <c r="KCC67" s="960">
        <f t="shared" ref="KCC67" si="11944">(KCC60-KCC62)*$C$65*0.2958</f>
        <v>0</v>
      </c>
      <c r="KCE67" s="960">
        <f t="shared" ref="KCE67" si="11945">(KCE60-KCE62)*$C$65*0.2958</f>
        <v>0</v>
      </c>
      <c r="KCG67" s="960">
        <f t="shared" ref="KCG67" si="11946">(KCG60-KCG62)*$C$65*0.2958</f>
        <v>0</v>
      </c>
      <c r="KCI67" s="960">
        <f t="shared" ref="KCI67" si="11947">(KCI60-KCI62)*$C$65*0.2958</f>
        <v>0</v>
      </c>
      <c r="KCK67" s="960">
        <f t="shared" ref="KCK67" si="11948">(KCK60-KCK62)*$C$65*0.2958</f>
        <v>0</v>
      </c>
      <c r="KCM67" s="960">
        <f t="shared" ref="KCM67" si="11949">(KCM60-KCM62)*$C$65*0.2958</f>
        <v>0</v>
      </c>
      <c r="KCO67" s="960">
        <f t="shared" ref="KCO67" si="11950">(KCO60-KCO62)*$C$65*0.2958</f>
        <v>0</v>
      </c>
      <c r="KCQ67" s="960">
        <f t="shared" ref="KCQ67" si="11951">(KCQ60-KCQ62)*$C$65*0.2958</f>
        <v>0</v>
      </c>
      <c r="KCS67" s="960">
        <f t="shared" ref="KCS67" si="11952">(KCS60-KCS62)*$C$65*0.2958</f>
        <v>0</v>
      </c>
      <c r="KCU67" s="960">
        <f t="shared" ref="KCU67" si="11953">(KCU60-KCU62)*$C$65*0.2958</f>
        <v>0</v>
      </c>
      <c r="KCW67" s="960">
        <f t="shared" ref="KCW67" si="11954">(KCW60-KCW62)*$C$65*0.2958</f>
        <v>0</v>
      </c>
      <c r="KCY67" s="960">
        <f t="shared" ref="KCY67" si="11955">(KCY60-KCY62)*$C$65*0.2958</f>
        <v>0</v>
      </c>
      <c r="KDA67" s="960">
        <f t="shared" ref="KDA67" si="11956">(KDA60-KDA62)*$C$65*0.2958</f>
        <v>0</v>
      </c>
      <c r="KDC67" s="960">
        <f t="shared" ref="KDC67" si="11957">(KDC60-KDC62)*$C$65*0.2958</f>
        <v>0</v>
      </c>
      <c r="KDE67" s="960">
        <f t="shared" ref="KDE67" si="11958">(KDE60-KDE62)*$C$65*0.2958</f>
        <v>0</v>
      </c>
      <c r="KDG67" s="960">
        <f t="shared" ref="KDG67" si="11959">(KDG60-KDG62)*$C$65*0.2958</f>
        <v>0</v>
      </c>
      <c r="KDI67" s="960">
        <f t="shared" ref="KDI67" si="11960">(KDI60-KDI62)*$C$65*0.2958</f>
        <v>0</v>
      </c>
      <c r="KDK67" s="960">
        <f t="shared" ref="KDK67" si="11961">(KDK60-KDK62)*$C$65*0.2958</f>
        <v>0</v>
      </c>
      <c r="KDM67" s="960">
        <f t="shared" ref="KDM67" si="11962">(KDM60-KDM62)*$C$65*0.2958</f>
        <v>0</v>
      </c>
      <c r="KDO67" s="960">
        <f t="shared" ref="KDO67" si="11963">(KDO60-KDO62)*$C$65*0.2958</f>
        <v>0</v>
      </c>
      <c r="KDQ67" s="960">
        <f t="shared" ref="KDQ67" si="11964">(KDQ60-KDQ62)*$C$65*0.2958</f>
        <v>0</v>
      </c>
      <c r="KDS67" s="960">
        <f t="shared" ref="KDS67" si="11965">(KDS60-KDS62)*$C$65*0.2958</f>
        <v>0</v>
      </c>
      <c r="KDU67" s="960">
        <f t="shared" ref="KDU67" si="11966">(KDU60-KDU62)*$C$65*0.2958</f>
        <v>0</v>
      </c>
      <c r="KDW67" s="960">
        <f t="shared" ref="KDW67" si="11967">(KDW60-KDW62)*$C$65*0.2958</f>
        <v>0</v>
      </c>
      <c r="KDY67" s="960">
        <f t="shared" ref="KDY67" si="11968">(KDY60-KDY62)*$C$65*0.2958</f>
        <v>0</v>
      </c>
      <c r="KEA67" s="960">
        <f t="shared" ref="KEA67" si="11969">(KEA60-KEA62)*$C$65*0.2958</f>
        <v>0</v>
      </c>
      <c r="KEC67" s="960">
        <f t="shared" ref="KEC67" si="11970">(KEC60-KEC62)*$C$65*0.2958</f>
        <v>0</v>
      </c>
      <c r="KEE67" s="960">
        <f t="shared" ref="KEE67" si="11971">(KEE60-KEE62)*$C$65*0.2958</f>
        <v>0</v>
      </c>
      <c r="KEG67" s="960">
        <f t="shared" ref="KEG67" si="11972">(KEG60-KEG62)*$C$65*0.2958</f>
        <v>0</v>
      </c>
      <c r="KEI67" s="960">
        <f t="shared" ref="KEI67" si="11973">(KEI60-KEI62)*$C$65*0.2958</f>
        <v>0</v>
      </c>
      <c r="KEK67" s="960">
        <f t="shared" ref="KEK67" si="11974">(KEK60-KEK62)*$C$65*0.2958</f>
        <v>0</v>
      </c>
      <c r="KEM67" s="960">
        <f t="shared" ref="KEM67" si="11975">(KEM60-KEM62)*$C$65*0.2958</f>
        <v>0</v>
      </c>
      <c r="KEO67" s="960">
        <f t="shared" ref="KEO67" si="11976">(KEO60-KEO62)*$C$65*0.2958</f>
        <v>0</v>
      </c>
      <c r="KEQ67" s="960">
        <f t="shared" ref="KEQ67" si="11977">(KEQ60-KEQ62)*$C$65*0.2958</f>
        <v>0</v>
      </c>
      <c r="KES67" s="960">
        <f t="shared" ref="KES67" si="11978">(KES60-KES62)*$C$65*0.2958</f>
        <v>0</v>
      </c>
      <c r="KEU67" s="960">
        <f t="shared" ref="KEU67" si="11979">(KEU60-KEU62)*$C$65*0.2958</f>
        <v>0</v>
      </c>
      <c r="KEW67" s="960">
        <f t="shared" ref="KEW67" si="11980">(KEW60-KEW62)*$C$65*0.2958</f>
        <v>0</v>
      </c>
      <c r="KEY67" s="960">
        <f t="shared" ref="KEY67" si="11981">(KEY60-KEY62)*$C$65*0.2958</f>
        <v>0</v>
      </c>
      <c r="KFA67" s="960">
        <f t="shared" ref="KFA67" si="11982">(KFA60-KFA62)*$C$65*0.2958</f>
        <v>0</v>
      </c>
      <c r="KFC67" s="960">
        <f t="shared" ref="KFC67" si="11983">(KFC60-KFC62)*$C$65*0.2958</f>
        <v>0</v>
      </c>
      <c r="KFE67" s="960">
        <f t="shared" ref="KFE67" si="11984">(KFE60-KFE62)*$C$65*0.2958</f>
        <v>0</v>
      </c>
      <c r="KFG67" s="960">
        <f t="shared" ref="KFG67" si="11985">(KFG60-KFG62)*$C$65*0.2958</f>
        <v>0</v>
      </c>
      <c r="KFI67" s="960">
        <f t="shared" ref="KFI67" si="11986">(KFI60-KFI62)*$C$65*0.2958</f>
        <v>0</v>
      </c>
      <c r="KFK67" s="960">
        <f t="shared" ref="KFK67" si="11987">(KFK60-KFK62)*$C$65*0.2958</f>
        <v>0</v>
      </c>
      <c r="KFM67" s="960">
        <f t="shared" ref="KFM67" si="11988">(KFM60-KFM62)*$C$65*0.2958</f>
        <v>0</v>
      </c>
      <c r="KFO67" s="960">
        <f t="shared" ref="KFO67" si="11989">(KFO60-KFO62)*$C$65*0.2958</f>
        <v>0</v>
      </c>
      <c r="KFQ67" s="960">
        <f t="shared" ref="KFQ67" si="11990">(KFQ60-KFQ62)*$C$65*0.2958</f>
        <v>0</v>
      </c>
      <c r="KFS67" s="960">
        <f t="shared" ref="KFS67" si="11991">(KFS60-KFS62)*$C$65*0.2958</f>
        <v>0</v>
      </c>
      <c r="KFU67" s="960">
        <f t="shared" ref="KFU67" si="11992">(KFU60-KFU62)*$C$65*0.2958</f>
        <v>0</v>
      </c>
      <c r="KFW67" s="960">
        <f t="shared" ref="KFW67" si="11993">(KFW60-KFW62)*$C$65*0.2958</f>
        <v>0</v>
      </c>
      <c r="KFY67" s="960">
        <f t="shared" ref="KFY67" si="11994">(KFY60-KFY62)*$C$65*0.2958</f>
        <v>0</v>
      </c>
      <c r="KGA67" s="960">
        <f t="shared" ref="KGA67" si="11995">(KGA60-KGA62)*$C$65*0.2958</f>
        <v>0</v>
      </c>
      <c r="KGC67" s="960">
        <f t="shared" ref="KGC67" si="11996">(KGC60-KGC62)*$C$65*0.2958</f>
        <v>0</v>
      </c>
      <c r="KGE67" s="960">
        <f t="shared" ref="KGE67" si="11997">(KGE60-KGE62)*$C$65*0.2958</f>
        <v>0</v>
      </c>
      <c r="KGG67" s="960">
        <f t="shared" ref="KGG67" si="11998">(KGG60-KGG62)*$C$65*0.2958</f>
        <v>0</v>
      </c>
      <c r="KGI67" s="960">
        <f t="shared" ref="KGI67" si="11999">(KGI60-KGI62)*$C$65*0.2958</f>
        <v>0</v>
      </c>
      <c r="KGK67" s="960">
        <f t="shared" ref="KGK67" si="12000">(KGK60-KGK62)*$C$65*0.2958</f>
        <v>0</v>
      </c>
      <c r="KGM67" s="960">
        <f t="shared" ref="KGM67" si="12001">(KGM60-KGM62)*$C$65*0.2958</f>
        <v>0</v>
      </c>
      <c r="KGO67" s="960">
        <f t="shared" ref="KGO67" si="12002">(KGO60-KGO62)*$C$65*0.2958</f>
        <v>0</v>
      </c>
      <c r="KGQ67" s="960">
        <f t="shared" ref="KGQ67" si="12003">(KGQ60-KGQ62)*$C$65*0.2958</f>
        <v>0</v>
      </c>
      <c r="KGS67" s="960">
        <f t="shared" ref="KGS67" si="12004">(KGS60-KGS62)*$C$65*0.2958</f>
        <v>0</v>
      </c>
      <c r="KGU67" s="960">
        <f t="shared" ref="KGU67" si="12005">(KGU60-KGU62)*$C$65*0.2958</f>
        <v>0</v>
      </c>
      <c r="KGW67" s="960">
        <f t="shared" ref="KGW67" si="12006">(KGW60-KGW62)*$C$65*0.2958</f>
        <v>0</v>
      </c>
      <c r="KGY67" s="960">
        <f t="shared" ref="KGY67" si="12007">(KGY60-KGY62)*$C$65*0.2958</f>
        <v>0</v>
      </c>
      <c r="KHA67" s="960">
        <f t="shared" ref="KHA67" si="12008">(KHA60-KHA62)*$C$65*0.2958</f>
        <v>0</v>
      </c>
      <c r="KHC67" s="960">
        <f t="shared" ref="KHC67" si="12009">(KHC60-KHC62)*$C$65*0.2958</f>
        <v>0</v>
      </c>
      <c r="KHE67" s="960">
        <f t="shared" ref="KHE67" si="12010">(KHE60-KHE62)*$C$65*0.2958</f>
        <v>0</v>
      </c>
      <c r="KHG67" s="960">
        <f t="shared" ref="KHG67" si="12011">(KHG60-KHG62)*$C$65*0.2958</f>
        <v>0</v>
      </c>
      <c r="KHI67" s="960">
        <f t="shared" ref="KHI67" si="12012">(KHI60-KHI62)*$C$65*0.2958</f>
        <v>0</v>
      </c>
      <c r="KHK67" s="960">
        <f t="shared" ref="KHK67" si="12013">(KHK60-KHK62)*$C$65*0.2958</f>
        <v>0</v>
      </c>
      <c r="KHM67" s="960">
        <f t="shared" ref="KHM67" si="12014">(KHM60-KHM62)*$C$65*0.2958</f>
        <v>0</v>
      </c>
      <c r="KHO67" s="960">
        <f t="shared" ref="KHO67" si="12015">(KHO60-KHO62)*$C$65*0.2958</f>
        <v>0</v>
      </c>
      <c r="KHQ67" s="960">
        <f t="shared" ref="KHQ67" si="12016">(KHQ60-KHQ62)*$C$65*0.2958</f>
        <v>0</v>
      </c>
      <c r="KHS67" s="960">
        <f t="shared" ref="KHS67" si="12017">(KHS60-KHS62)*$C$65*0.2958</f>
        <v>0</v>
      </c>
      <c r="KHU67" s="960">
        <f t="shared" ref="KHU67" si="12018">(KHU60-KHU62)*$C$65*0.2958</f>
        <v>0</v>
      </c>
      <c r="KHW67" s="960">
        <f t="shared" ref="KHW67" si="12019">(KHW60-KHW62)*$C$65*0.2958</f>
        <v>0</v>
      </c>
      <c r="KHY67" s="960">
        <f t="shared" ref="KHY67" si="12020">(KHY60-KHY62)*$C$65*0.2958</f>
        <v>0</v>
      </c>
      <c r="KIA67" s="960">
        <f t="shared" ref="KIA67" si="12021">(KIA60-KIA62)*$C$65*0.2958</f>
        <v>0</v>
      </c>
      <c r="KIC67" s="960">
        <f t="shared" ref="KIC67" si="12022">(KIC60-KIC62)*$C$65*0.2958</f>
        <v>0</v>
      </c>
      <c r="KIE67" s="960">
        <f t="shared" ref="KIE67" si="12023">(KIE60-KIE62)*$C$65*0.2958</f>
        <v>0</v>
      </c>
      <c r="KIG67" s="960">
        <f t="shared" ref="KIG67" si="12024">(KIG60-KIG62)*$C$65*0.2958</f>
        <v>0</v>
      </c>
      <c r="KII67" s="960">
        <f t="shared" ref="KII67" si="12025">(KII60-KII62)*$C$65*0.2958</f>
        <v>0</v>
      </c>
      <c r="KIK67" s="960">
        <f t="shared" ref="KIK67" si="12026">(KIK60-KIK62)*$C$65*0.2958</f>
        <v>0</v>
      </c>
      <c r="KIM67" s="960">
        <f t="shared" ref="KIM67" si="12027">(KIM60-KIM62)*$C$65*0.2958</f>
        <v>0</v>
      </c>
      <c r="KIO67" s="960">
        <f t="shared" ref="KIO67" si="12028">(KIO60-KIO62)*$C$65*0.2958</f>
        <v>0</v>
      </c>
      <c r="KIQ67" s="960">
        <f t="shared" ref="KIQ67" si="12029">(KIQ60-KIQ62)*$C$65*0.2958</f>
        <v>0</v>
      </c>
      <c r="KIS67" s="960">
        <f t="shared" ref="KIS67" si="12030">(KIS60-KIS62)*$C$65*0.2958</f>
        <v>0</v>
      </c>
      <c r="KIU67" s="960">
        <f t="shared" ref="KIU67" si="12031">(KIU60-KIU62)*$C$65*0.2958</f>
        <v>0</v>
      </c>
      <c r="KIW67" s="960">
        <f t="shared" ref="KIW67" si="12032">(KIW60-KIW62)*$C$65*0.2958</f>
        <v>0</v>
      </c>
      <c r="KIY67" s="960">
        <f t="shared" ref="KIY67" si="12033">(KIY60-KIY62)*$C$65*0.2958</f>
        <v>0</v>
      </c>
      <c r="KJA67" s="960">
        <f t="shared" ref="KJA67" si="12034">(KJA60-KJA62)*$C$65*0.2958</f>
        <v>0</v>
      </c>
      <c r="KJC67" s="960">
        <f t="shared" ref="KJC67" si="12035">(KJC60-KJC62)*$C$65*0.2958</f>
        <v>0</v>
      </c>
      <c r="KJE67" s="960">
        <f t="shared" ref="KJE67" si="12036">(KJE60-KJE62)*$C$65*0.2958</f>
        <v>0</v>
      </c>
      <c r="KJG67" s="960">
        <f t="shared" ref="KJG67" si="12037">(KJG60-KJG62)*$C$65*0.2958</f>
        <v>0</v>
      </c>
      <c r="KJI67" s="960">
        <f t="shared" ref="KJI67" si="12038">(KJI60-KJI62)*$C$65*0.2958</f>
        <v>0</v>
      </c>
      <c r="KJK67" s="960">
        <f t="shared" ref="KJK67" si="12039">(KJK60-KJK62)*$C$65*0.2958</f>
        <v>0</v>
      </c>
      <c r="KJM67" s="960">
        <f t="shared" ref="KJM67" si="12040">(KJM60-KJM62)*$C$65*0.2958</f>
        <v>0</v>
      </c>
      <c r="KJO67" s="960">
        <f t="shared" ref="KJO67" si="12041">(KJO60-KJO62)*$C$65*0.2958</f>
        <v>0</v>
      </c>
      <c r="KJQ67" s="960">
        <f t="shared" ref="KJQ67" si="12042">(KJQ60-KJQ62)*$C$65*0.2958</f>
        <v>0</v>
      </c>
      <c r="KJS67" s="960">
        <f t="shared" ref="KJS67" si="12043">(KJS60-KJS62)*$C$65*0.2958</f>
        <v>0</v>
      </c>
      <c r="KJU67" s="960">
        <f t="shared" ref="KJU67" si="12044">(KJU60-KJU62)*$C$65*0.2958</f>
        <v>0</v>
      </c>
      <c r="KJW67" s="960">
        <f t="shared" ref="KJW67" si="12045">(KJW60-KJW62)*$C$65*0.2958</f>
        <v>0</v>
      </c>
      <c r="KJY67" s="960">
        <f t="shared" ref="KJY67" si="12046">(KJY60-KJY62)*$C$65*0.2958</f>
        <v>0</v>
      </c>
      <c r="KKA67" s="960">
        <f t="shared" ref="KKA67" si="12047">(KKA60-KKA62)*$C$65*0.2958</f>
        <v>0</v>
      </c>
      <c r="KKC67" s="960">
        <f t="shared" ref="KKC67" si="12048">(KKC60-KKC62)*$C$65*0.2958</f>
        <v>0</v>
      </c>
      <c r="KKE67" s="960">
        <f t="shared" ref="KKE67" si="12049">(KKE60-KKE62)*$C$65*0.2958</f>
        <v>0</v>
      </c>
      <c r="KKG67" s="960">
        <f t="shared" ref="KKG67" si="12050">(KKG60-KKG62)*$C$65*0.2958</f>
        <v>0</v>
      </c>
      <c r="KKI67" s="960">
        <f t="shared" ref="KKI67" si="12051">(KKI60-KKI62)*$C$65*0.2958</f>
        <v>0</v>
      </c>
      <c r="KKK67" s="960">
        <f t="shared" ref="KKK67" si="12052">(KKK60-KKK62)*$C$65*0.2958</f>
        <v>0</v>
      </c>
      <c r="KKM67" s="960">
        <f t="shared" ref="KKM67" si="12053">(KKM60-KKM62)*$C$65*0.2958</f>
        <v>0</v>
      </c>
      <c r="KKO67" s="960">
        <f t="shared" ref="KKO67" si="12054">(KKO60-KKO62)*$C$65*0.2958</f>
        <v>0</v>
      </c>
      <c r="KKQ67" s="960">
        <f t="shared" ref="KKQ67" si="12055">(KKQ60-KKQ62)*$C$65*0.2958</f>
        <v>0</v>
      </c>
      <c r="KKS67" s="960">
        <f t="shared" ref="KKS67" si="12056">(KKS60-KKS62)*$C$65*0.2958</f>
        <v>0</v>
      </c>
      <c r="KKU67" s="960">
        <f t="shared" ref="KKU67" si="12057">(KKU60-KKU62)*$C$65*0.2958</f>
        <v>0</v>
      </c>
      <c r="KKW67" s="960">
        <f t="shared" ref="KKW67" si="12058">(KKW60-KKW62)*$C$65*0.2958</f>
        <v>0</v>
      </c>
      <c r="KKY67" s="960">
        <f t="shared" ref="KKY67" si="12059">(KKY60-KKY62)*$C$65*0.2958</f>
        <v>0</v>
      </c>
      <c r="KLA67" s="960">
        <f t="shared" ref="KLA67" si="12060">(KLA60-KLA62)*$C$65*0.2958</f>
        <v>0</v>
      </c>
      <c r="KLC67" s="960">
        <f t="shared" ref="KLC67" si="12061">(KLC60-KLC62)*$C$65*0.2958</f>
        <v>0</v>
      </c>
      <c r="KLE67" s="960">
        <f t="shared" ref="KLE67" si="12062">(KLE60-KLE62)*$C$65*0.2958</f>
        <v>0</v>
      </c>
      <c r="KLG67" s="960">
        <f t="shared" ref="KLG67" si="12063">(KLG60-KLG62)*$C$65*0.2958</f>
        <v>0</v>
      </c>
      <c r="KLI67" s="960">
        <f t="shared" ref="KLI67" si="12064">(KLI60-KLI62)*$C$65*0.2958</f>
        <v>0</v>
      </c>
      <c r="KLK67" s="960">
        <f t="shared" ref="KLK67" si="12065">(KLK60-KLK62)*$C$65*0.2958</f>
        <v>0</v>
      </c>
      <c r="KLM67" s="960">
        <f t="shared" ref="KLM67" si="12066">(KLM60-KLM62)*$C$65*0.2958</f>
        <v>0</v>
      </c>
      <c r="KLO67" s="960">
        <f t="shared" ref="KLO67" si="12067">(KLO60-KLO62)*$C$65*0.2958</f>
        <v>0</v>
      </c>
      <c r="KLQ67" s="960">
        <f t="shared" ref="KLQ67" si="12068">(KLQ60-KLQ62)*$C$65*0.2958</f>
        <v>0</v>
      </c>
      <c r="KLS67" s="960">
        <f t="shared" ref="KLS67" si="12069">(KLS60-KLS62)*$C$65*0.2958</f>
        <v>0</v>
      </c>
      <c r="KLU67" s="960">
        <f t="shared" ref="KLU67" si="12070">(KLU60-KLU62)*$C$65*0.2958</f>
        <v>0</v>
      </c>
      <c r="KLW67" s="960">
        <f t="shared" ref="KLW67" si="12071">(KLW60-KLW62)*$C$65*0.2958</f>
        <v>0</v>
      </c>
      <c r="KLY67" s="960">
        <f t="shared" ref="KLY67" si="12072">(KLY60-KLY62)*$C$65*0.2958</f>
        <v>0</v>
      </c>
      <c r="KMA67" s="960">
        <f t="shared" ref="KMA67" si="12073">(KMA60-KMA62)*$C$65*0.2958</f>
        <v>0</v>
      </c>
      <c r="KMC67" s="960">
        <f t="shared" ref="KMC67" si="12074">(KMC60-KMC62)*$C$65*0.2958</f>
        <v>0</v>
      </c>
      <c r="KME67" s="960">
        <f t="shared" ref="KME67" si="12075">(KME60-KME62)*$C$65*0.2958</f>
        <v>0</v>
      </c>
      <c r="KMG67" s="960">
        <f t="shared" ref="KMG67" si="12076">(KMG60-KMG62)*$C$65*0.2958</f>
        <v>0</v>
      </c>
      <c r="KMI67" s="960">
        <f t="shared" ref="KMI67" si="12077">(KMI60-KMI62)*$C$65*0.2958</f>
        <v>0</v>
      </c>
      <c r="KMK67" s="960">
        <f t="shared" ref="KMK67" si="12078">(KMK60-KMK62)*$C$65*0.2958</f>
        <v>0</v>
      </c>
      <c r="KMM67" s="960">
        <f t="shared" ref="KMM67" si="12079">(KMM60-KMM62)*$C$65*0.2958</f>
        <v>0</v>
      </c>
      <c r="KMO67" s="960">
        <f t="shared" ref="KMO67" si="12080">(KMO60-KMO62)*$C$65*0.2958</f>
        <v>0</v>
      </c>
      <c r="KMQ67" s="960">
        <f t="shared" ref="KMQ67" si="12081">(KMQ60-KMQ62)*$C$65*0.2958</f>
        <v>0</v>
      </c>
      <c r="KMS67" s="960">
        <f t="shared" ref="KMS67" si="12082">(KMS60-KMS62)*$C$65*0.2958</f>
        <v>0</v>
      </c>
      <c r="KMU67" s="960">
        <f t="shared" ref="KMU67" si="12083">(KMU60-KMU62)*$C$65*0.2958</f>
        <v>0</v>
      </c>
      <c r="KMW67" s="960">
        <f t="shared" ref="KMW67" si="12084">(KMW60-KMW62)*$C$65*0.2958</f>
        <v>0</v>
      </c>
      <c r="KMY67" s="960">
        <f t="shared" ref="KMY67" si="12085">(KMY60-KMY62)*$C$65*0.2958</f>
        <v>0</v>
      </c>
      <c r="KNA67" s="960">
        <f t="shared" ref="KNA67" si="12086">(KNA60-KNA62)*$C$65*0.2958</f>
        <v>0</v>
      </c>
      <c r="KNC67" s="960">
        <f t="shared" ref="KNC67" si="12087">(KNC60-KNC62)*$C$65*0.2958</f>
        <v>0</v>
      </c>
      <c r="KNE67" s="960">
        <f t="shared" ref="KNE67" si="12088">(KNE60-KNE62)*$C$65*0.2958</f>
        <v>0</v>
      </c>
      <c r="KNG67" s="960">
        <f t="shared" ref="KNG67" si="12089">(KNG60-KNG62)*$C$65*0.2958</f>
        <v>0</v>
      </c>
      <c r="KNI67" s="960">
        <f t="shared" ref="KNI67" si="12090">(KNI60-KNI62)*$C$65*0.2958</f>
        <v>0</v>
      </c>
      <c r="KNK67" s="960">
        <f t="shared" ref="KNK67" si="12091">(KNK60-KNK62)*$C$65*0.2958</f>
        <v>0</v>
      </c>
      <c r="KNM67" s="960">
        <f t="shared" ref="KNM67" si="12092">(KNM60-KNM62)*$C$65*0.2958</f>
        <v>0</v>
      </c>
      <c r="KNO67" s="960">
        <f t="shared" ref="KNO67" si="12093">(KNO60-KNO62)*$C$65*0.2958</f>
        <v>0</v>
      </c>
      <c r="KNQ67" s="960">
        <f t="shared" ref="KNQ67" si="12094">(KNQ60-KNQ62)*$C$65*0.2958</f>
        <v>0</v>
      </c>
      <c r="KNS67" s="960">
        <f t="shared" ref="KNS67" si="12095">(KNS60-KNS62)*$C$65*0.2958</f>
        <v>0</v>
      </c>
      <c r="KNU67" s="960">
        <f t="shared" ref="KNU67" si="12096">(KNU60-KNU62)*$C$65*0.2958</f>
        <v>0</v>
      </c>
      <c r="KNW67" s="960">
        <f t="shared" ref="KNW67" si="12097">(KNW60-KNW62)*$C$65*0.2958</f>
        <v>0</v>
      </c>
      <c r="KNY67" s="960">
        <f t="shared" ref="KNY67" si="12098">(KNY60-KNY62)*$C$65*0.2958</f>
        <v>0</v>
      </c>
      <c r="KOA67" s="960">
        <f t="shared" ref="KOA67" si="12099">(KOA60-KOA62)*$C$65*0.2958</f>
        <v>0</v>
      </c>
      <c r="KOC67" s="960">
        <f t="shared" ref="KOC67" si="12100">(KOC60-KOC62)*$C$65*0.2958</f>
        <v>0</v>
      </c>
      <c r="KOE67" s="960">
        <f t="shared" ref="KOE67" si="12101">(KOE60-KOE62)*$C$65*0.2958</f>
        <v>0</v>
      </c>
      <c r="KOG67" s="960">
        <f t="shared" ref="KOG67" si="12102">(KOG60-KOG62)*$C$65*0.2958</f>
        <v>0</v>
      </c>
      <c r="KOI67" s="960">
        <f t="shared" ref="KOI67" si="12103">(KOI60-KOI62)*$C$65*0.2958</f>
        <v>0</v>
      </c>
      <c r="KOK67" s="960">
        <f t="shared" ref="KOK67" si="12104">(KOK60-KOK62)*$C$65*0.2958</f>
        <v>0</v>
      </c>
      <c r="KOM67" s="960">
        <f t="shared" ref="KOM67" si="12105">(KOM60-KOM62)*$C$65*0.2958</f>
        <v>0</v>
      </c>
      <c r="KOO67" s="960">
        <f t="shared" ref="KOO67" si="12106">(KOO60-KOO62)*$C$65*0.2958</f>
        <v>0</v>
      </c>
      <c r="KOQ67" s="960">
        <f t="shared" ref="KOQ67" si="12107">(KOQ60-KOQ62)*$C$65*0.2958</f>
        <v>0</v>
      </c>
      <c r="KOS67" s="960">
        <f t="shared" ref="KOS67" si="12108">(KOS60-KOS62)*$C$65*0.2958</f>
        <v>0</v>
      </c>
      <c r="KOU67" s="960">
        <f t="shared" ref="KOU67" si="12109">(KOU60-KOU62)*$C$65*0.2958</f>
        <v>0</v>
      </c>
      <c r="KOW67" s="960">
        <f t="shared" ref="KOW67" si="12110">(KOW60-KOW62)*$C$65*0.2958</f>
        <v>0</v>
      </c>
      <c r="KOY67" s="960">
        <f t="shared" ref="KOY67" si="12111">(KOY60-KOY62)*$C$65*0.2958</f>
        <v>0</v>
      </c>
      <c r="KPA67" s="960">
        <f t="shared" ref="KPA67" si="12112">(KPA60-KPA62)*$C$65*0.2958</f>
        <v>0</v>
      </c>
      <c r="KPC67" s="960">
        <f t="shared" ref="KPC67" si="12113">(KPC60-KPC62)*$C$65*0.2958</f>
        <v>0</v>
      </c>
      <c r="KPE67" s="960">
        <f t="shared" ref="KPE67" si="12114">(KPE60-KPE62)*$C$65*0.2958</f>
        <v>0</v>
      </c>
      <c r="KPG67" s="960">
        <f t="shared" ref="KPG67" si="12115">(KPG60-KPG62)*$C$65*0.2958</f>
        <v>0</v>
      </c>
      <c r="KPI67" s="960">
        <f t="shared" ref="KPI67" si="12116">(KPI60-KPI62)*$C$65*0.2958</f>
        <v>0</v>
      </c>
      <c r="KPK67" s="960">
        <f t="shared" ref="KPK67" si="12117">(KPK60-KPK62)*$C$65*0.2958</f>
        <v>0</v>
      </c>
      <c r="KPM67" s="960">
        <f t="shared" ref="KPM67" si="12118">(KPM60-KPM62)*$C$65*0.2958</f>
        <v>0</v>
      </c>
      <c r="KPO67" s="960">
        <f t="shared" ref="KPO67" si="12119">(KPO60-KPO62)*$C$65*0.2958</f>
        <v>0</v>
      </c>
      <c r="KPQ67" s="960">
        <f t="shared" ref="KPQ67" si="12120">(KPQ60-KPQ62)*$C$65*0.2958</f>
        <v>0</v>
      </c>
      <c r="KPS67" s="960">
        <f t="shared" ref="KPS67" si="12121">(KPS60-KPS62)*$C$65*0.2958</f>
        <v>0</v>
      </c>
      <c r="KPU67" s="960">
        <f t="shared" ref="KPU67" si="12122">(KPU60-KPU62)*$C$65*0.2958</f>
        <v>0</v>
      </c>
      <c r="KPW67" s="960">
        <f t="shared" ref="KPW67" si="12123">(KPW60-KPW62)*$C$65*0.2958</f>
        <v>0</v>
      </c>
      <c r="KPY67" s="960">
        <f t="shared" ref="KPY67" si="12124">(KPY60-KPY62)*$C$65*0.2958</f>
        <v>0</v>
      </c>
      <c r="KQA67" s="960">
        <f t="shared" ref="KQA67" si="12125">(KQA60-KQA62)*$C$65*0.2958</f>
        <v>0</v>
      </c>
      <c r="KQC67" s="960">
        <f t="shared" ref="KQC67" si="12126">(KQC60-KQC62)*$C$65*0.2958</f>
        <v>0</v>
      </c>
      <c r="KQE67" s="960">
        <f t="shared" ref="KQE67" si="12127">(KQE60-KQE62)*$C$65*0.2958</f>
        <v>0</v>
      </c>
      <c r="KQG67" s="960">
        <f t="shared" ref="KQG67" si="12128">(KQG60-KQG62)*$C$65*0.2958</f>
        <v>0</v>
      </c>
      <c r="KQI67" s="960">
        <f t="shared" ref="KQI67" si="12129">(KQI60-KQI62)*$C$65*0.2958</f>
        <v>0</v>
      </c>
      <c r="KQK67" s="960">
        <f t="shared" ref="KQK67" si="12130">(KQK60-KQK62)*$C$65*0.2958</f>
        <v>0</v>
      </c>
      <c r="KQM67" s="960">
        <f t="shared" ref="KQM67" si="12131">(KQM60-KQM62)*$C$65*0.2958</f>
        <v>0</v>
      </c>
      <c r="KQO67" s="960">
        <f t="shared" ref="KQO67" si="12132">(KQO60-KQO62)*$C$65*0.2958</f>
        <v>0</v>
      </c>
      <c r="KQQ67" s="960">
        <f t="shared" ref="KQQ67" si="12133">(KQQ60-KQQ62)*$C$65*0.2958</f>
        <v>0</v>
      </c>
      <c r="KQS67" s="960">
        <f t="shared" ref="KQS67" si="12134">(KQS60-KQS62)*$C$65*0.2958</f>
        <v>0</v>
      </c>
      <c r="KQU67" s="960">
        <f t="shared" ref="KQU67" si="12135">(KQU60-KQU62)*$C$65*0.2958</f>
        <v>0</v>
      </c>
      <c r="KQW67" s="960">
        <f t="shared" ref="KQW67" si="12136">(KQW60-KQW62)*$C$65*0.2958</f>
        <v>0</v>
      </c>
      <c r="KQY67" s="960">
        <f t="shared" ref="KQY67" si="12137">(KQY60-KQY62)*$C$65*0.2958</f>
        <v>0</v>
      </c>
      <c r="KRA67" s="960">
        <f t="shared" ref="KRA67" si="12138">(KRA60-KRA62)*$C$65*0.2958</f>
        <v>0</v>
      </c>
      <c r="KRC67" s="960">
        <f t="shared" ref="KRC67" si="12139">(KRC60-KRC62)*$C$65*0.2958</f>
        <v>0</v>
      </c>
      <c r="KRE67" s="960">
        <f t="shared" ref="KRE67" si="12140">(KRE60-KRE62)*$C$65*0.2958</f>
        <v>0</v>
      </c>
      <c r="KRG67" s="960">
        <f t="shared" ref="KRG67" si="12141">(KRG60-KRG62)*$C$65*0.2958</f>
        <v>0</v>
      </c>
      <c r="KRI67" s="960">
        <f t="shared" ref="KRI67" si="12142">(KRI60-KRI62)*$C$65*0.2958</f>
        <v>0</v>
      </c>
      <c r="KRK67" s="960">
        <f t="shared" ref="KRK67" si="12143">(KRK60-KRK62)*$C$65*0.2958</f>
        <v>0</v>
      </c>
      <c r="KRM67" s="960">
        <f t="shared" ref="KRM67" si="12144">(KRM60-KRM62)*$C$65*0.2958</f>
        <v>0</v>
      </c>
      <c r="KRO67" s="960">
        <f t="shared" ref="KRO67" si="12145">(KRO60-KRO62)*$C$65*0.2958</f>
        <v>0</v>
      </c>
      <c r="KRQ67" s="960">
        <f t="shared" ref="KRQ67" si="12146">(KRQ60-KRQ62)*$C$65*0.2958</f>
        <v>0</v>
      </c>
      <c r="KRS67" s="960">
        <f t="shared" ref="KRS67" si="12147">(KRS60-KRS62)*$C$65*0.2958</f>
        <v>0</v>
      </c>
      <c r="KRU67" s="960">
        <f t="shared" ref="KRU67" si="12148">(KRU60-KRU62)*$C$65*0.2958</f>
        <v>0</v>
      </c>
      <c r="KRW67" s="960">
        <f t="shared" ref="KRW67" si="12149">(KRW60-KRW62)*$C$65*0.2958</f>
        <v>0</v>
      </c>
      <c r="KRY67" s="960">
        <f t="shared" ref="KRY67" si="12150">(KRY60-KRY62)*$C$65*0.2958</f>
        <v>0</v>
      </c>
      <c r="KSA67" s="960">
        <f t="shared" ref="KSA67" si="12151">(KSA60-KSA62)*$C$65*0.2958</f>
        <v>0</v>
      </c>
      <c r="KSC67" s="960">
        <f t="shared" ref="KSC67" si="12152">(KSC60-KSC62)*$C$65*0.2958</f>
        <v>0</v>
      </c>
      <c r="KSE67" s="960">
        <f t="shared" ref="KSE67" si="12153">(KSE60-KSE62)*$C$65*0.2958</f>
        <v>0</v>
      </c>
      <c r="KSG67" s="960">
        <f t="shared" ref="KSG67" si="12154">(KSG60-KSG62)*$C$65*0.2958</f>
        <v>0</v>
      </c>
      <c r="KSI67" s="960">
        <f t="shared" ref="KSI67" si="12155">(KSI60-KSI62)*$C$65*0.2958</f>
        <v>0</v>
      </c>
      <c r="KSK67" s="960">
        <f t="shared" ref="KSK67" si="12156">(KSK60-KSK62)*$C$65*0.2958</f>
        <v>0</v>
      </c>
      <c r="KSM67" s="960">
        <f t="shared" ref="KSM67" si="12157">(KSM60-KSM62)*$C$65*0.2958</f>
        <v>0</v>
      </c>
      <c r="KSO67" s="960">
        <f t="shared" ref="KSO67" si="12158">(KSO60-KSO62)*$C$65*0.2958</f>
        <v>0</v>
      </c>
      <c r="KSQ67" s="960">
        <f t="shared" ref="KSQ67" si="12159">(KSQ60-KSQ62)*$C$65*0.2958</f>
        <v>0</v>
      </c>
      <c r="KSS67" s="960">
        <f t="shared" ref="KSS67" si="12160">(KSS60-KSS62)*$C$65*0.2958</f>
        <v>0</v>
      </c>
      <c r="KSU67" s="960">
        <f t="shared" ref="KSU67" si="12161">(KSU60-KSU62)*$C$65*0.2958</f>
        <v>0</v>
      </c>
      <c r="KSW67" s="960">
        <f t="shared" ref="KSW67" si="12162">(KSW60-KSW62)*$C$65*0.2958</f>
        <v>0</v>
      </c>
      <c r="KSY67" s="960">
        <f t="shared" ref="KSY67" si="12163">(KSY60-KSY62)*$C$65*0.2958</f>
        <v>0</v>
      </c>
      <c r="KTA67" s="960">
        <f t="shared" ref="KTA67" si="12164">(KTA60-KTA62)*$C$65*0.2958</f>
        <v>0</v>
      </c>
      <c r="KTC67" s="960">
        <f t="shared" ref="KTC67" si="12165">(KTC60-KTC62)*$C$65*0.2958</f>
        <v>0</v>
      </c>
      <c r="KTE67" s="960">
        <f t="shared" ref="KTE67" si="12166">(KTE60-KTE62)*$C$65*0.2958</f>
        <v>0</v>
      </c>
      <c r="KTG67" s="960">
        <f t="shared" ref="KTG67" si="12167">(KTG60-KTG62)*$C$65*0.2958</f>
        <v>0</v>
      </c>
      <c r="KTI67" s="960">
        <f t="shared" ref="KTI67" si="12168">(KTI60-KTI62)*$C$65*0.2958</f>
        <v>0</v>
      </c>
      <c r="KTK67" s="960">
        <f t="shared" ref="KTK67" si="12169">(KTK60-KTK62)*$C$65*0.2958</f>
        <v>0</v>
      </c>
      <c r="KTM67" s="960">
        <f t="shared" ref="KTM67" si="12170">(KTM60-KTM62)*$C$65*0.2958</f>
        <v>0</v>
      </c>
      <c r="KTO67" s="960">
        <f t="shared" ref="KTO67" si="12171">(KTO60-KTO62)*$C$65*0.2958</f>
        <v>0</v>
      </c>
      <c r="KTQ67" s="960">
        <f t="shared" ref="KTQ67" si="12172">(KTQ60-KTQ62)*$C$65*0.2958</f>
        <v>0</v>
      </c>
      <c r="KTS67" s="960">
        <f t="shared" ref="KTS67" si="12173">(KTS60-KTS62)*$C$65*0.2958</f>
        <v>0</v>
      </c>
      <c r="KTU67" s="960">
        <f t="shared" ref="KTU67" si="12174">(KTU60-KTU62)*$C$65*0.2958</f>
        <v>0</v>
      </c>
      <c r="KTW67" s="960">
        <f t="shared" ref="KTW67" si="12175">(KTW60-KTW62)*$C$65*0.2958</f>
        <v>0</v>
      </c>
      <c r="KTY67" s="960">
        <f t="shared" ref="KTY67" si="12176">(KTY60-KTY62)*$C$65*0.2958</f>
        <v>0</v>
      </c>
      <c r="KUA67" s="960">
        <f t="shared" ref="KUA67" si="12177">(KUA60-KUA62)*$C$65*0.2958</f>
        <v>0</v>
      </c>
      <c r="KUC67" s="960">
        <f t="shared" ref="KUC67" si="12178">(KUC60-KUC62)*$C$65*0.2958</f>
        <v>0</v>
      </c>
      <c r="KUE67" s="960">
        <f t="shared" ref="KUE67" si="12179">(KUE60-KUE62)*$C$65*0.2958</f>
        <v>0</v>
      </c>
      <c r="KUG67" s="960">
        <f t="shared" ref="KUG67" si="12180">(KUG60-KUG62)*$C$65*0.2958</f>
        <v>0</v>
      </c>
      <c r="KUI67" s="960">
        <f t="shared" ref="KUI67" si="12181">(KUI60-KUI62)*$C$65*0.2958</f>
        <v>0</v>
      </c>
      <c r="KUK67" s="960">
        <f t="shared" ref="KUK67" si="12182">(KUK60-KUK62)*$C$65*0.2958</f>
        <v>0</v>
      </c>
      <c r="KUM67" s="960">
        <f t="shared" ref="KUM67" si="12183">(KUM60-KUM62)*$C$65*0.2958</f>
        <v>0</v>
      </c>
      <c r="KUO67" s="960">
        <f t="shared" ref="KUO67" si="12184">(KUO60-KUO62)*$C$65*0.2958</f>
        <v>0</v>
      </c>
      <c r="KUQ67" s="960">
        <f t="shared" ref="KUQ67" si="12185">(KUQ60-KUQ62)*$C$65*0.2958</f>
        <v>0</v>
      </c>
      <c r="KUS67" s="960">
        <f t="shared" ref="KUS67" si="12186">(KUS60-KUS62)*$C$65*0.2958</f>
        <v>0</v>
      </c>
      <c r="KUU67" s="960">
        <f t="shared" ref="KUU67" si="12187">(KUU60-KUU62)*$C$65*0.2958</f>
        <v>0</v>
      </c>
      <c r="KUW67" s="960">
        <f t="shared" ref="KUW67" si="12188">(KUW60-KUW62)*$C$65*0.2958</f>
        <v>0</v>
      </c>
      <c r="KUY67" s="960">
        <f t="shared" ref="KUY67" si="12189">(KUY60-KUY62)*$C$65*0.2958</f>
        <v>0</v>
      </c>
      <c r="KVA67" s="960">
        <f t="shared" ref="KVA67" si="12190">(KVA60-KVA62)*$C$65*0.2958</f>
        <v>0</v>
      </c>
      <c r="KVC67" s="960">
        <f t="shared" ref="KVC67" si="12191">(KVC60-KVC62)*$C$65*0.2958</f>
        <v>0</v>
      </c>
      <c r="KVE67" s="960">
        <f t="shared" ref="KVE67" si="12192">(KVE60-KVE62)*$C$65*0.2958</f>
        <v>0</v>
      </c>
      <c r="KVG67" s="960">
        <f t="shared" ref="KVG67" si="12193">(KVG60-KVG62)*$C$65*0.2958</f>
        <v>0</v>
      </c>
      <c r="KVI67" s="960">
        <f t="shared" ref="KVI67" si="12194">(KVI60-KVI62)*$C$65*0.2958</f>
        <v>0</v>
      </c>
      <c r="KVK67" s="960">
        <f t="shared" ref="KVK67" si="12195">(KVK60-KVK62)*$C$65*0.2958</f>
        <v>0</v>
      </c>
      <c r="KVM67" s="960">
        <f t="shared" ref="KVM67" si="12196">(KVM60-KVM62)*$C$65*0.2958</f>
        <v>0</v>
      </c>
      <c r="KVO67" s="960">
        <f t="shared" ref="KVO67" si="12197">(KVO60-KVO62)*$C$65*0.2958</f>
        <v>0</v>
      </c>
      <c r="KVQ67" s="960">
        <f t="shared" ref="KVQ67" si="12198">(KVQ60-KVQ62)*$C$65*0.2958</f>
        <v>0</v>
      </c>
      <c r="KVS67" s="960">
        <f t="shared" ref="KVS67" si="12199">(KVS60-KVS62)*$C$65*0.2958</f>
        <v>0</v>
      </c>
      <c r="KVU67" s="960">
        <f t="shared" ref="KVU67" si="12200">(KVU60-KVU62)*$C$65*0.2958</f>
        <v>0</v>
      </c>
      <c r="KVW67" s="960">
        <f t="shared" ref="KVW67" si="12201">(KVW60-KVW62)*$C$65*0.2958</f>
        <v>0</v>
      </c>
      <c r="KVY67" s="960">
        <f t="shared" ref="KVY67" si="12202">(KVY60-KVY62)*$C$65*0.2958</f>
        <v>0</v>
      </c>
      <c r="KWA67" s="960">
        <f t="shared" ref="KWA67" si="12203">(KWA60-KWA62)*$C$65*0.2958</f>
        <v>0</v>
      </c>
      <c r="KWC67" s="960">
        <f t="shared" ref="KWC67" si="12204">(KWC60-KWC62)*$C$65*0.2958</f>
        <v>0</v>
      </c>
      <c r="KWE67" s="960">
        <f t="shared" ref="KWE67" si="12205">(KWE60-KWE62)*$C$65*0.2958</f>
        <v>0</v>
      </c>
      <c r="KWG67" s="960">
        <f t="shared" ref="KWG67" si="12206">(KWG60-KWG62)*$C$65*0.2958</f>
        <v>0</v>
      </c>
      <c r="KWI67" s="960">
        <f t="shared" ref="KWI67" si="12207">(KWI60-KWI62)*$C$65*0.2958</f>
        <v>0</v>
      </c>
      <c r="KWK67" s="960">
        <f t="shared" ref="KWK67" si="12208">(KWK60-KWK62)*$C$65*0.2958</f>
        <v>0</v>
      </c>
      <c r="KWM67" s="960">
        <f t="shared" ref="KWM67" si="12209">(KWM60-KWM62)*$C$65*0.2958</f>
        <v>0</v>
      </c>
      <c r="KWO67" s="960">
        <f t="shared" ref="KWO67" si="12210">(KWO60-KWO62)*$C$65*0.2958</f>
        <v>0</v>
      </c>
      <c r="KWQ67" s="960">
        <f t="shared" ref="KWQ67" si="12211">(KWQ60-KWQ62)*$C$65*0.2958</f>
        <v>0</v>
      </c>
      <c r="KWS67" s="960">
        <f t="shared" ref="KWS67" si="12212">(KWS60-KWS62)*$C$65*0.2958</f>
        <v>0</v>
      </c>
      <c r="KWU67" s="960">
        <f t="shared" ref="KWU67" si="12213">(KWU60-KWU62)*$C$65*0.2958</f>
        <v>0</v>
      </c>
      <c r="KWW67" s="960">
        <f t="shared" ref="KWW67" si="12214">(KWW60-KWW62)*$C$65*0.2958</f>
        <v>0</v>
      </c>
      <c r="KWY67" s="960">
        <f t="shared" ref="KWY67" si="12215">(KWY60-KWY62)*$C$65*0.2958</f>
        <v>0</v>
      </c>
      <c r="KXA67" s="960">
        <f t="shared" ref="KXA67" si="12216">(KXA60-KXA62)*$C$65*0.2958</f>
        <v>0</v>
      </c>
      <c r="KXC67" s="960">
        <f t="shared" ref="KXC67" si="12217">(KXC60-KXC62)*$C$65*0.2958</f>
        <v>0</v>
      </c>
      <c r="KXE67" s="960">
        <f t="shared" ref="KXE67" si="12218">(KXE60-KXE62)*$C$65*0.2958</f>
        <v>0</v>
      </c>
      <c r="KXG67" s="960">
        <f t="shared" ref="KXG67" si="12219">(KXG60-KXG62)*$C$65*0.2958</f>
        <v>0</v>
      </c>
      <c r="KXI67" s="960">
        <f t="shared" ref="KXI67" si="12220">(KXI60-KXI62)*$C$65*0.2958</f>
        <v>0</v>
      </c>
      <c r="KXK67" s="960">
        <f t="shared" ref="KXK67" si="12221">(KXK60-KXK62)*$C$65*0.2958</f>
        <v>0</v>
      </c>
      <c r="KXM67" s="960">
        <f t="shared" ref="KXM67" si="12222">(KXM60-KXM62)*$C$65*0.2958</f>
        <v>0</v>
      </c>
      <c r="KXO67" s="960">
        <f t="shared" ref="KXO67" si="12223">(KXO60-KXO62)*$C$65*0.2958</f>
        <v>0</v>
      </c>
      <c r="KXQ67" s="960">
        <f t="shared" ref="KXQ67" si="12224">(KXQ60-KXQ62)*$C$65*0.2958</f>
        <v>0</v>
      </c>
      <c r="KXS67" s="960">
        <f t="shared" ref="KXS67" si="12225">(KXS60-KXS62)*$C$65*0.2958</f>
        <v>0</v>
      </c>
      <c r="KXU67" s="960">
        <f t="shared" ref="KXU67" si="12226">(KXU60-KXU62)*$C$65*0.2958</f>
        <v>0</v>
      </c>
      <c r="KXW67" s="960">
        <f t="shared" ref="KXW67" si="12227">(KXW60-KXW62)*$C$65*0.2958</f>
        <v>0</v>
      </c>
      <c r="KXY67" s="960">
        <f t="shared" ref="KXY67" si="12228">(KXY60-KXY62)*$C$65*0.2958</f>
        <v>0</v>
      </c>
      <c r="KYA67" s="960">
        <f t="shared" ref="KYA67" si="12229">(KYA60-KYA62)*$C$65*0.2958</f>
        <v>0</v>
      </c>
      <c r="KYC67" s="960">
        <f t="shared" ref="KYC67" si="12230">(KYC60-KYC62)*$C$65*0.2958</f>
        <v>0</v>
      </c>
      <c r="KYE67" s="960">
        <f t="shared" ref="KYE67" si="12231">(KYE60-KYE62)*$C$65*0.2958</f>
        <v>0</v>
      </c>
      <c r="KYG67" s="960">
        <f t="shared" ref="KYG67" si="12232">(KYG60-KYG62)*$C$65*0.2958</f>
        <v>0</v>
      </c>
      <c r="KYI67" s="960">
        <f t="shared" ref="KYI67" si="12233">(KYI60-KYI62)*$C$65*0.2958</f>
        <v>0</v>
      </c>
      <c r="KYK67" s="960">
        <f t="shared" ref="KYK67" si="12234">(KYK60-KYK62)*$C$65*0.2958</f>
        <v>0</v>
      </c>
      <c r="KYM67" s="960">
        <f t="shared" ref="KYM67" si="12235">(KYM60-KYM62)*$C$65*0.2958</f>
        <v>0</v>
      </c>
      <c r="KYO67" s="960">
        <f t="shared" ref="KYO67" si="12236">(KYO60-KYO62)*$C$65*0.2958</f>
        <v>0</v>
      </c>
      <c r="KYQ67" s="960">
        <f t="shared" ref="KYQ67" si="12237">(KYQ60-KYQ62)*$C$65*0.2958</f>
        <v>0</v>
      </c>
      <c r="KYS67" s="960">
        <f t="shared" ref="KYS67" si="12238">(KYS60-KYS62)*$C$65*0.2958</f>
        <v>0</v>
      </c>
      <c r="KYU67" s="960">
        <f t="shared" ref="KYU67" si="12239">(KYU60-KYU62)*$C$65*0.2958</f>
        <v>0</v>
      </c>
      <c r="KYW67" s="960">
        <f t="shared" ref="KYW67" si="12240">(KYW60-KYW62)*$C$65*0.2958</f>
        <v>0</v>
      </c>
      <c r="KYY67" s="960">
        <f t="shared" ref="KYY67" si="12241">(KYY60-KYY62)*$C$65*0.2958</f>
        <v>0</v>
      </c>
      <c r="KZA67" s="960">
        <f t="shared" ref="KZA67" si="12242">(KZA60-KZA62)*$C$65*0.2958</f>
        <v>0</v>
      </c>
      <c r="KZC67" s="960">
        <f t="shared" ref="KZC67" si="12243">(KZC60-KZC62)*$C$65*0.2958</f>
        <v>0</v>
      </c>
      <c r="KZE67" s="960">
        <f t="shared" ref="KZE67" si="12244">(KZE60-KZE62)*$C$65*0.2958</f>
        <v>0</v>
      </c>
      <c r="KZG67" s="960">
        <f t="shared" ref="KZG67" si="12245">(KZG60-KZG62)*$C$65*0.2958</f>
        <v>0</v>
      </c>
      <c r="KZI67" s="960">
        <f t="shared" ref="KZI67" si="12246">(KZI60-KZI62)*$C$65*0.2958</f>
        <v>0</v>
      </c>
      <c r="KZK67" s="960">
        <f t="shared" ref="KZK67" si="12247">(KZK60-KZK62)*$C$65*0.2958</f>
        <v>0</v>
      </c>
      <c r="KZM67" s="960">
        <f t="shared" ref="KZM67" si="12248">(KZM60-KZM62)*$C$65*0.2958</f>
        <v>0</v>
      </c>
      <c r="KZO67" s="960">
        <f t="shared" ref="KZO67" si="12249">(KZO60-KZO62)*$C$65*0.2958</f>
        <v>0</v>
      </c>
      <c r="KZQ67" s="960">
        <f t="shared" ref="KZQ67" si="12250">(KZQ60-KZQ62)*$C$65*0.2958</f>
        <v>0</v>
      </c>
      <c r="KZS67" s="960">
        <f t="shared" ref="KZS67" si="12251">(KZS60-KZS62)*$C$65*0.2958</f>
        <v>0</v>
      </c>
      <c r="KZU67" s="960">
        <f t="shared" ref="KZU67" si="12252">(KZU60-KZU62)*$C$65*0.2958</f>
        <v>0</v>
      </c>
      <c r="KZW67" s="960">
        <f t="shared" ref="KZW67" si="12253">(KZW60-KZW62)*$C$65*0.2958</f>
        <v>0</v>
      </c>
      <c r="KZY67" s="960">
        <f t="shared" ref="KZY67" si="12254">(KZY60-KZY62)*$C$65*0.2958</f>
        <v>0</v>
      </c>
      <c r="LAA67" s="960">
        <f t="shared" ref="LAA67" si="12255">(LAA60-LAA62)*$C$65*0.2958</f>
        <v>0</v>
      </c>
      <c r="LAC67" s="960">
        <f t="shared" ref="LAC67" si="12256">(LAC60-LAC62)*$C$65*0.2958</f>
        <v>0</v>
      </c>
      <c r="LAE67" s="960">
        <f t="shared" ref="LAE67" si="12257">(LAE60-LAE62)*$C$65*0.2958</f>
        <v>0</v>
      </c>
      <c r="LAG67" s="960">
        <f t="shared" ref="LAG67" si="12258">(LAG60-LAG62)*$C$65*0.2958</f>
        <v>0</v>
      </c>
      <c r="LAI67" s="960">
        <f t="shared" ref="LAI67" si="12259">(LAI60-LAI62)*$C$65*0.2958</f>
        <v>0</v>
      </c>
      <c r="LAK67" s="960">
        <f t="shared" ref="LAK67" si="12260">(LAK60-LAK62)*$C$65*0.2958</f>
        <v>0</v>
      </c>
      <c r="LAM67" s="960">
        <f t="shared" ref="LAM67" si="12261">(LAM60-LAM62)*$C$65*0.2958</f>
        <v>0</v>
      </c>
      <c r="LAO67" s="960">
        <f t="shared" ref="LAO67" si="12262">(LAO60-LAO62)*$C$65*0.2958</f>
        <v>0</v>
      </c>
      <c r="LAQ67" s="960">
        <f t="shared" ref="LAQ67" si="12263">(LAQ60-LAQ62)*$C$65*0.2958</f>
        <v>0</v>
      </c>
      <c r="LAS67" s="960">
        <f t="shared" ref="LAS67" si="12264">(LAS60-LAS62)*$C$65*0.2958</f>
        <v>0</v>
      </c>
      <c r="LAU67" s="960">
        <f t="shared" ref="LAU67" si="12265">(LAU60-LAU62)*$C$65*0.2958</f>
        <v>0</v>
      </c>
      <c r="LAW67" s="960">
        <f t="shared" ref="LAW67" si="12266">(LAW60-LAW62)*$C$65*0.2958</f>
        <v>0</v>
      </c>
      <c r="LAY67" s="960">
        <f t="shared" ref="LAY67" si="12267">(LAY60-LAY62)*$C$65*0.2958</f>
        <v>0</v>
      </c>
      <c r="LBA67" s="960">
        <f t="shared" ref="LBA67" si="12268">(LBA60-LBA62)*$C$65*0.2958</f>
        <v>0</v>
      </c>
      <c r="LBC67" s="960">
        <f t="shared" ref="LBC67" si="12269">(LBC60-LBC62)*$C$65*0.2958</f>
        <v>0</v>
      </c>
      <c r="LBE67" s="960">
        <f t="shared" ref="LBE67" si="12270">(LBE60-LBE62)*$C$65*0.2958</f>
        <v>0</v>
      </c>
      <c r="LBG67" s="960">
        <f t="shared" ref="LBG67" si="12271">(LBG60-LBG62)*$C$65*0.2958</f>
        <v>0</v>
      </c>
      <c r="LBI67" s="960">
        <f t="shared" ref="LBI67" si="12272">(LBI60-LBI62)*$C$65*0.2958</f>
        <v>0</v>
      </c>
      <c r="LBK67" s="960">
        <f t="shared" ref="LBK67" si="12273">(LBK60-LBK62)*$C$65*0.2958</f>
        <v>0</v>
      </c>
      <c r="LBM67" s="960">
        <f t="shared" ref="LBM67" si="12274">(LBM60-LBM62)*$C$65*0.2958</f>
        <v>0</v>
      </c>
      <c r="LBO67" s="960">
        <f t="shared" ref="LBO67" si="12275">(LBO60-LBO62)*$C$65*0.2958</f>
        <v>0</v>
      </c>
      <c r="LBQ67" s="960">
        <f t="shared" ref="LBQ67" si="12276">(LBQ60-LBQ62)*$C$65*0.2958</f>
        <v>0</v>
      </c>
      <c r="LBS67" s="960">
        <f t="shared" ref="LBS67" si="12277">(LBS60-LBS62)*$C$65*0.2958</f>
        <v>0</v>
      </c>
      <c r="LBU67" s="960">
        <f t="shared" ref="LBU67" si="12278">(LBU60-LBU62)*$C$65*0.2958</f>
        <v>0</v>
      </c>
      <c r="LBW67" s="960">
        <f t="shared" ref="LBW67" si="12279">(LBW60-LBW62)*$C$65*0.2958</f>
        <v>0</v>
      </c>
      <c r="LBY67" s="960">
        <f t="shared" ref="LBY67" si="12280">(LBY60-LBY62)*$C$65*0.2958</f>
        <v>0</v>
      </c>
      <c r="LCA67" s="960">
        <f t="shared" ref="LCA67" si="12281">(LCA60-LCA62)*$C$65*0.2958</f>
        <v>0</v>
      </c>
      <c r="LCC67" s="960">
        <f t="shared" ref="LCC67" si="12282">(LCC60-LCC62)*$C$65*0.2958</f>
        <v>0</v>
      </c>
      <c r="LCE67" s="960">
        <f t="shared" ref="LCE67" si="12283">(LCE60-LCE62)*$C$65*0.2958</f>
        <v>0</v>
      </c>
      <c r="LCG67" s="960">
        <f t="shared" ref="LCG67" si="12284">(LCG60-LCG62)*$C$65*0.2958</f>
        <v>0</v>
      </c>
      <c r="LCI67" s="960">
        <f t="shared" ref="LCI67" si="12285">(LCI60-LCI62)*$C$65*0.2958</f>
        <v>0</v>
      </c>
      <c r="LCK67" s="960">
        <f t="shared" ref="LCK67" si="12286">(LCK60-LCK62)*$C$65*0.2958</f>
        <v>0</v>
      </c>
      <c r="LCM67" s="960">
        <f t="shared" ref="LCM67" si="12287">(LCM60-LCM62)*$C$65*0.2958</f>
        <v>0</v>
      </c>
      <c r="LCO67" s="960">
        <f t="shared" ref="LCO67" si="12288">(LCO60-LCO62)*$C$65*0.2958</f>
        <v>0</v>
      </c>
      <c r="LCQ67" s="960">
        <f t="shared" ref="LCQ67" si="12289">(LCQ60-LCQ62)*$C$65*0.2958</f>
        <v>0</v>
      </c>
      <c r="LCS67" s="960">
        <f t="shared" ref="LCS67" si="12290">(LCS60-LCS62)*$C$65*0.2958</f>
        <v>0</v>
      </c>
      <c r="LCU67" s="960">
        <f t="shared" ref="LCU67" si="12291">(LCU60-LCU62)*$C$65*0.2958</f>
        <v>0</v>
      </c>
      <c r="LCW67" s="960">
        <f t="shared" ref="LCW67" si="12292">(LCW60-LCW62)*$C$65*0.2958</f>
        <v>0</v>
      </c>
      <c r="LCY67" s="960">
        <f t="shared" ref="LCY67" si="12293">(LCY60-LCY62)*$C$65*0.2958</f>
        <v>0</v>
      </c>
      <c r="LDA67" s="960">
        <f t="shared" ref="LDA67" si="12294">(LDA60-LDA62)*$C$65*0.2958</f>
        <v>0</v>
      </c>
      <c r="LDC67" s="960">
        <f t="shared" ref="LDC67" si="12295">(LDC60-LDC62)*$C$65*0.2958</f>
        <v>0</v>
      </c>
      <c r="LDE67" s="960">
        <f t="shared" ref="LDE67" si="12296">(LDE60-LDE62)*$C$65*0.2958</f>
        <v>0</v>
      </c>
      <c r="LDG67" s="960">
        <f t="shared" ref="LDG67" si="12297">(LDG60-LDG62)*$C$65*0.2958</f>
        <v>0</v>
      </c>
      <c r="LDI67" s="960">
        <f t="shared" ref="LDI67" si="12298">(LDI60-LDI62)*$C$65*0.2958</f>
        <v>0</v>
      </c>
      <c r="LDK67" s="960">
        <f t="shared" ref="LDK67" si="12299">(LDK60-LDK62)*$C$65*0.2958</f>
        <v>0</v>
      </c>
      <c r="LDM67" s="960">
        <f t="shared" ref="LDM67" si="12300">(LDM60-LDM62)*$C$65*0.2958</f>
        <v>0</v>
      </c>
      <c r="LDO67" s="960">
        <f t="shared" ref="LDO67" si="12301">(LDO60-LDO62)*$C$65*0.2958</f>
        <v>0</v>
      </c>
      <c r="LDQ67" s="960">
        <f t="shared" ref="LDQ67" si="12302">(LDQ60-LDQ62)*$C$65*0.2958</f>
        <v>0</v>
      </c>
      <c r="LDS67" s="960">
        <f t="shared" ref="LDS67" si="12303">(LDS60-LDS62)*$C$65*0.2958</f>
        <v>0</v>
      </c>
      <c r="LDU67" s="960">
        <f t="shared" ref="LDU67" si="12304">(LDU60-LDU62)*$C$65*0.2958</f>
        <v>0</v>
      </c>
      <c r="LDW67" s="960">
        <f t="shared" ref="LDW67" si="12305">(LDW60-LDW62)*$C$65*0.2958</f>
        <v>0</v>
      </c>
      <c r="LDY67" s="960">
        <f t="shared" ref="LDY67" si="12306">(LDY60-LDY62)*$C$65*0.2958</f>
        <v>0</v>
      </c>
      <c r="LEA67" s="960">
        <f t="shared" ref="LEA67" si="12307">(LEA60-LEA62)*$C$65*0.2958</f>
        <v>0</v>
      </c>
      <c r="LEC67" s="960">
        <f t="shared" ref="LEC67" si="12308">(LEC60-LEC62)*$C$65*0.2958</f>
        <v>0</v>
      </c>
      <c r="LEE67" s="960">
        <f t="shared" ref="LEE67" si="12309">(LEE60-LEE62)*$C$65*0.2958</f>
        <v>0</v>
      </c>
      <c r="LEG67" s="960">
        <f t="shared" ref="LEG67" si="12310">(LEG60-LEG62)*$C$65*0.2958</f>
        <v>0</v>
      </c>
      <c r="LEI67" s="960">
        <f t="shared" ref="LEI67" si="12311">(LEI60-LEI62)*$C$65*0.2958</f>
        <v>0</v>
      </c>
      <c r="LEK67" s="960">
        <f t="shared" ref="LEK67" si="12312">(LEK60-LEK62)*$C$65*0.2958</f>
        <v>0</v>
      </c>
      <c r="LEM67" s="960">
        <f t="shared" ref="LEM67" si="12313">(LEM60-LEM62)*$C$65*0.2958</f>
        <v>0</v>
      </c>
      <c r="LEO67" s="960">
        <f t="shared" ref="LEO67" si="12314">(LEO60-LEO62)*$C$65*0.2958</f>
        <v>0</v>
      </c>
      <c r="LEQ67" s="960">
        <f t="shared" ref="LEQ67" si="12315">(LEQ60-LEQ62)*$C$65*0.2958</f>
        <v>0</v>
      </c>
      <c r="LES67" s="960">
        <f t="shared" ref="LES67" si="12316">(LES60-LES62)*$C$65*0.2958</f>
        <v>0</v>
      </c>
      <c r="LEU67" s="960">
        <f t="shared" ref="LEU67" si="12317">(LEU60-LEU62)*$C$65*0.2958</f>
        <v>0</v>
      </c>
      <c r="LEW67" s="960">
        <f t="shared" ref="LEW67" si="12318">(LEW60-LEW62)*$C$65*0.2958</f>
        <v>0</v>
      </c>
      <c r="LEY67" s="960">
        <f t="shared" ref="LEY67" si="12319">(LEY60-LEY62)*$C$65*0.2958</f>
        <v>0</v>
      </c>
      <c r="LFA67" s="960">
        <f t="shared" ref="LFA67" si="12320">(LFA60-LFA62)*$C$65*0.2958</f>
        <v>0</v>
      </c>
      <c r="LFC67" s="960">
        <f t="shared" ref="LFC67" si="12321">(LFC60-LFC62)*$C$65*0.2958</f>
        <v>0</v>
      </c>
      <c r="LFE67" s="960">
        <f t="shared" ref="LFE67" si="12322">(LFE60-LFE62)*$C$65*0.2958</f>
        <v>0</v>
      </c>
      <c r="LFG67" s="960">
        <f t="shared" ref="LFG67" si="12323">(LFG60-LFG62)*$C$65*0.2958</f>
        <v>0</v>
      </c>
      <c r="LFI67" s="960">
        <f t="shared" ref="LFI67" si="12324">(LFI60-LFI62)*$C$65*0.2958</f>
        <v>0</v>
      </c>
      <c r="LFK67" s="960">
        <f t="shared" ref="LFK67" si="12325">(LFK60-LFK62)*$C$65*0.2958</f>
        <v>0</v>
      </c>
      <c r="LFM67" s="960">
        <f t="shared" ref="LFM67" si="12326">(LFM60-LFM62)*$C$65*0.2958</f>
        <v>0</v>
      </c>
      <c r="LFO67" s="960">
        <f t="shared" ref="LFO67" si="12327">(LFO60-LFO62)*$C$65*0.2958</f>
        <v>0</v>
      </c>
      <c r="LFQ67" s="960">
        <f t="shared" ref="LFQ67" si="12328">(LFQ60-LFQ62)*$C$65*0.2958</f>
        <v>0</v>
      </c>
      <c r="LFS67" s="960">
        <f t="shared" ref="LFS67" si="12329">(LFS60-LFS62)*$C$65*0.2958</f>
        <v>0</v>
      </c>
      <c r="LFU67" s="960">
        <f t="shared" ref="LFU67" si="12330">(LFU60-LFU62)*$C$65*0.2958</f>
        <v>0</v>
      </c>
      <c r="LFW67" s="960">
        <f t="shared" ref="LFW67" si="12331">(LFW60-LFW62)*$C$65*0.2958</f>
        <v>0</v>
      </c>
      <c r="LFY67" s="960">
        <f t="shared" ref="LFY67" si="12332">(LFY60-LFY62)*$C$65*0.2958</f>
        <v>0</v>
      </c>
      <c r="LGA67" s="960">
        <f t="shared" ref="LGA67" si="12333">(LGA60-LGA62)*$C$65*0.2958</f>
        <v>0</v>
      </c>
      <c r="LGC67" s="960">
        <f t="shared" ref="LGC67" si="12334">(LGC60-LGC62)*$C$65*0.2958</f>
        <v>0</v>
      </c>
      <c r="LGE67" s="960">
        <f t="shared" ref="LGE67" si="12335">(LGE60-LGE62)*$C$65*0.2958</f>
        <v>0</v>
      </c>
      <c r="LGG67" s="960">
        <f t="shared" ref="LGG67" si="12336">(LGG60-LGG62)*$C$65*0.2958</f>
        <v>0</v>
      </c>
      <c r="LGI67" s="960">
        <f t="shared" ref="LGI67" si="12337">(LGI60-LGI62)*$C$65*0.2958</f>
        <v>0</v>
      </c>
      <c r="LGK67" s="960">
        <f t="shared" ref="LGK67" si="12338">(LGK60-LGK62)*$C$65*0.2958</f>
        <v>0</v>
      </c>
      <c r="LGM67" s="960">
        <f t="shared" ref="LGM67" si="12339">(LGM60-LGM62)*$C$65*0.2958</f>
        <v>0</v>
      </c>
      <c r="LGO67" s="960">
        <f t="shared" ref="LGO67" si="12340">(LGO60-LGO62)*$C$65*0.2958</f>
        <v>0</v>
      </c>
      <c r="LGQ67" s="960">
        <f t="shared" ref="LGQ67" si="12341">(LGQ60-LGQ62)*$C$65*0.2958</f>
        <v>0</v>
      </c>
      <c r="LGS67" s="960">
        <f t="shared" ref="LGS67" si="12342">(LGS60-LGS62)*$C$65*0.2958</f>
        <v>0</v>
      </c>
      <c r="LGU67" s="960">
        <f t="shared" ref="LGU67" si="12343">(LGU60-LGU62)*$C$65*0.2958</f>
        <v>0</v>
      </c>
      <c r="LGW67" s="960">
        <f t="shared" ref="LGW67" si="12344">(LGW60-LGW62)*$C$65*0.2958</f>
        <v>0</v>
      </c>
      <c r="LGY67" s="960">
        <f t="shared" ref="LGY67" si="12345">(LGY60-LGY62)*$C$65*0.2958</f>
        <v>0</v>
      </c>
      <c r="LHA67" s="960">
        <f t="shared" ref="LHA67" si="12346">(LHA60-LHA62)*$C$65*0.2958</f>
        <v>0</v>
      </c>
      <c r="LHC67" s="960">
        <f t="shared" ref="LHC67" si="12347">(LHC60-LHC62)*$C$65*0.2958</f>
        <v>0</v>
      </c>
      <c r="LHE67" s="960">
        <f t="shared" ref="LHE67" si="12348">(LHE60-LHE62)*$C$65*0.2958</f>
        <v>0</v>
      </c>
      <c r="LHG67" s="960">
        <f t="shared" ref="LHG67" si="12349">(LHG60-LHG62)*$C$65*0.2958</f>
        <v>0</v>
      </c>
      <c r="LHI67" s="960">
        <f t="shared" ref="LHI67" si="12350">(LHI60-LHI62)*$C$65*0.2958</f>
        <v>0</v>
      </c>
      <c r="LHK67" s="960">
        <f t="shared" ref="LHK67" si="12351">(LHK60-LHK62)*$C$65*0.2958</f>
        <v>0</v>
      </c>
      <c r="LHM67" s="960">
        <f t="shared" ref="LHM67" si="12352">(LHM60-LHM62)*$C$65*0.2958</f>
        <v>0</v>
      </c>
      <c r="LHO67" s="960">
        <f t="shared" ref="LHO67" si="12353">(LHO60-LHO62)*$C$65*0.2958</f>
        <v>0</v>
      </c>
      <c r="LHQ67" s="960">
        <f t="shared" ref="LHQ67" si="12354">(LHQ60-LHQ62)*$C$65*0.2958</f>
        <v>0</v>
      </c>
      <c r="LHS67" s="960">
        <f t="shared" ref="LHS67" si="12355">(LHS60-LHS62)*$C$65*0.2958</f>
        <v>0</v>
      </c>
      <c r="LHU67" s="960">
        <f t="shared" ref="LHU67" si="12356">(LHU60-LHU62)*$C$65*0.2958</f>
        <v>0</v>
      </c>
      <c r="LHW67" s="960">
        <f t="shared" ref="LHW67" si="12357">(LHW60-LHW62)*$C$65*0.2958</f>
        <v>0</v>
      </c>
      <c r="LHY67" s="960">
        <f t="shared" ref="LHY67" si="12358">(LHY60-LHY62)*$C$65*0.2958</f>
        <v>0</v>
      </c>
      <c r="LIA67" s="960">
        <f t="shared" ref="LIA67" si="12359">(LIA60-LIA62)*$C$65*0.2958</f>
        <v>0</v>
      </c>
      <c r="LIC67" s="960">
        <f t="shared" ref="LIC67" si="12360">(LIC60-LIC62)*$C$65*0.2958</f>
        <v>0</v>
      </c>
      <c r="LIE67" s="960">
        <f t="shared" ref="LIE67" si="12361">(LIE60-LIE62)*$C$65*0.2958</f>
        <v>0</v>
      </c>
      <c r="LIG67" s="960">
        <f t="shared" ref="LIG67" si="12362">(LIG60-LIG62)*$C$65*0.2958</f>
        <v>0</v>
      </c>
      <c r="LII67" s="960">
        <f t="shared" ref="LII67" si="12363">(LII60-LII62)*$C$65*0.2958</f>
        <v>0</v>
      </c>
      <c r="LIK67" s="960">
        <f t="shared" ref="LIK67" si="12364">(LIK60-LIK62)*$C$65*0.2958</f>
        <v>0</v>
      </c>
      <c r="LIM67" s="960">
        <f t="shared" ref="LIM67" si="12365">(LIM60-LIM62)*$C$65*0.2958</f>
        <v>0</v>
      </c>
      <c r="LIO67" s="960">
        <f t="shared" ref="LIO67" si="12366">(LIO60-LIO62)*$C$65*0.2958</f>
        <v>0</v>
      </c>
      <c r="LIQ67" s="960">
        <f t="shared" ref="LIQ67" si="12367">(LIQ60-LIQ62)*$C$65*0.2958</f>
        <v>0</v>
      </c>
      <c r="LIS67" s="960">
        <f t="shared" ref="LIS67" si="12368">(LIS60-LIS62)*$C$65*0.2958</f>
        <v>0</v>
      </c>
      <c r="LIU67" s="960">
        <f t="shared" ref="LIU67" si="12369">(LIU60-LIU62)*$C$65*0.2958</f>
        <v>0</v>
      </c>
      <c r="LIW67" s="960">
        <f t="shared" ref="LIW67" si="12370">(LIW60-LIW62)*$C$65*0.2958</f>
        <v>0</v>
      </c>
      <c r="LIY67" s="960">
        <f t="shared" ref="LIY67" si="12371">(LIY60-LIY62)*$C$65*0.2958</f>
        <v>0</v>
      </c>
      <c r="LJA67" s="960">
        <f t="shared" ref="LJA67" si="12372">(LJA60-LJA62)*$C$65*0.2958</f>
        <v>0</v>
      </c>
      <c r="LJC67" s="960">
        <f t="shared" ref="LJC67" si="12373">(LJC60-LJC62)*$C$65*0.2958</f>
        <v>0</v>
      </c>
      <c r="LJE67" s="960">
        <f t="shared" ref="LJE67" si="12374">(LJE60-LJE62)*$C$65*0.2958</f>
        <v>0</v>
      </c>
      <c r="LJG67" s="960">
        <f t="shared" ref="LJG67" si="12375">(LJG60-LJG62)*$C$65*0.2958</f>
        <v>0</v>
      </c>
      <c r="LJI67" s="960">
        <f t="shared" ref="LJI67" si="12376">(LJI60-LJI62)*$C$65*0.2958</f>
        <v>0</v>
      </c>
      <c r="LJK67" s="960">
        <f t="shared" ref="LJK67" si="12377">(LJK60-LJK62)*$C$65*0.2958</f>
        <v>0</v>
      </c>
      <c r="LJM67" s="960">
        <f t="shared" ref="LJM67" si="12378">(LJM60-LJM62)*$C$65*0.2958</f>
        <v>0</v>
      </c>
      <c r="LJO67" s="960">
        <f t="shared" ref="LJO67" si="12379">(LJO60-LJO62)*$C$65*0.2958</f>
        <v>0</v>
      </c>
      <c r="LJQ67" s="960">
        <f t="shared" ref="LJQ67" si="12380">(LJQ60-LJQ62)*$C$65*0.2958</f>
        <v>0</v>
      </c>
      <c r="LJS67" s="960">
        <f t="shared" ref="LJS67" si="12381">(LJS60-LJS62)*$C$65*0.2958</f>
        <v>0</v>
      </c>
      <c r="LJU67" s="960">
        <f t="shared" ref="LJU67" si="12382">(LJU60-LJU62)*$C$65*0.2958</f>
        <v>0</v>
      </c>
      <c r="LJW67" s="960">
        <f t="shared" ref="LJW67" si="12383">(LJW60-LJW62)*$C$65*0.2958</f>
        <v>0</v>
      </c>
      <c r="LJY67" s="960">
        <f t="shared" ref="LJY67" si="12384">(LJY60-LJY62)*$C$65*0.2958</f>
        <v>0</v>
      </c>
      <c r="LKA67" s="960">
        <f t="shared" ref="LKA67" si="12385">(LKA60-LKA62)*$C$65*0.2958</f>
        <v>0</v>
      </c>
      <c r="LKC67" s="960">
        <f t="shared" ref="LKC67" si="12386">(LKC60-LKC62)*$C$65*0.2958</f>
        <v>0</v>
      </c>
      <c r="LKE67" s="960">
        <f t="shared" ref="LKE67" si="12387">(LKE60-LKE62)*$C$65*0.2958</f>
        <v>0</v>
      </c>
      <c r="LKG67" s="960">
        <f t="shared" ref="LKG67" si="12388">(LKG60-LKG62)*$C$65*0.2958</f>
        <v>0</v>
      </c>
      <c r="LKI67" s="960">
        <f t="shared" ref="LKI67" si="12389">(LKI60-LKI62)*$C$65*0.2958</f>
        <v>0</v>
      </c>
      <c r="LKK67" s="960">
        <f t="shared" ref="LKK67" si="12390">(LKK60-LKK62)*$C$65*0.2958</f>
        <v>0</v>
      </c>
      <c r="LKM67" s="960">
        <f t="shared" ref="LKM67" si="12391">(LKM60-LKM62)*$C$65*0.2958</f>
        <v>0</v>
      </c>
      <c r="LKO67" s="960">
        <f t="shared" ref="LKO67" si="12392">(LKO60-LKO62)*$C$65*0.2958</f>
        <v>0</v>
      </c>
      <c r="LKQ67" s="960">
        <f t="shared" ref="LKQ67" si="12393">(LKQ60-LKQ62)*$C$65*0.2958</f>
        <v>0</v>
      </c>
      <c r="LKS67" s="960">
        <f t="shared" ref="LKS67" si="12394">(LKS60-LKS62)*$C$65*0.2958</f>
        <v>0</v>
      </c>
      <c r="LKU67" s="960">
        <f t="shared" ref="LKU67" si="12395">(LKU60-LKU62)*$C$65*0.2958</f>
        <v>0</v>
      </c>
      <c r="LKW67" s="960">
        <f t="shared" ref="LKW67" si="12396">(LKW60-LKW62)*$C$65*0.2958</f>
        <v>0</v>
      </c>
      <c r="LKY67" s="960">
        <f t="shared" ref="LKY67" si="12397">(LKY60-LKY62)*$C$65*0.2958</f>
        <v>0</v>
      </c>
      <c r="LLA67" s="960">
        <f t="shared" ref="LLA67" si="12398">(LLA60-LLA62)*$C$65*0.2958</f>
        <v>0</v>
      </c>
      <c r="LLC67" s="960">
        <f t="shared" ref="LLC67" si="12399">(LLC60-LLC62)*$C$65*0.2958</f>
        <v>0</v>
      </c>
      <c r="LLE67" s="960">
        <f t="shared" ref="LLE67" si="12400">(LLE60-LLE62)*$C$65*0.2958</f>
        <v>0</v>
      </c>
      <c r="LLG67" s="960">
        <f t="shared" ref="LLG67" si="12401">(LLG60-LLG62)*$C$65*0.2958</f>
        <v>0</v>
      </c>
      <c r="LLI67" s="960">
        <f t="shared" ref="LLI67" si="12402">(LLI60-LLI62)*$C$65*0.2958</f>
        <v>0</v>
      </c>
      <c r="LLK67" s="960">
        <f t="shared" ref="LLK67" si="12403">(LLK60-LLK62)*$C$65*0.2958</f>
        <v>0</v>
      </c>
      <c r="LLM67" s="960">
        <f t="shared" ref="LLM67" si="12404">(LLM60-LLM62)*$C$65*0.2958</f>
        <v>0</v>
      </c>
      <c r="LLO67" s="960">
        <f t="shared" ref="LLO67" si="12405">(LLO60-LLO62)*$C$65*0.2958</f>
        <v>0</v>
      </c>
      <c r="LLQ67" s="960">
        <f t="shared" ref="LLQ67" si="12406">(LLQ60-LLQ62)*$C$65*0.2958</f>
        <v>0</v>
      </c>
      <c r="LLS67" s="960">
        <f t="shared" ref="LLS67" si="12407">(LLS60-LLS62)*$C$65*0.2958</f>
        <v>0</v>
      </c>
      <c r="LLU67" s="960">
        <f t="shared" ref="LLU67" si="12408">(LLU60-LLU62)*$C$65*0.2958</f>
        <v>0</v>
      </c>
      <c r="LLW67" s="960">
        <f t="shared" ref="LLW67" si="12409">(LLW60-LLW62)*$C$65*0.2958</f>
        <v>0</v>
      </c>
      <c r="LLY67" s="960">
        <f t="shared" ref="LLY67" si="12410">(LLY60-LLY62)*$C$65*0.2958</f>
        <v>0</v>
      </c>
      <c r="LMA67" s="960">
        <f t="shared" ref="LMA67" si="12411">(LMA60-LMA62)*$C$65*0.2958</f>
        <v>0</v>
      </c>
      <c r="LMC67" s="960">
        <f t="shared" ref="LMC67" si="12412">(LMC60-LMC62)*$C$65*0.2958</f>
        <v>0</v>
      </c>
      <c r="LME67" s="960">
        <f t="shared" ref="LME67" si="12413">(LME60-LME62)*$C$65*0.2958</f>
        <v>0</v>
      </c>
      <c r="LMG67" s="960">
        <f t="shared" ref="LMG67" si="12414">(LMG60-LMG62)*$C$65*0.2958</f>
        <v>0</v>
      </c>
      <c r="LMI67" s="960">
        <f t="shared" ref="LMI67" si="12415">(LMI60-LMI62)*$C$65*0.2958</f>
        <v>0</v>
      </c>
      <c r="LMK67" s="960">
        <f t="shared" ref="LMK67" si="12416">(LMK60-LMK62)*$C$65*0.2958</f>
        <v>0</v>
      </c>
      <c r="LMM67" s="960">
        <f t="shared" ref="LMM67" si="12417">(LMM60-LMM62)*$C$65*0.2958</f>
        <v>0</v>
      </c>
      <c r="LMO67" s="960">
        <f t="shared" ref="LMO67" si="12418">(LMO60-LMO62)*$C$65*0.2958</f>
        <v>0</v>
      </c>
      <c r="LMQ67" s="960">
        <f t="shared" ref="LMQ67" si="12419">(LMQ60-LMQ62)*$C$65*0.2958</f>
        <v>0</v>
      </c>
      <c r="LMS67" s="960">
        <f t="shared" ref="LMS67" si="12420">(LMS60-LMS62)*$C$65*0.2958</f>
        <v>0</v>
      </c>
      <c r="LMU67" s="960">
        <f t="shared" ref="LMU67" si="12421">(LMU60-LMU62)*$C$65*0.2958</f>
        <v>0</v>
      </c>
      <c r="LMW67" s="960">
        <f t="shared" ref="LMW67" si="12422">(LMW60-LMW62)*$C$65*0.2958</f>
        <v>0</v>
      </c>
      <c r="LMY67" s="960">
        <f t="shared" ref="LMY67" si="12423">(LMY60-LMY62)*$C$65*0.2958</f>
        <v>0</v>
      </c>
      <c r="LNA67" s="960">
        <f t="shared" ref="LNA67" si="12424">(LNA60-LNA62)*$C$65*0.2958</f>
        <v>0</v>
      </c>
      <c r="LNC67" s="960">
        <f t="shared" ref="LNC67" si="12425">(LNC60-LNC62)*$C$65*0.2958</f>
        <v>0</v>
      </c>
      <c r="LNE67" s="960">
        <f t="shared" ref="LNE67" si="12426">(LNE60-LNE62)*$C$65*0.2958</f>
        <v>0</v>
      </c>
      <c r="LNG67" s="960">
        <f t="shared" ref="LNG67" si="12427">(LNG60-LNG62)*$C$65*0.2958</f>
        <v>0</v>
      </c>
      <c r="LNI67" s="960">
        <f t="shared" ref="LNI67" si="12428">(LNI60-LNI62)*$C$65*0.2958</f>
        <v>0</v>
      </c>
      <c r="LNK67" s="960">
        <f t="shared" ref="LNK67" si="12429">(LNK60-LNK62)*$C$65*0.2958</f>
        <v>0</v>
      </c>
      <c r="LNM67" s="960">
        <f t="shared" ref="LNM67" si="12430">(LNM60-LNM62)*$C$65*0.2958</f>
        <v>0</v>
      </c>
      <c r="LNO67" s="960">
        <f t="shared" ref="LNO67" si="12431">(LNO60-LNO62)*$C$65*0.2958</f>
        <v>0</v>
      </c>
      <c r="LNQ67" s="960">
        <f t="shared" ref="LNQ67" si="12432">(LNQ60-LNQ62)*$C$65*0.2958</f>
        <v>0</v>
      </c>
      <c r="LNS67" s="960">
        <f t="shared" ref="LNS67" si="12433">(LNS60-LNS62)*$C$65*0.2958</f>
        <v>0</v>
      </c>
      <c r="LNU67" s="960">
        <f t="shared" ref="LNU67" si="12434">(LNU60-LNU62)*$C$65*0.2958</f>
        <v>0</v>
      </c>
      <c r="LNW67" s="960">
        <f t="shared" ref="LNW67" si="12435">(LNW60-LNW62)*$C$65*0.2958</f>
        <v>0</v>
      </c>
      <c r="LNY67" s="960">
        <f t="shared" ref="LNY67" si="12436">(LNY60-LNY62)*$C$65*0.2958</f>
        <v>0</v>
      </c>
      <c r="LOA67" s="960">
        <f t="shared" ref="LOA67" si="12437">(LOA60-LOA62)*$C$65*0.2958</f>
        <v>0</v>
      </c>
      <c r="LOC67" s="960">
        <f t="shared" ref="LOC67" si="12438">(LOC60-LOC62)*$C$65*0.2958</f>
        <v>0</v>
      </c>
      <c r="LOE67" s="960">
        <f t="shared" ref="LOE67" si="12439">(LOE60-LOE62)*$C$65*0.2958</f>
        <v>0</v>
      </c>
      <c r="LOG67" s="960">
        <f t="shared" ref="LOG67" si="12440">(LOG60-LOG62)*$C$65*0.2958</f>
        <v>0</v>
      </c>
      <c r="LOI67" s="960">
        <f t="shared" ref="LOI67" si="12441">(LOI60-LOI62)*$C$65*0.2958</f>
        <v>0</v>
      </c>
      <c r="LOK67" s="960">
        <f t="shared" ref="LOK67" si="12442">(LOK60-LOK62)*$C$65*0.2958</f>
        <v>0</v>
      </c>
      <c r="LOM67" s="960">
        <f t="shared" ref="LOM67" si="12443">(LOM60-LOM62)*$C$65*0.2958</f>
        <v>0</v>
      </c>
      <c r="LOO67" s="960">
        <f t="shared" ref="LOO67" si="12444">(LOO60-LOO62)*$C$65*0.2958</f>
        <v>0</v>
      </c>
      <c r="LOQ67" s="960">
        <f t="shared" ref="LOQ67" si="12445">(LOQ60-LOQ62)*$C$65*0.2958</f>
        <v>0</v>
      </c>
      <c r="LOS67" s="960">
        <f t="shared" ref="LOS67" si="12446">(LOS60-LOS62)*$C$65*0.2958</f>
        <v>0</v>
      </c>
      <c r="LOU67" s="960">
        <f t="shared" ref="LOU67" si="12447">(LOU60-LOU62)*$C$65*0.2958</f>
        <v>0</v>
      </c>
      <c r="LOW67" s="960">
        <f t="shared" ref="LOW67" si="12448">(LOW60-LOW62)*$C$65*0.2958</f>
        <v>0</v>
      </c>
      <c r="LOY67" s="960">
        <f t="shared" ref="LOY67" si="12449">(LOY60-LOY62)*$C$65*0.2958</f>
        <v>0</v>
      </c>
      <c r="LPA67" s="960">
        <f t="shared" ref="LPA67" si="12450">(LPA60-LPA62)*$C$65*0.2958</f>
        <v>0</v>
      </c>
      <c r="LPC67" s="960">
        <f t="shared" ref="LPC67" si="12451">(LPC60-LPC62)*$C$65*0.2958</f>
        <v>0</v>
      </c>
      <c r="LPE67" s="960">
        <f t="shared" ref="LPE67" si="12452">(LPE60-LPE62)*$C$65*0.2958</f>
        <v>0</v>
      </c>
      <c r="LPG67" s="960">
        <f t="shared" ref="LPG67" si="12453">(LPG60-LPG62)*$C$65*0.2958</f>
        <v>0</v>
      </c>
      <c r="LPI67" s="960">
        <f t="shared" ref="LPI67" si="12454">(LPI60-LPI62)*$C$65*0.2958</f>
        <v>0</v>
      </c>
      <c r="LPK67" s="960">
        <f t="shared" ref="LPK67" si="12455">(LPK60-LPK62)*$C$65*0.2958</f>
        <v>0</v>
      </c>
      <c r="LPM67" s="960">
        <f t="shared" ref="LPM67" si="12456">(LPM60-LPM62)*$C$65*0.2958</f>
        <v>0</v>
      </c>
      <c r="LPO67" s="960">
        <f t="shared" ref="LPO67" si="12457">(LPO60-LPO62)*$C$65*0.2958</f>
        <v>0</v>
      </c>
      <c r="LPQ67" s="960">
        <f t="shared" ref="LPQ67" si="12458">(LPQ60-LPQ62)*$C$65*0.2958</f>
        <v>0</v>
      </c>
      <c r="LPS67" s="960">
        <f t="shared" ref="LPS67" si="12459">(LPS60-LPS62)*$C$65*0.2958</f>
        <v>0</v>
      </c>
      <c r="LPU67" s="960">
        <f t="shared" ref="LPU67" si="12460">(LPU60-LPU62)*$C$65*0.2958</f>
        <v>0</v>
      </c>
      <c r="LPW67" s="960">
        <f t="shared" ref="LPW67" si="12461">(LPW60-LPW62)*$C$65*0.2958</f>
        <v>0</v>
      </c>
      <c r="LPY67" s="960">
        <f t="shared" ref="LPY67" si="12462">(LPY60-LPY62)*$C$65*0.2958</f>
        <v>0</v>
      </c>
      <c r="LQA67" s="960">
        <f t="shared" ref="LQA67" si="12463">(LQA60-LQA62)*$C$65*0.2958</f>
        <v>0</v>
      </c>
      <c r="LQC67" s="960">
        <f t="shared" ref="LQC67" si="12464">(LQC60-LQC62)*$C$65*0.2958</f>
        <v>0</v>
      </c>
      <c r="LQE67" s="960">
        <f t="shared" ref="LQE67" si="12465">(LQE60-LQE62)*$C$65*0.2958</f>
        <v>0</v>
      </c>
      <c r="LQG67" s="960">
        <f t="shared" ref="LQG67" si="12466">(LQG60-LQG62)*$C$65*0.2958</f>
        <v>0</v>
      </c>
      <c r="LQI67" s="960">
        <f t="shared" ref="LQI67" si="12467">(LQI60-LQI62)*$C$65*0.2958</f>
        <v>0</v>
      </c>
      <c r="LQK67" s="960">
        <f t="shared" ref="LQK67" si="12468">(LQK60-LQK62)*$C$65*0.2958</f>
        <v>0</v>
      </c>
      <c r="LQM67" s="960">
        <f t="shared" ref="LQM67" si="12469">(LQM60-LQM62)*$C$65*0.2958</f>
        <v>0</v>
      </c>
      <c r="LQO67" s="960">
        <f t="shared" ref="LQO67" si="12470">(LQO60-LQO62)*$C$65*0.2958</f>
        <v>0</v>
      </c>
      <c r="LQQ67" s="960">
        <f t="shared" ref="LQQ67" si="12471">(LQQ60-LQQ62)*$C$65*0.2958</f>
        <v>0</v>
      </c>
      <c r="LQS67" s="960">
        <f t="shared" ref="LQS67" si="12472">(LQS60-LQS62)*$C$65*0.2958</f>
        <v>0</v>
      </c>
      <c r="LQU67" s="960">
        <f t="shared" ref="LQU67" si="12473">(LQU60-LQU62)*$C$65*0.2958</f>
        <v>0</v>
      </c>
      <c r="LQW67" s="960">
        <f t="shared" ref="LQW67" si="12474">(LQW60-LQW62)*$C$65*0.2958</f>
        <v>0</v>
      </c>
      <c r="LQY67" s="960">
        <f t="shared" ref="LQY67" si="12475">(LQY60-LQY62)*$C$65*0.2958</f>
        <v>0</v>
      </c>
      <c r="LRA67" s="960">
        <f t="shared" ref="LRA67" si="12476">(LRA60-LRA62)*$C$65*0.2958</f>
        <v>0</v>
      </c>
      <c r="LRC67" s="960">
        <f t="shared" ref="LRC67" si="12477">(LRC60-LRC62)*$C$65*0.2958</f>
        <v>0</v>
      </c>
      <c r="LRE67" s="960">
        <f t="shared" ref="LRE67" si="12478">(LRE60-LRE62)*$C$65*0.2958</f>
        <v>0</v>
      </c>
      <c r="LRG67" s="960">
        <f t="shared" ref="LRG67" si="12479">(LRG60-LRG62)*$C$65*0.2958</f>
        <v>0</v>
      </c>
      <c r="LRI67" s="960">
        <f t="shared" ref="LRI67" si="12480">(LRI60-LRI62)*$C$65*0.2958</f>
        <v>0</v>
      </c>
      <c r="LRK67" s="960">
        <f t="shared" ref="LRK67" si="12481">(LRK60-LRK62)*$C$65*0.2958</f>
        <v>0</v>
      </c>
      <c r="LRM67" s="960">
        <f t="shared" ref="LRM67" si="12482">(LRM60-LRM62)*$C$65*0.2958</f>
        <v>0</v>
      </c>
      <c r="LRO67" s="960">
        <f t="shared" ref="LRO67" si="12483">(LRO60-LRO62)*$C$65*0.2958</f>
        <v>0</v>
      </c>
      <c r="LRQ67" s="960">
        <f t="shared" ref="LRQ67" si="12484">(LRQ60-LRQ62)*$C$65*0.2958</f>
        <v>0</v>
      </c>
      <c r="LRS67" s="960">
        <f t="shared" ref="LRS67" si="12485">(LRS60-LRS62)*$C$65*0.2958</f>
        <v>0</v>
      </c>
      <c r="LRU67" s="960">
        <f t="shared" ref="LRU67" si="12486">(LRU60-LRU62)*$C$65*0.2958</f>
        <v>0</v>
      </c>
      <c r="LRW67" s="960">
        <f t="shared" ref="LRW67" si="12487">(LRW60-LRW62)*$C$65*0.2958</f>
        <v>0</v>
      </c>
      <c r="LRY67" s="960">
        <f t="shared" ref="LRY67" si="12488">(LRY60-LRY62)*$C$65*0.2958</f>
        <v>0</v>
      </c>
      <c r="LSA67" s="960">
        <f t="shared" ref="LSA67" si="12489">(LSA60-LSA62)*$C$65*0.2958</f>
        <v>0</v>
      </c>
      <c r="LSC67" s="960">
        <f t="shared" ref="LSC67" si="12490">(LSC60-LSC62)*$C$65*0.2958</f>
        <v>0</v>
      </c>
      <c r="LSE67" s="960">
        <f t="shared" ref="LSE67" si="12491">(LSE60-LSE62)*$C$65*0.2958</f>
        <v>0</v>
      </c>
      <c r="LSG67" s="960">
        <f t="shared" ref="LSG67" si="12492">(LSG60-LSG62)*$C$65*0.2958</f>
        <v>0</v>
      </c>
      <c r="LSI67" s="960">
        <f t="shared" ref="LSI67" si="12493">(LSI60-LSI62)*$C$65*0.2958</f>
        <v>0</v>
      </c>
      <c r="LSK67" s="960">
        <f t="shared" ref="LSK67" si="12494">(LSK60-LSK62)*$C$65*0.2958</f>
        <v>0</v>
      </c>
      <c r="LSM67" s="960">
        <f t="shared" ref="LSM67" si="12495">(LSM60-LSM62)*$C$65*0.2958</f>
        <v>0</v>
      </c>
      <c r="LSO67" s="960">
        <f t="shared" ref="LSO67" si="12496">(LSO60-LSO62)*$C$65*0.2958</f>
        <v>0</v>
      </c>
      <c r="LSQ67" s="960">
        <f t="shared" ref="LSQ67" si="12497">(LSQ60-LSQ62)*$C$65*0.2958</f>
        <v>0</v>
      </c>
      <c r="LSS67" s="960">
        <f t="shared" ref="LSS67" si="12498">(LSS60-LSS62)*$C$65*0.2958</f>
        <v>0</v>
      </c>
      <c r="LSU67" s="960">
        <f t="shared" ref="LSU67" si="12499">(LSU60-LSU62)*$C$65*0.2958</f>
        <v>0</v>
      </c>
      <c r="LSW67" s="960">
        <f t="shared" ref="LSW67" si="12500">(LSW60-LSW62)*$C$65*0.2958</f>
        <v>0</v>
      </c>
      <c r="LSY67" s="960">
        <f t="shared" ref="LSY67" si="12501">(LSY60-LSY62)*$C$65*0.2958</f>
        <v>0</v>
      </c>
      <c r="LTA67" s="960">
        <f t="shared" ref="LTA67" si="12502">(LTA60-LTA62)*$C$65*0.2958</f>
        <v>0</v>
      </c>
      <c r="LTC67" s="960">
        <f t="shared" ref="LTC67" si="12503">(LTC60-LTC62)*$C$65*0.2958</f>
        <v>0</v>
      </c>
      <c r="LTE67" s="960">
        <f t="shared" ref="LTE67" si="12504">(LTE60-LTE62)*$C$65*0.2958</f>
        <v>0</v>
      </c>
      <c r="LTG67" s="960">
        <f t="shared" ref="LTG67" si="12505">(LTG60-LTG62)*$C$65*0.2958</f>
        <v>0</v>
      </c>
      <c r="LTI67" s="960">
        <f t="shared" ref="LTI67" si="12506">(LTI60-LTI62)*$C$65*0.2958</f>
        <v>0</v>
      </c>
      <c r="LTK67" s="960">
        <f t="shared" ref="LTK67" si="12507">(LTK60-LTK62)*$C$65*0.2958</f>
        <v>0</v>
      </c>
      <c r="LTM67" s="960">
        <f t="shared" ref="LTM67" si="12508">(LTM60-LTM62)*$C$65*0.2958</f>
        <v>0</v>
      </c>
      <c r="LTO67" s="960">
        <f t="shared" ref="LTO67" si="12509">(LTO60-LTO62)*$C$65*0.2958</f>
        <v>0</v>
      </c>
      <c r="LTQ67" s="960">
        <f t="shared" ref="LTQ67" si="12510">(LTQ60-LTQ62)*$C$65*0.2958</f>
        <v>0</v>
      </c>
      <c r="LTS67" s="960">
        <f t="shared" ref="LTS67" si="12511">(LTS60-LTS62)*$C$65*0.2958</f>
        <v>0</v>
      </c>
      <c r="LTU67" s="960">
        <f t="shared" ref="LTU67" si="12512">(LTU60-LTU62)*$C$65*0.2958</f>
        <v>0</v>
      </c>
      <c r="LTW67" s="960">
        <f t="shared" ref="LTW67" si="12513">(LTW60-LTW62)*$C$65*0.2958</f>
        <v>0</v>
      </c>
      <c r="LTY67" s="960">
        <f t="shared" ref="LTY67" si="12514">(LTY60-LTY62)*$C$65*0.2958</f>
        <v>0</v>
      </c>
      <c r="LUA67" s="960">
        <f t="shared" ref="LUA67" si="12515">(LUA60-LUA62)*$C$65*0.2958</f>
        <v>0</v>
      </c>
      <c r="LUC67" s="960">
        <f t="shared" ref="LUC67" si="12516">(LUC60-LUC62)*$C$65*0.2958</f>
        <v>0</v>
      </c>
      <c r="LUE67" s="960">
        <f t="shared" ref="LUE67" si="12517">(LUE60-LUE62)*$C$65*0.2958</f>
        <v>0</v>
      </c>
      <c r="LUG67" s="960">
        <f t="shared" ref="LUG67" si="12518">(LUG60-LUG62)*$C$65*0.2958</f>
        <v>0</v>
      </c>
      <c r="LUI67" s="960">
        <f t="shared" ref="LUI67" si="12519">(LUI60-LUI62)*$C$65*0.2958</f>
        <v>0</v>
      </c>
      <c r="LUK67" s="960">
        <f t="shared" ref="LUK67" si="12520">(LUK60-LUK62)*$C$65*0.2958</f>
        <v>0</v>
      </c>
      <c r="LUM67" s="960">
        <f t="shared" ref="LUM67" si="12521">(LUM60-LUM62)*$C$65*0.2958</f>
        <v>0</v>
      </c>
      <c r="LUO67" s="960">
        <f t="shared" ref="LUO67" si="12522">(LUO60-LUO62)*$C$65*0.2958</f>
        <v>0</v>
      </c>
      <c r="LUQ67" s="960">
        <f t="shared" ref="LUQ67" si="12523">(LUQ60-LUQ62)*$C$65*0.2958</f>
        <v>0</v>
      </c>
      <c r="LUS67" s="960">
        <f t="shared" ref="LUS67" si="12524">(LUS60-LUS62)*$C$65*0.2958</f>
        <v>0</v>
      </c>
      <c r="LUU67" s="960">
        <f t="shared" ref="LUU67" si="12525">(LUU60-LUU62)*$C$65*0.2958</f>
        <v>0</v>
      </c>
      <c r="LUW67" s="960">
        <f t="shared" ref="LUW67" si="12526">(LUW60-LUW62)*$C$65*0.2958</f>
        <v>0</v>
      </c>
      <c r="LUY67" s="960">
        <f t="shared" ref="LUY67" si="12527">(LUY60-LUY62)*$C$65*0.2958</f>
        <v>0</v>
      </c>
      <c r="LVA67" s="960">
        <f t="shared" ref="LVA67" si="12528">(LVA60-LVA62)*$C$65*0.2958</f>
        <v>0</v>
      </c>
      <c r="LVC67" s="960">
        <f t="shared" ref="LVC67" si="12529">(LVC60-LVC62)*$C$65*0.2958</f>
        <v>0</v>
      </c>
      <c r="LVE67" s="960">
        <f t="shared" ref="LVE67" si="12530">(LVE60-LVE62)*$C$65*0.2958</f>
        <v>0</v>
      </c>
      <c r="LVG67" s="960">
        <f t="shared" ref="LVG67" si="12531">(LVG60-LVG62)*$C$65*0.2958</f>
        <v>0</v>
      </c>
      <c r="LVI67" s="960">
        <f t="shared" ref="LVI67" si="12532">(LVI60-LVI62)*$C$65*0.2958</f>
        <v>0</v>
      </c>
      <c r="LVK67" s="960">
        <f t="shared" ref="LVK67" si="12533">(LVK60-LVK62)*$C$65*0.2958</f>
        <v>0</v>
      </c>
      <c r="LVM67" s="960">
        <f t="shared" ref="LVM67" si="12534">(LVM60-LVM62)*$C$65*0.2958</f>
        <v>0</v>
      </c>
      <c r="LVO67" s="960">
        <f t="shared" ref="LVO67" si="12535">(LVO60-LVO62)*$C$65*0.2958</f>
        <v>0</v>
      </c>
      <c r="LVQ67" s="960">
        <f t="shared" ref="LVQ67" si="12536">(LVQ60-LVQ62)*$C$65*0.2958</f>
        <v>0</v>
      </c>
      <c r="LVS67" s="960">
        <f t="shared" ref="LVS67" si="12537">(LVS60-LVS62)*$C$65*0.2958</f>
        <v>0</v>
      </c>
      <c r="LVU67" s="960">
        <f t="shared" ref="LVU67" si="12538">(LVU60-LVU62)*$C$65*0.2958</f>
        <v>0</v>
      </c>
      <c r="LVW67" s="960">
        <f t="shared" ref="LVW67" si="12539">(LVW60-LVW62)*$C$65*0.2958</f>
        <v>0</v>
      </c>
      <c r="LVY67" s="960">
        <f t="shared" ref="LVY67" si="12540">(LVY60-LVY62)*$C$65*0.2958</f>
        <v>0</v>
      </c>
      <c r="LWA67" s="960">
        <f t="shared" ref="LWA67" si="12541">(LWA60-LWA62)*$C$65*0.2958</f>
        <v>0</v>
      </c>
      <c r="LWC67" s="960">
        <f t="shared" ref="LWC67" si="12542">(LWC60-LWC62)*$C$65*0.2958</f>
        <v>0</v>
      </c>
      <c r="LWE67" s="960">
        <f t="shared" ref="LWE67" si="12543">(LWE60-LWE62)*$C$65*0.2958</f>
        <v>0</v>
      </c>
      <c r="LWG67" s="960">
        <f t="shared" ref="LWG67" si="12544">(LWG60-LWG62)*$C$65*0.2958</f>
        <v>0</v>
      </c>
      <c r="LWI67" s="960">
        <f t="shared" ref="LWI67" si="12545">(LWI60-LWI62)*$C$65*0.2958</f>
        <v>0</v>
      </c>
      <c r="LWK67" s="960">
        <f t="shared" ref="LWK67" si="12546">(LWK60-LWK62)*$C$65*0.2958</f>
        <v>0</v>
      </c>
      <c r="LWM67" s="960">
        <f t="shared" ref="LWM67" si="12547">(LWM60-LWM62)*$C$65*0.2958</f>
        <v>0</v>
      </c>
      <c r="LWO67" s="960">
        <f t="shared" ref="LWO67" si="12548">(LWO60-LWO62)*$C$65*0.2958</f>
        <v>0</v>
      </c>
      <c r="LWQ67" s="960">
        <f t="shared" ref="LWQ67" si="12549">(LWQ60-LWQ62)*$C$65*0.2958</f>
        <v>0</v>
      </c>
      <c r="LWS67" s="960">
        <f t="shared" ref="LWS67" si="12550">(LWS60-LWS62)*$C$65*0.2958</f>
        <v>0</v>
      </c>
      <c r="LWU67" s="960">
        <f t="shared" ref="LWU67" si="12551">(LWU60-LWU62)*$C$65*0.2958</f>
        <v>0</v>
      </c>
      <c r="LWW67" s="960">
        <f t="shared" ref="LWW67" si="12552">(LWW60-LWW62)*$C$65*0.2958</f>
        <v>0</v>
      </c>
      <c r="LWY67" s="960">
        <f t="shared" ref="LWY67" si="12553">(LWY60-LWY62)*$C$65*0.2958</f>
        <v>0</v>
      </c>
      <c r="LXA67" s="960">
        <f t="shared" ref="LXA67" si="12554">(LXA60-LXA62)*$C$65*0.2958</f>
        <v>0</v>
      </c>
      <c r="LXC67" s="960">
        <f t="shared" ref="LXC67" si="12555">(LXC60-LXC62)*$C$65*0.2958</f>
        <v>0</v>
      </c>
      <c r="LXE67" s="960">
        <f t="shared" ref="LXE67" si="12556">(LXE60-LXE62)*$C$65*0.2958</f>
        <v>0</v>
      </c>
      <c r="LXG67" s="960">
        <f t="shared" ref="LXG67" si="12557">(LXG60-LXG62)*$C$65*0.2958</f>
        <v>0</v>
      </c>
      <c r="LXI67" s="960">
        <f t="shared" ref="LXI67" si="12558">(LXI60-LXI62)*$C$65*0.2958</f>
        <v>0</v>
      </c>
      <c r="LXK67" s="960">
        <f t="shared" ref="LXK67" si="12559">(LXK60-LXK62)*$C$65*0.2958</f>
        <v>0</v>
      </c>
      <c r="LXM67" s="960">
        <f t="shared" ref="LXM67" si="12560">(LXM60-LXM62)*$C$65*0.2958</f>
        <v>0</v>
      </c>
      <c r="LXO67" s="960">
        <f t="shared" ref="LXO67" si="12561">(LXO60-LXO62)*$C$65*0.2958</f>
        <v>0</v>
      </c>
      <c r="LXQ67" s="960">
        <f t="shared" ref="LXQ67" si="12562">(LXQ60-LXQ62)*$C$65*0.2958</f>
        <v>0</v>
      </c>
      <c r="LXS67" s="960">
        <f t="shared" ref="LXS67" si="12563">(LXS60-LXS62)*$C$65*0.2958</f>
        <v>0</v>
      </c>
      <c r="LXU67" s="960">
        <f t="shared" ref="LXU67" si="12564">(LXU60-LXU62)*$C$65*0.2958</f>
        <v>0</v>
      </c>
      <c r="LXW67" s="960">
        <f t="shared" ref="LXW67" si="12565">(LXW60-LXW62)*$C$65*0.2958</f>
        <v>0</v>
      </c>
      <c r="LXY67" s="960">
        <f t="shared" ref="LXY67" si="12566">(LXY60-LXY62)*$C$65*0.2958</f>
        <v>0</v>
      </c>
      <c r="LYA67" s="960">
        <f t="shared" ref="LYA67" si="12567">(LYA60-LYA62)*$C$65*0.2958</f>
        <v>0</v>
      </c>
      <c r="LYC67" s="960">
        <f t="shared" ref="LYC67" si="12568">(LYC60-LYC62)*$C$65*0.2958</f>
        <v>0</v>
      </c>
      <c r="LYE67" s="960">
        <f t="shared" ref="LYE67" si="12569">(LYE60-LYE62)*$C$65*0.2958</f>
        <v>0</v>
      </c>
      <c r="LYG67" s="960">
        <f t="shared" ref="LYG67" si="12570">(LYG60-LYG62)*$C$65*0.2958</f>
        <v>0</v>
      </c>
      <c r="LYI67" s="960">
        <f t="shared" ref="LYI67" si="12571">(LYI60-LYI62)*$C$65*0.2958</f>
        <v>0</v>
      </c>
      <c r="LYK67" s="960">
        <f t="shared" ref="LYK67" si="12572">(LYK60-LYK62)*$C$65*0.2958</f>
        <v>0</v>
      </c>
      <c r="LYM67" s="960">
        <f t="shared" ref="LYM67" si="12573">(LYM60-LYM62)*$C$65*0.2958</f>
        <v>0</v>
      </c>
      <c r="LYO67" s="960">
        <f t="shared" ref="LYO67" si="12574">(LYO60-LYO62)*$C$65*0.2958</f>
        <v>0</v>
      </c>
      <c r="LYQ67" s="960">
        <f t="shared" ref="LYQ67" si="12575">(LYQ60-LYQ62)*$C$65*0.2958</f>
        <v>0</v>
      </c>
      <c r="LYS67" s="960">
        <f t="shared" ref="LYS67" si="12576">(LYS60-LYS62)*$C$65*0.2958</f>
        <v>0</v>
      </c>
      <c r="LYU67" s="960">
        <f t="shared" ref="LYU67" si="12577">(LYU60-LYU62)*$C$65*0.2958</f>
        <v>0</v>
      </c>
      <c r="LYW67" s="960">
        <f t="shared" ref="LYW67" si="12578">(LYW60-LYW62)*$C$65*0.2958</f>
        <v>0</v>
      </c>
      <c r="LYY67" s="960">
        <f t="shared" ref="LYY67" si="12579">(LYY60-LYY62)*$C$65*0.2958</f>
        <v>0</v>
      </c>
      <c r="LZA67" s="960">
        <f t="shared" ref="LZA67" si="12580">(LZA60-LZA62)*$C$65*0.2958</f>
        <v>0</v>
      </c>
      <c r="LZC67" s="960">
        <f t="shared" ref="LZC67" si="12581">(LZC60-LZC62)*$C$65*0.2958</f>
        <v>0</v>
      </c>
      <c r="LZE67" s="960">
        <f t="shared" ref="LZE67" si="12582">(LZE60-LZE62)*$C$65*0.2958</f>
        <v>0</v>
      </c>
      <c r="LZG67" s="960">
        <f t="shared" ref="LZG67" si="12583">(LZG60-LZG62)*$C$65*0.2958</f>
        <v>0</v>
      </c>
      <c r="LZI67" s="960">
        <f t="shared" ref="LZI67" si="12584">(LZI60-LZI62)*$C$65*0.2958</f>
        <v>0</v>
      </c>
      <c r="LZK67" s="960">
        <f t="shared" ref="LZK67" si="12585">(LZK60-LZK62)*$C$65*0.2958</f>
        <v>0</v>
      </c>
      <c r="LZM67" s="960">
        <f t="shared" ref="LZM67" si="12586">(LZM60-LZM62)*$C$65*0.2958</f>
        <v>0</v>
      </c>
      <c r="LZO67" s="960">
        <f t="shared" ref="LZO67" si="12587">(LZO60-LZO62)*$C$65*0.2958</f>
        <v>0</v>
      </c>
      <c r="LZQ67" s="960">
        <f t="shared" ref="LZQ67" si="12588">(LZQ60-LZQ62)*$C$65*0.2958</f>
        <v>0</v>
      </c>
      <c r="LZS67" s="960">
        <f t="shared" ref="LZS67" si="12589">(LZS60-LZS62)*$C$65*0.2958</f>
        <v>0</v>
      </c>
      <c r="LZU67" s="960">
        <f t="shared" ref="LZU67" si="12590">(LZU60-LZU62)*$C$65*0.2958</f>
        <v>0</v>
      </c>
      <c r="LZW67" s="960">
        <f t="shared" ref="LZW67" si="12591">(LZW60-LZW62)*$C$65*0.2958</f>
        <v>0</v>
      </c>
      <c r="LZY67" s="960">
        <f t="shared" ref="LZY67" si="12592">(LZY60-LZY62)*$C$65*0.2958</f>
        <v>0</v>
      </c>
      <c r="MAA67" s="960">
        <f t="shared" ref="MAA67" si="12593">(MAA60-MAA62)*$C$65*0.2958</f>
        <v>0</v>
      </c>
      <c r="MAC67" s="960">
        <f t="shared" ref="MAC67" si="12594">(MAC60-MAC62)*$C$65*0.2958</f>
        <v>0</v>
      </c>
      <c r="MAE67" s="960">
        <f t="shared" ref="MAE67" si="12595">(MAE60-MAE62)*$C$65*0.2958</f>
        <v>0</v>
      </c>
      <c r="MAG67" s="960">
        <f t="shared" ref="MAG67" si="12596">(MAG60-MAG62)*$C$65*0.2958</f>
        <v>0</v>
      </c>
      <c r="MAI67" s="960">
        <f t="shared" ref="MAI67" si="12597">(MAI60-MAI62)*$C$65*0.2958</f>
        <v>0</v>
      </c>
      <c r="MAK67" s="960">
        <f t="shared" ref="MAK67" si="12598">(MAK60-MAK62)*$C$65*0.2958</f>
        <v>0</v>
      </c>
      <c r="MAM67" s="960">
        <f t="shared" ref="MAM67" si="12599">(MAM60-MAM62)*$C$65*0.2958</f>
        <v>0</v>
      </c>
      <c r="MAO67" s="960">
        <f t="shared" ref="MAO67" si="12600">(MAO60-MAO62)*$C$65*0.2958</f>
        <v>0</v>
      </c>
      <c r="MAQ67" s="960">
        <f t="shared" ref="MAQ67" si="12601">(MAQ60-MAQ62)*$C$65*0.2958</f>
        <v>0</v>
      </c>
      <c r="MAS67" s="960">
        <f t="shared" ref="MAS67" si="12602">(MAS60-MAS62)*$C$65*0.2958</f>
        <v>0</v>
      </c>
      <c r="MAU67" s="960">
        <f t="shared" ref="MAU67" si="12603">(MAU60-MAU62)*$C$65*0.2958</f>
        <v>0</v>
      </c>
      <c r="MAW67" s="960">
        <f t="shared" ref="MAW67" si="12604">(MAW60-MAW62)*$C$65*0.2958</f>
        <v>0</v>
      </c>
      <c r="MAY67" s="960">
        <f t="shared" ref="MAY67" si="12605">(MAY60-MAY62)*$C$65*0.2958</f>
        <v>0</v>
      </c>
      <c r="MBA67" s="960">
        <f t="shared" ref="MBA67" si="12606">(MBA60-MBA62)*$C$65*0.2958</f>
        <v>0</v>
      </c>
      <c r="MBC67" s="960">
        <f t="shared" ref="MBC67" si="12607">(MBC60-MBC62)*$C$65*0.2958</f>
        <v>0</v>
      </c>
      <c r="MBE67" s="960">
        <f t="shared" ref="MBE67" si="12608">(MBE60-MBE62)*$C$65*0.2958</f>
        <v>0</v>
      </c>
      <c r="MBG67" s="960">
        <f t="shared" ref="MBG67" si="12609">(MBG60-MBG62)*$C$65*0.2958</f>
        <v>0</v>
      </c>
      <c r="MBI67" s="960">
        <f t="shared" ref="MBI67" si="12610">(MBI60-MBI62)*$C$65*0.2958</f>
        <v>0</v>
      </c>
      <c r="MBK67" s="960">
        <f t="shared" ref="MBK67" si="12611">(MBK60-MBK62)*$C$65*0.2958</f>
        <v>0</v>
      </c>
      <c r="MBM67" s="960">
        <f t="shared" ref="MBM67" si="12612">(MBM60-MBM62)*$C$65*0.2958</f>
        <v>0</v>
      </c>
      <c r="MBO67" s="960">
        <f t="shared" ref="MBO67" si="12613">(MBO60-MBO62)*$C$65*0.2958</f>
        <v>0</v>
      </c>
      <c r="MBQ67" s="960">
        <f t="shared" ref="MBQ67" si="12614">(MBQ60-MBQ62)*$C$65*0.2958</f>
        <v>0</v>
      </c>
      <c r="MBS67" s="960">
        <f t="shared" ref="MBS67" si="12615">(MBS60-MBS62)*$C$65*0.2958</f>
        <v>0</v>
      </c>
      <c r="MBU67" s="960">
        <f t="shared" ref="MBU67" si="12616">(MBU60-MBU62)*$C$65*0.2958</f>
        <v>0</v>
      </c>
      <c r="MBW67" s="960">
        <f t="shared" ref="MBW67" si="12617">(MBW60-MBW62)*$C$65*0.2958</f>
        <v>0</v>
      </c>
      <c r="MBY67" s="960">
        <f t="shared" ref="MBY67" si="12618">(MBY60-MBY62)*$C$65*0.2958</f>
        <v>0</v>
      </c>
      <c r="MCA67" s="960">
        <f t="shared" ref="MCA67" si="12619">(MCA60-MCA62)*$C$65*0.2958</f>
        <v>0</v>
      </c>
      <c r="MCC67" s="960">
        <f t="shared" ref="MCC67" si="12620">(MCC60-MCC62)*$C$65*0.2958</f>
        <v>0</v>
      </c>
      <c r="MCE67" s="960">
        <f t="shared" ref="MCE67" si="12621">(MCE60-MCE62)*$C$65*0.2958</f>
        <v>0</v>
      </c>
      <c r="MCG67" s="960">
        <f t="shared" ref="MCG67" si="12622">(MCG60-MCG62)*$C$65*0.2958</f>
        <v>0</v>
      </c>
      <c r="MCI67" s="960">
        <f t="shared" ref="MCI67" si="12623">(MCI60-MCI62)*$C$65*0.2958</f>
        <v>0</v>
      </c>
      <c r="MCK67" s="960">
        <f t="shared" ref="MCK67" si="12624">(MCK60-MCK62)*$C$65*0.2958</f>
        <v>0</v>
      </c>
      <c r="MCM67" s="960">
        <f t="shared" ref="MCM67" si="12625">(MCM60-MCM62)*$C$65*0.2958</f>
        <v>0</v>
      </c>
      <c r="MCO67" s="960">
        <f t="shared" ref="MCO67" si="12626">(MCO60-MCO62)*$C$65*0.2958</f>
        <v>0</v>
      </c>
      <c r="MCQ67" s="960">
        <f t="shared" ref="MCQ67" si="12627">(MCQ60-MCQ62)*$C$65*0.2958</f>
        <v>0</v>
      </c>
      <c r="MCS67" s="960">
        <f t="shared" ref="MCS67" si="12628">(MCS60-MCS62)*$C$65*0.2958</f>
        <v>0</v>
      </c>
      <c r="MCU67" s="960">
        <f t="shared" ref="MCU67" si="12629">(MCU60-MCU62)*$C$65*0.2958</f>
        <v>0</v>
      </c>
      <c r="MCW67" s="960">
        <f t="shared" ref="MCW67" si="12630">(MCW60-MCW62)*$C$65*0.2958</f>
        <v>0</v>
      </c>
      <c r="MCY67" s="960">
        <f t="shared" ref="MCY67" si="12631">(MCY60-MCY62)*$C$65*0.2958</f>
        <v>0</v>
      </c>
      <c r="MDA67" s="960">
        <f t="shared" ref="MDA67" si="12632">(MDA60-MDA62)*$C$65*0.2958</f>
        <v>0</v>
      </c>
      <c r="MDC67" s="960">
        <f t="shared" ref="MDC67" si="12633">(MDC60-MDC62)*$C$65*0.2958</f>
        <v>0</v>
      </c>
      <c r="MDE67" s="960">
        <f t="shared" ref="MDE67" si="12634">(MDE60-MDE62)*$C$65*0.2958</f>
        <v>0</v>
      </c>
      <c r="MDG67" s="960">
        <f t="shared" ref="MDG67" si="12635">(MDG60-MDG62)*$C$65*0.2958</f>
        <v>0</v>
      </c>
      <c r="MDI67" s="960">
        <f t="shared" ref="MDI67" si="12636">(MDI60-MDI62)*$C$65*0.2958</f>
        <v>0</v>
      </c>
      <c r="MDK67" s="960">
        <f t="shared" ref="MDK67" si="12637">(MDK60-MDK62)*$C$65*0.2958</f>
        <v>0</v>
      </c>
      <c r="MDM67" s="960">
        <f t="shared" ref="MDM67" si="12638">(MDM60-MDM62)*$C$65*0.2958</f>
        <v>0</v>
      </c>
      <c r="MDO67" s="960">
        <f t="shared" ref="MDO67" si="12639">(MDO60-MDO62)*$C$65*0.2958</f>
        <v>0</v>
      </c>
      <c r="MDQ67" s="960">
        <f t="shared" ref="MDQ67" si="12640">(MDQ60-MDQ62)*$C$65*0.2958</f>
        <v>0</v>
      </c>
      <c r="MDS67" s="960">
        <f t="shared" ref="MDS67" si="12641">(MDS60-MDS62)*$C$65*0.2958</f>
        <v>0</v>
      </c>
      <c r="MDU67" s="960">
        <f t="shared" ref="MDU67" si="12642">(MDU60-MDU62)*$C$65*0.2958</f>
        <v>0</v>
      </c>
      <c r="MDW67" s="960">
        <f t="shared" ref="MDW67" si="12643">(MDW60-MDW62)*$C$65*0.2958</f>
        <v>0</v>
      </c>
      <c r="MDY67" s="960">
        <f t="shared" ref="MDY67" si="12644">(MDY60-MDY62)*$C$65*0.2958</f>
        <v>0</v>
      </c>
      <c r="MEA67" s="960">
        <f t="shared" ref="MEA67" si="12645">(MEA60-MEA62)*$C$65*0.2958</f>
        <v>0</v>
      </c>
      <c r="MEC67" s="960">
        <f t="shared" ref="MEC67" si="12646">(MEC60-MEC62)*$C$65*0.2958</f>
        <v>0</v>
      </c>
      <c r="MEE67" s="960">
        <f t="shared" ref="MEE67" si="12647">(MEE60-MEE62)*$C$65*0.2958</f>
        <v>0</v>
      </c>
      <c r="MEG67" s="960">
        <f t="shared" ref="MEG67" si="12648">(MEG60-MEG62)*$C$65*0.2958</f>
        <v>0</v>
      </c>
      <c r="MEI67" s="960">
        <f t="shared" ref="MEI67" si="12649">(MEI60-MEI62)*$C$65*0.2958</f>
        <v>0</v>
      </c>
      <c r="MEK67" s="960">
        <f t="shared" ref="MEK67" si="12650">(MEK60-MEK62)*$C$65*0.2958</f>
        <v>0</v>
      </c>
      <c r="MEM67" s="960">
        <f t="shared" ref="MEM67" si="12651">(MEM60-MEM62)*$C$65*0.2958</f>
        <v>0</v>
      </c>
      <c r="MEO67" s="960">
        <f t="shared" ref="MEO67" si="12652">(MEO60-MEO62)*$C$65*0.2958</f>
        <v>0</v>
      </c>
      <c r="MEQ67" s="960">
        <f t="shared" ref="MEQ67" si="12653">(MEQ60-MEQ62)*$C$65*0.2958</f>
        <v>0</v>
      </c>
      <c r="MES67" s="960">
        <f t="shared" ref="MES67" si="12654">(MES60-MES62)*$C$65*0.2958</f>
        <v>0</v>
      </c>
      <c r="MEU67" s="960">
        <f t="shared" ref="MEU67" si="12655">(MEU60-MEU62)*$C$65*0.2958</f>
        <v>0</v>
      </c>
      <c r="MEW67" s="960">
        <f t="shared" ref="MEW67" si="12656">(MEW60-MEW62)*$C$65*0.2958</f>
        <v>0</v>
      </c>
      <c r="MEY67" s="960">
        <f t="shared" ref="MEY67" si="12657">(MEY60-MEY62)*$C$65*0.2958</f>
        <v>0</v>
      </c>
      <c r="MFA67" s="960">
        <f t="shared" ref="MFA67" si="12658">(MFA60-MFA62)*$C$65*0.2958</f>
        <v>0</v>
      </c>
      <c r="MFC67" s="960">
        <f t="shared" ref="MFC67" si="12659">(MFC60-MFC62)*$C$65*0.2958</f>
        <v>0</v>
      </c>
      <c r="MFE67" s="960">
        <f t="shared" ref="MFE67" si="12660">(MFE60-MFE62)*$C$65*0.2958</f>
        <v>0</v>
      </c>
      <c r="MFG67" s="960">
        <f t="shared" ref="MFG67" si="12661">(MFG60-MFG62)*$C$65*0.2958</f>
        <v>0</v>
      </c>
      <c r="MFI67" s="960">
        <f t="shared" ref="MFI67" si="12662">(MFI60-MFI62)*$C$65*0.2958</f>
        <v>0</v>
      </c>
      <c r="MFK67" s="960">
        <f t="shared" ref="MFK67" si="12663">(MFK60-MFK62)*$C$65*0.2958</f>
        <v>0</v>
      </c>
      <c r="MFM67" s="960">
        <f t="shared" ref="MFM67" si="12664">(MFM60-MFM62)*$C$65*0.2958</f>
        <v>0</v>
      </c>
      <c r="MFO67" s="960">
        <f t="shared" ref="MFO67" si="12665">(MFO60-MFO62)*$C$65*0.2958</f>
        <v>0</v>
      </c>
      <c r="MFQ67" s="960">
        <f t="shared" ref="MFQ67" si="12666">(MFQ60-MFQ62)*$C$65*0.2958</f>
        <v>0</v>
      </c>
      <c r="MFS67" s="960">
        <f t="shared" ref="MFS67" si="12667">(MFS60-MFS62)*$C$65*0.2958</f>
        <v>0</v>
      </c>
      <c r="MFU67" s="960">
        <f t="shared" ref="MFU67" si="12668">(MFU60-MFU62)*$C$65*0.2958</f>
        <v>0</v>
      </c>
      <c r="MFW67" s="960">
        <f t="shared" ref="MFW67" si="12669">(MFW60-MFW62)*$C$65*0.2958</f>
        <v>0</v>
      </c>
      <c r="MFY67" s="960">
        <f t="shared" ref="MFY67" si="12670">(MFY60-MFY62)*$C$65*0.2958</f>
        <v>0</v>
      </c>
      <c r="MGA67" s="960">
        <f t="shared" ref="MGA67" si="12671">(MGA60-MGA62)*$C$65*0.2958</f>
        <v>0</v>
      </c>
      <c r="MGC67" s="960">
        <f t="shared" ref="MGC67" si="12672">(MGC60-MGC62)*$C$65*0.2958</f>
        <v>0</v>
      </c>
      <c r="MGE67" s="960">
        <f t="shared" ref="MGE67" si="12673">(MGE60-MGE62)*$C$65*0.2958</f>
        <v>0</v>
      </c>
      <c r="MGG67" s="960">
        <f t="shared" ref="MGG67" si="12674">(MGG60-MGG62)*$C$65*0.2958</f>
        <v>0</v>
      </c>
      <c r="MGI67" s="960">
        <f t="shared" ref="MGI67" si="12675">(MGI60-MGI62)*$C$65*0.2958</f>
        <v>0</v>
      </c>
      <c r="MGK67" s="960">
        <f t="shared" ref="MGK67" si="12676">(MGK60-MGK62)*$C$65*0.2958</f>
        <v>0</v>
      </c>
      <c r="MGM67" s="960">
        <f t="shared" ref="MGM67" si="12677">(MGM60-MGM62)*$C$65*0.2958</f>
        <v>0</v>
      </c>
      <c r="MGO67" s="960">
        <f t="shared" ref="MGO67" si="12678">(MGO60-MGO62)*$C$65*0.2958</f>
        <v>0</v>
      </c>
      <c r="MGQ67" s="960">
        <f t="shared" ref="MGQ67" si="12679">(MGQ60-MGQ62)*$C$65*0.2958</f>
        <v>0</v>
      </c>
      <c r="MGS67" s="960">
        <f t="shared" ref="MGS67" si="12680">(MGS60-MGS62)*$C$65*0.2958</f>
        <v>0</v>
      </c>
      <c r="MGU67" s="960">
        <f t="shared" ref="MGU67" si="12681">(MGU60-MGU62)*$C$65*0.2958</f>
        <v>0</v>
      </c>
      <c r="MGW67" s="960">
        <f t="shared" ref="MGW67" si="12682">(MGW60-MGW62)*$C$65*0.2958</f>
        <v>0</v>
      </c>
      <c r="MGY67" s="960">
        <f t="shared" ref="MGY67" si="12683">(MGY60-MGY62)*$C$65*0.2958</f>
        <v>0</v>
      </c>
      <c r="MHA67" s="960">
        <f t="shared" ref="MHA67" si="12684">(MHA60-MHA62)*$C$65*0.2958</f>
        <v>0</v>
      </c>
      <c r="MHC67" s="960">
        <f t="shared" ref="MHC67" si="12685">(MHC60-MHC62)*$C$65*0.2958</f>
        <v>0</v>
      </c>
      <c r="MHE67" s="960">
        <f t="shared" ref="MHE67" si="12686">(MHE60-MHE62)*$C$65*0.2958</f>
        <v>0</v>
      </c>
      <c r="MHG67" s="960">
        <f t="shared" ref="MHG67" si="12687">(MHG60-MHG62)*$C$65*0.2958</f>
        <v>0</v>
      </c>
      <c r="MHI67" s="960">
        <f t="shared" ref="MHI67" si="12688">(MHI60-MHI62)*$C$65*0.2958</f>
        <v>0</v>
      </c>
      <c r="MHK67" s="960">
        <f t="shared" ref="MHK67" si="12689">(MHK60-MHK62)*$C$65*0.2958</f>
        <v>0</v>
      </c>
      <c r="MHM67" s="960">
        <f t="shared" ref="MHM67" si="12690">(MHM60-MHM62)*$C$65*0.2958</f>
        <v>0</v>
      </c>
      <c r="MHO67" s="960">
        <f t="shared" ref="MHO67" si="12691">(MHO60-MHO62)*$C$65*0.2958</f>
        <v>0</v>
      </c>
      <c r="MHQ67" s="960">
        <f t="shared" ref="MHQ67" si="12692">(MHQ60-MHQ62)*$C$65*0.2958</f>
        <v>0</v>
      </c>
      <c r="MHS67" s="960">
        <f t="shared" ref="MHS67" si="12693">(MHS60-MHS62)*$C$65*0.2958</f>
        <v>0</v>
      </c>
      <c r="MHU67" s="960">
        <f t="shared" ref="MHU67" si="12694">(MHU60-MHU62)*$C$65*0.2958</f>
        <v>0</v>
      </c>
      <c r="MHW67" s="960">
        <f t="shared" ref="MHW67" si="12695">(MHW60-MHW62)*$C$65*0.2958</f>
        <v>0</v>
      </c>
      <c r="MHY67" s="960">
        <f t="shared" ref="MHY67" si="12696">(MHY60-MHY62)*$C$65*0.2958</f>
        <v>0</v>
      </c>
      <c r="MIA67" s="960">
        <f t="shared" ref="MIA67" si="12697">(MIA60-MIA62)*$C$65*0.2958</f>
        <v>0</v>
      </c>
      <c r="MIC67" s="960">
        <f t="shared" ref="MIC67" si="12698">(MIC60-MIC62)*$C$65*0.2958</f>
        <v>0</v>
      </c>
      <c r="MIE67" s="960">
        <f t="shared" ref="MIE67" si="12699">(MIE60-MIE62)*$C$65*0.2958</f>
        <v>0</v>
      </c>
      <c r="MIG67" s="960">
        <f t="shared" ref="MIG67" si="12700">(MIG60-MIG62)*$C$65*0.2958</f>
        <v>0</v>
      </c>
      <c r="MII67" s="960">
        <f t="shared" ref="MII67" si="12701">(MII60-MII62)*$C$65*0.2958</f>
        <v>0</v>
      </c>
      <c r="MIK67" s="960">
        <f t="shared" ref="MIK67" si="12702">(MIK60-MIK62)*$C$65*0.2958</f>
        <v>0</v>
      </c>
      <c r="MIM67" s="960">
        <f t="shared" ref="MIM67" si="12703">(MIM60-MIM62)*$C$65*0.2958</f>
        <v>0</v>
      </c>
      <c r="MIO67" s="960">
        <f t="shared" ref="MIO67" si="12704">(MIO60-MIO62)*$C$65*0.2958</f>
        <v>0</v>
      </c>
      <c r="MIQ67" s="960">
        <f t="shared" ref="MIQ67" si="12705">(MIQ60-MIQ62)*$C$65*0.2958</f>
        <v>0</v>
      </c>
      <c r="MIS67" s="960">
        <f t="shared" ref="MIS67" si="12706">(MIS60-MIS62)*$C$65*0.2958</f>
        <v>0</v>
      </c>
      <c r="MIU67" s="960">
        <f t="shared" ref="MIU67" si="12707">(MIU60-MIU62)*$C$65*0.2958</f>
        <v>0</v>
      </c>
      <c r="MIW67" s="960">
        <f t="shared" ref="MIW67" si="12708">(MIW60-MIW62)*$C$65*0.2958</f>
        <v>0</v>
      </c>
      <c r="MIY67" s="960">
        <f t="shared" ref="MIY67" si="12709">(MIY60-MIY62)*$C$65*0.2958</f>
        <v>0</v>
      </c>
      <c r="MJA67" s="960">
        <f t="shared" ref="MJA67" si="12710">(MJA60-MJA62)*$C$65*0.2958</f>
        <v>0</v>
      </c>
      <c r="MJC67" s="960">
        <f t="shared" ref="MJC67" si="12711">(MJC60-MJC62)*$C$65*0.2958</f>
        <v>0</v>
      </c>
      <c r="MJE67" s="960">
        <f t="shared" ref="MJE67" si="12712">(MJE60-MJE62)*$C$65*0.2958</f>
        <v>0</v>
      </c>
      <c r="MJG67" s="960">
        <f t="shared" ref="MJG67" si="12713">(MJG60-MJG62)*$C$65*0.2958</f>
        <v>0</v>
      </c>
      <c r="MJI67" s="960">
        <f t="shared" ref="MJI67" si="12714">(MJI60-MJI62)*$C$65*0.2958</f>
        <v>0</v>
      </c>
      <c r="MJK67" s="960">
        <f t="shared" ref="MJK67" si="12715">(MJK60-MJK62)*$C$65*0.2958</f>
        <v>0</v>
      </c>
      <c r="MJM67" s="960">
        <f t="shared" ref="MJM67" si="12716">(MJM60-MJM62)*$C$65*0.2958</f>
        <v>0</v>
      </c>
      <c r="MJO67" s="960">
        <f t="shared" ref="MJO67" si="12717">(MJO60-MJO62)*$C$65*0.2958</f>
        <v>0</v>
      </c>
      <c r="MJQ67" s="960">
        <f t="shared" ref="MJQ67" si="12718">(MJQ60-MJQ62)*$C$65*0.2958</f>
        <v>0</v>
      </c>
      <c r="MJS67" s="960">
        <f t="shared" ref="MJS67" si="12719">(MJS60-MJS62)*$C$65*0.2958</f>
        <v>0</v>
      </c>
      <c r="MJU67" s="960">
        <f t="shared" ref="MJU67" si="12720">(MJU60-MJU62)*$C$65*0.2958</f>
        <v>0</v>
      </c>
      <c r="MJW67" s="960">
        <f t="shared" ref="MJW67" si="12721">(MJW60-MJW62)*$C$65*0.2958</f>
        <v>0</v>
      </c>
      <c r="MJY67" s="960">
        <f t="shared" ref="MJY67" si="12722">(MJY60-MJY62)*$C$65*0.2958</f>
        <v>0</v>
      </c>
      <c r="MKA67" s="960">
        <f t="shared" ref="MKA67" si="12723">(MKA60-MKA62)*$C$65*0.2958</f>
        <v>0</v>
      </c>
      <c r="MKC67" s="960">
        <f t="shared" ref="MKC67" si="12724">(MKC60-MKC62)*$C$65*0.2958</f>
        <v>0</v>
      </c>
      <c r="MKE67" s="960">
        <f t="shared" ref="MKE67" si="12725">(MKE60-MKE62)*$C$65*0.2958</f>
        <v>0</v>
      </c>
      <c r="MKG67" s="960">
        <f t="shared" ref="MKG67" si="12726">(MKG60-MKG62)*$C$65*0.2958</f>
        <v>0</v>
      </c>
      <c r="MKI67" s="960">
        <f t="shared" ref="MKI67" si="12727">(MKI60-MKI62)*$C$65*0.2958</f>
        <v>0</v>
      </c>
      <c r="MKK67" s="960">
        <f t="shared" ref="MKK67" si="12728">(MKK60-MKK62)*$C$65*0.2958</f>
        <v>0</v>
      </c>
      <c r="MKM67" s="960">
        <f t="shared" ref="MKM67" si="12729">(MKM60-MKM62)*$C$65*0.2958</f>
        <v>0</v>
      </c>
      <c r="MKO67" s="960">
        <f t="shared" ref="MKO67" si="12730">(MKO60-MKO62)*$C$65*0.2958</f>
        <v>0</v>
      </c>
      <c r="MKQ67" s="960">
        <f t="shared" ref="MKQ67" si="12731">(MKQ60-MKQ62)*$C$65*0.2958</f>
        <v>0</v>
      </c>
      <c r="MKS67" s="960">
        <f t="shared" ref="MKS67" si="12732">(MKS60-MKS62)*$C$65*0.2958</f>
        <v>0</v>
      </c>
      <c r="MKU67" s="960">
        <f t="shared" ref="MKU67" si="12733">(MKU60-MKU62)*$C$65*0.2958</f>
        <v>0</v>
      </c>
      <c r="MKW67" s="960">
        <f t="shared" ref="MKW67" si="12734">(MKW60-MKW62)*$C$65*0.2958</f>
        <v>0</v>
      </c>
      <c r="MKY67" s="960">
        <f t="shared" ref="MKY67" si="12735">(MKY60-MKY62)*$C$65*0.2958</f>
        <v>0</v>
      </c>
      <c r="MLA67" s="960">
        <f t="shared" ref="MLA67" si="12736">(MLA60-MLA62)*$C$65*0.2958</f>
        <v>0</v>
      </c>
      <c r="MLC67" s="960">
        <f t="shared" ref="MLC67" si="12737">(MLC60-MLC62)*$C$65*0.2958</f>
        <v>0</v>
      </c>
      <c r="MLE67" s="960">
        <f t="shared" ref="MLE67" si="12738">(MLE60-MLE62)*$C$65*0.2958</f>
        <v>0</v>
      </c>
      <c r="MLG67" s="960">
        <f t="shared" ref="MLG67" si="12739">(MLG60-MLG62)*$C$65*0.2958</f>
        <v>0</v>
      </c>
      <c r="MLI67" s="960">
        <f t="shared" ref="MLI67" si="12740">(MLI60-MLI62)*$C$65*0.2958</f>
        <v>0</v>
      </c>
      <c r="MLK67" s="960">
        <f t="shared" ref="MLK67" si="12741">(MLK60-MLK62)*$C$65*0.2958</f>
        <v>0</v>
      </c>
      <c r="MLM67" s="960">
        <f t="shared" ref="MLM67" si="12742">(MLM60-MLM62)*$C$65*0.2958</f>
        <v>0</v>
      </c>
      <c r="MLO67" s="960">
        <f t="shared" ref="MLO67" si="12743">(MLO60-MLO62)*$C$65*0.2958</f>
        <v>0</v>
      </c>
      <c r="MLQ67" s="960">
        <f t="shared" ref="MLQ67" si="12744">(MLQ60-MLQ62)*$C$65*0.2958</f>
        <v>0</v>
      </c>
      <c r="MLS67" s="960">
        <f t="shared" ref="MLS67" si="12745">(MLS60-MLS62)*$C$65*0.2958</f>
        <v>0</v>
      </c>
      <c r="MLU67" s="960">
        <f t="shared" ref="MLU67" si="12746">(MLU60-MLU62)*$C$65*0.2958</f>
        <v>0</v>
      </c>
      <c r="MLW67" s="960">
        <f t="shared" ref="MLW67" si="12747">(MLW60-MLW62)*$C$65*0.2958</f>
        <v>0</v>
      </c>
      <c r="MLY67" s="960">
        <f t="shared" ref="MLY67" si="12748">(MLY60-MLY62)*$C$65*0.2958</f>
        <v>0</v>
      </c>
      <c r="MMA67" s="960">
        <f t="shared" ref="MMA67" si="12749">(MMA60-MMA62)*$C$65*0.2958</f>
        <v>0</v>
      </c>
      <c r="MMC67" s="960">
        <f t="shared" ref="MMC67" si="12750">(MMC60-MMC62)*$C$65*0.2958</f>
        <v>0</v>
      </c>
      <c r="MME67" s="960">
        <f t="shared" ref="MME67" si="12751">(MME60-MME62)*$C$65*0.2958</f>
        <v>0</v>
      </c>
      <c r="MMG67" s="960">
        <f t="shared" ref="MMG67" si="12752">(MMG60-MMG62)*$C$65*0.2958</f>
        <v>0</v>
      </c>
      <c r="MMI67" s="960">
        <f t="shared" ref="MMI67" si="12753">(MMI60-MMI62)*$C$65*0.2958</f>
        <v>0</v>
      </c>
      <c r="MMK67" s="960">
        <f t="shared" ref="MMK67" si="12754">(MMK60-MMK62)*$C$65*0.2958</f>
        <v>0</v>
      </c>
      <c r="MMM67" s="960">
        <f t="shared" ref="MMM67" si="12755">(MMM60-MMM62)*$C$65*0.2958</f>
        <v>0</v>
      </c>
      <c r="MMO67" s="960">
        <f t="shared" ref="MMO67" si="12756">(MMO60-MMO62)*$C$65*0.2958</f>
        <v>0</v>
      </c>
      <c r="MMQ67" s="960">
        <f t="shared" ref="MMQ67" si="12757">(MMQ60-MMQ62)*$C$65*0.2958</f>
        <v>0</v>
      </c>
      <c r="MMS67" s="960">
        <f t="shared" ref="MMS67" si="12758">(MMS60-MMS62)*$C$65*0.2958</f>
        <v>0</v>
      </c>
      <c r="MMU67" s="960">
        <f t="shared" ref="MMU67" si="12759">(MMU60-MMU62)*$C$65*0.2958</f>
        <v>0</v>
      </c>
      <c r="MMW67" s="960">
        <f t="shared" ref="MMW67" si="12760">(MMW60-MMW62)*$C$65*0.2958</f>
        <v>0</v>
      </c>
      <c r="MMY67" s="960">
        <f t="shared" ref="MMY67" si="12761">(MMY60-MMY62)*$C$65*0.2958</f>
        <v>0</v>
      </c>
      <c r="MNA67" s="960">
        <f t="shared" ref="MNA67" si="12762">(MNA60-MNA62)*$C$65*0.2958</f>
        <v>0</v>
      </c>
      <c r="MNC67" s="960">
        <f t="shared" ref="MNC67" si="12763">(MNC60-MNC62)*$C$65*0.2958</f>
        <v>0</v>
      </c>
      <c r="MNE67" s="960">
        <f t="shared" ref="MNE67" si="12764">(MNE60-MNE62)*$C$65*0.2958</f>
        <v>0</v>
      </c>
      <c r="MNG67" s="960">
        <f t="shared" ref="MNG67" si="12765">(MNG60-MNG62)*$C$65*0.2958</f>
        <v>0</v>
      </c>
      <c r="MNI67" s="960">
        <f t="shared" ref="MNI67" si="12766">(MNI60-MNI62)*$C$65*0.2958</f>
        <v>0</v>
      </c>
      <c r="MNK67" s="960">
        <f t="shared" ref="MNK67" si="12767">(MNK60-MNK62)*$C$65*0.2958</f>
        <v>0</v>
      </c>
      <c r="MNM67" s="960">
        <f t="shared" ref="MNM67" si="12768">(MNM60-MNM62)*$C$65*0.2958</f>
        <v>0</v>
      </c>
      <c r="MNO67" s="960">
        <f t="shared" ref="MNO67" si="12769">(MNO60-MNO62)*$C$65*0.2958</f>
        <v>0</v>
      </c>
      <c r="MNQ67" s="960">
        <f t="shared" ref="MNQ67" si="12770">(MNQ60-MNQ62)*$C$65*0.2958</f>
        <v>0</v>
      </c>
      <c r="MNS67" s="960">
        <f t="shared" ref="MNS67" si="12771">(MNS60-MNS62)*$C$65*0.2958</f>
        <v>0</v>
      </c>
      <c r="MNU67" s="960">
        <f t="shared" ref="MNU67" si="12772">(MNU60-MNU62)*$C$65*0.2958</f>
        <v>0</v>
      </c>
      <c r="MNW67" s="960">
        <f t="shared" ref="MNW67" si="12773">(MNW60-MNW62)*$C$65*0.2958</f>
        <v>0</v>
      </c>
      <c r="MNY67" s="960">
        <f t="shared" ref="MNY67" si="12774">(MNY60-MNY62)*$C$65*0.2958</f>
        <v>0</v>
      </c>
      <c r="MOA67" s="960">
        <f t="shared" ref="MOA67" si="12775">(MOA60-MOA62)*$C$65*0.2958</f>
        <v>0</v>
      </c>
      <c r="MOC67" s="960">
        <f t="shared" ref="MOC67" si="12776">(MOC60-MOC62)*$C$65*0.2958</f>
        <v>0</v>
      </c>
      <c r="MOE67" s="960">
        <f t="shared" ref="MOE67" si="12777">(MOE60-MOE62)*$C$65*0.2958</f>
        <v>0</v>
      </c>
      <c r="MOG67" s="960">
        <f t="shared" ref="MOG67" si="12778">(MOG60-MOG62)*$C$65*0.2958</f>
        <v>0</v>
      </c>
      <c r="MOI67" s="960">
        <f t="shared" ref="MOI67" si="12779">(MOI60-MOI62)*$C$65*0.2958</f>
        <v>0</v>
      </c>
      <c r="MOK67" s="960">
        <f t="shared" ref="MOK67" si="12780">(MOK60-MOK62)*$C$65*0.2958</f>
        <v>0</v>
      </c>
      <c r="MOM67" s="960">
        <f t="shared" ref="MOM67" si="12781">(MOM60-MOM62)*$C$65*0.2958</f>
        <v>0</v>
      </c>
      <c r="MOO67" s="960">
        <f t="shared" ref="MOO67" si="12782">(MOO60-MOO62)*$C$65*0.2958</f>
        <v>0</v>
      </c>
      <c r="MOQ67" s="960">
        <f t="shared" ref="MOQ67" si="12783">(MOQ60-MOQ62)*$C$65*0.2958</f>
        <v>0</v>
      </c>
      <c r="MOS67" s="960">
        <f t="shared" ref="MOS67" si="12784">(MOS60-MOS62)*$C$65*0.2958</f>
        <v>0</v>
      </c>
      <c r="MOU67" s="960">
        <f t="shared" ref="MOU67" si="12785">(MOU60-MOU62)*$C$65*0.2958</f>
        <v>0</v>
      </c>
      <c r="MOW67" s="960">
        <f t="shared" ref="MOW67" si="12786">(MOW60-MOW62)*$C$65*0.2958</f>
        <v>0</v>
      </c>
      <c r="MOY67" s="960">
        <f t="shared" ref="MOY67" si="12787">(MOY60-MOY62)*$C$65*0.2958</f>
        <v>0</v>
      </c>
      <c r="MPA67" s="960">
        <f t="shared" ref="MPA67" si="12788">(MPA60-MPA62)*$C$65*0.2958</f>
        <v>0</v>
      </c>
      <c r="MPC67" s="960">
        <f t="shared" ref="MPC67" si="12789">(MPC60-MPC62)*$C$65*0.2958</f>
        <v>0</v>
      </c>
      <c r="MPE67" s="960">
        <f t="shared" ref="MPE67" si="12790">(MPE60-MPE62)*$C$65*0.2958</f>
        <v>0</v>
      </c>
      <c r="MPG67" s="960">
        <f t="shared" ref="MPG67" si="12791">(MPG60-MPG62)*$C$65*0.2958</f>
        <v>0</v>
      </c>
      <c r="MPI67" s="960">
        <f t="shared" ref="MPI67" si="12792">(MPI60-MPI62)*$C$65*0.2958</f>
        <v>0</v>
      </c>
      <c r="MPK67" s="960">
        <f t="shared" ref="MPK67" si="12793">(MPK60-MPK62)*$C$65*0.2958</f>
        <v>0</v>
      </c>
      <c r="MPM67" s="960">
        <f t="shared" ref="MPM67" si="12794">(MPM60-MPM62)*$C$65*0.2958</f>
        <v>0</v>
      </c>
      <c r="MPO67" s="960">
        <f t="shared" ref="MPO67" si="12795">(MPO60-MPO62)*$C$65*0.2958</f>
        <v>0</v>
      </c>
      <c r="MPQ67" s="960">
        <f t="shared" ref="MPQ67" si="12796">(MPQ60-MPQ62)*$C$65*0.2958</f>
        <v>0</v>
      </c>
      <c r="MPS67" s="960">
        <f t="shared" ref="MPS67" si="12797">(MPS60-MPS62)*$C$65*0.2958</f>
        <v>0</v>
      </c>
      <c r="MPU67" s="960">
        <f t="shared" ref="MPU67" si="12798">(MPU60-MPU62)*$C$65*0.2958</f>
        <v>0</v>
      </c>
      <c r="MPW67" s="960">
        <f t="shared" ref="MPW67" si="12799">(MPW60-MPW62)*$C$65*0.2958</f>
        <v>0</v>
      </c>
      <c r="MPY67" s="960">
        <f t="shared" ref="MPY67" si="12800">(MPY60-MPY62)*$C$65*0.2958</f>
        <v>0</v>
      </c>
      <c r="MQA67" s="960">
        <f t="shared" ref="MQA67" si="12801">(MQA60-MQA62)*$C$65*0.2958</f>
        <v>0</v>
      </c>
      <c r="MQC67" s="960">
        <f t="shared" ref="MQC67" si="12802">(MQC60-MQC62)*$C$65*0.2958</f>
        <v>0</v>
      </c>
      <c r="MQE67" s="960">
        <f t="shared" ref="MQE67" si="12803">(MQE60-MQE62)*$C$65*0.2958</f>
        <v>0</v>
      </c>
      <c r="MQG67" s="960">
        <f t="shared" ref="MQG67" si="12804">(MQG60-MQG62)*$C$65*0.2958</f>
        <v>0</v>
      </c>
      <c r="MQI67" s="960">
        <f t="shared" ref="MQI67" si="12805">(MQI60-MQI62)*$C$65*0.2958</f>
        <v>0</v>
      </c>
      <c r="MQK67" s="960">
        <f t="shared" ref="MQK67" si="12806">(MQK60-MQK62)*$C$65*0.2958</f>
        <v>0</v>
      </c>
      <c r="MQM67" s="960">
        <f t="shared" ref="MQM67" si="12807">(MQM60-MQM62)*$C$65*0.2958</f>
        <v>0</v>
      </c>
      <c r="MQO67" s="960">
        <f t="shared" ref="MQO67" si="12808">(MQO60-MQO62)*$C$65*0.2958</f>
        <v>0</v>
      </c>
      <c r="MQQ67" s="960">
        <f t="shared" ref="MQQ67" si="12809">(MQQ60-MQQ62)*$C$65*0.2958</f>
        <v>0</v>
      </c>
      <c r="MQS67" s="960">
        <f t="shared" ref="MQS67" si="12810">(MQS60-MQS62)*$C$65*0.2958</f>
        <v>0</v>
      </c>
      <c r="MQU67" s="960">
        <f t="shared" ref="MQU67" si="12811">(MQU60-MQU62)*$C$65*0.2958</f>
        <v>0</v>
      </c>
      <c r="MQW67" s="960">
        <f t="shared" ref="MQW67" si="12812">(MQW60-MQW62)*$C$65*0.2958</f>
        <v>0</v>
      </c>
      <c r="MQY67" s="960">
        <f t="shared" ref="MQY67" si="12813">(MQY60-MQY62)*$C$65*0.2958</f>
        <v>0</v>
      </c>
      <c r="MRA67" s="960">
        <f t="shared" ref="MRA67" si="12814">(MRA60-MRA62)*$C$65*0.2958</f>
        <v>0</v>
      </c>
      <c r="MRC67" s="960">
        <f t="shared" ref="MRC67" si="12815">(MRC60-MRC62)*$C$65*0.2958</f>
        <v>0</v>
      </c>
      <c r="MRE67" s="960">
        <f t="shared" ref="MRE67" si="12816">(MRE60-MRE62)*$C$65*0.2958</f>
        <v>0</v>
      </c>
      <c r="MRG67" s="960">
        <f t="shared" ref="MRG67" si="12817">(MRG60-MRG62)*$C$65*0.2958</f>
        <v>0</v>
      </c>
      <c r="MRI67" s="960">
        <f t="shared" ref="MRI67" si="12818">(MRI60-MRI62)*$C$65*0.2958</f>
        <v>0</v>
      </c>
      <c r="MRK67" s="960">
        <f t="shared" ref="MRK67" si="12819">(MRK60-MRK62)*$C$65*0.2958</f>
        <v>0</v>
      </c>
      <c r="MRM67" s="960">
        <f t="shared" ref="MRM67" si="12820">(MRM60-MRM62)*$C$65*0.2958</f>
        <v>0</v>
      </c>
      <c r="MRO67" s="960">
        <f t="shared" ref="MRO67" si="12821">(MRO60-MRO62)*$C$65*0.2958</f>
        <v>0</v>
      </c>
      <c r="MRQ67" s="960">
        <f t="shared" ref="MRQ67" si="12822">(MRQ60-MRQ62)*$C$65*0.2958</f>
        <v>0</v>
      </c>
      <c r="MRS67" s="960">
        <f t="shared" ref="MRS67" si="12823">(MRS60-MRS62)*$C$65*0.2958</f>
        <v>0</v>
      </c>
      <c r="MRU67" s="960">
        <f t="shared" ref="MRU67" si="12824">(MRU60-MRU62)*$C$65*0.2958</f>
        <v>0</v>
      </c>
      <c r="MRW67" s="960">
        <f t="shared" ref="MRW67" si="12825">(MRW60-MRW62)*$C$65*0.2958</f>
        <v>0</v>
      </c>
      <c r="MRY67" s="960">
        <f t="shared" ref="MRY67" si="12826">(MRY60-MRY62)*$C$65*0.2958</f>
        <v>0</v>
      </c>
      <c r="MSA67" s="960">
        <f t="shared" ref="MSA67" si="12827">(MSA60-MSA62)*$C$65*0.2958</f>
        <v>0</v>
      </c>
      <c r="MSC67" s="960">
        <f t="shared" ref="MSC67" si="12828">(MSC60-MSC62)*$C$65*0.2958</f>
        <v>0</v>
      </c>
      <c r="MSE67" s="960">
        <f t="shared" ref="MSE67" si="12829">(MSE60-MSE62)*$C$65*0.2958</f>
        <v>0</v>
      </c>
      <c r="MSG67" s="960">
        <f t="shared" ref="MSG67" si="12830">(MSG60-MSG62)*$C$65*0.2958</f>
        <v>0</v>
      </c>
      <c r="MSI67" s="960">
        <f t="shared" ref="MSI67" si="12831">(MSI60-MSI62)*$C$65*0.2958</f>
        <v>0</v>
      </c>
      <c r="MSK67" s="960">
        <f t="shared" ref="MSK67" si="12832">(MSK60-MSK62)*$C$65*0.2958</f>
        <v>0</v>
      </c>
      <c r="MSM67" s="960">
        <f t="shared" ref="MSM67" si="12833">(MSM60-MSM62)*$C$65*0.2958</f>
        <v>0</v>
      </c>
      <c r="MSO67" s="960">
        <f t="shared" ref="MSO67" si="12834">(MSO60-MSO62)*$C$65*0.2958</f>
        <v>0</v>
      </c>
      <c r="MSQ67" s="960">
        <f t="shared" ref="MSQ67" si="12835">(MSQ60-MSQ62)*$C$65*0.2958</f>
        <v>0</v>
      </c>
      <c r="MSS67" s="960">
        <f t="shared" ref="MSS67" si="12836">(MSS60-MSS62)*$C$65*0.2958</f>
        <v>0</v>
      </c>
      <c r="MSU67" s="960">
        <f t="shared" ref="MSU67" si="12837">(MSU60-MSU62)*$C$65*0.2958</f>
        <v>0</v>
      </c>
      <c r="MSW67" s="960">
        <f t="shared" ref="MSW67" si="12838">(MSW60-MSW62)*$C$65*0.2958</f>
        <v>0</v>
      </c>
      <c r="MSY67" s="960">
        <f t="shared" ref="MSY67" si="12839">(MSY60-MSY62)*$C$65*0.2958</f>
        <v>0</v>
      </c>
      <c r="MTA67" s="960">
        <f t="shared" ref="MTA67" si="12840">(MTA60-MTA62)*$C$65*0.2958</f>
        <v>0</v>
      </c>
      <c r="MTC67" s="960">
        <f t="shared" ref="MTC67" si="12841">(MTC60-MTC62)*$C$65*0.2958</f>
        <v>0</v>
      </c>
      <c r="MTE67" s="960">
        <f t="shared" ref="MTE67" si="12842">(MTE60-MTE62)*$C$65*0.2958</f>
        <v>0</v>
      </c>
      <c r="MTG67" s="960">
        <f t="shared" ref="MTG67" si="12843">(MTG60-MTG62)*$C$65*0.2958</f>
        <v>0</v>
      </c>
      <c r="MTI67" s="960">
        <f t="shared" ref="MTI67" si="12844">(MTI60-MTI62)*$C$65*0.2958</f>
        <v>0</v>
      </c>
      <c r="MTK67" s="960">
        <f t="shared" ref="MTK67" si="12845">(MTK60-MTK62)*$C$65*0.2958</f>
        <v>0</v>
      </c>
      <c r="MTM67" s="960">
        <f t="shared" ref="MTM67" si="12846">(MTM60-MTM62)*$C$65*0.2958</f>
        <v>0</v>
      </c>
      <c r="MTO67" s="960">
        <f t="shared" ref="MTO67" si="12847">(MTO60-MTO62)*$C$65*0.2958</f>
        <v>0</v>
      </c>
      <c r="MTQ67" s="960">
        <f t="shared" ref="MTQ67" si="12848">(MTQ60-MTQ62)*$C$65*0.2958</f>
        <v>0</v>
      </c>
      <c r="MTS67" s="960">
        <f t="shared" ref="MTS67" si="12849">(MTS60-MTS62)*$C$65*0.2958</f>
        <v>0</v>
      </c>
      <c r="MTU67" s="960">
        <f t="shared" ref="MTU67" si="12850">(MTU60-MTU62)*$C$65*0.2958</f>
        <v>0</v>
      </c>
      <c r="MTW67" s="960">
        <f t="shared" ref="MTW67" si="12851">(MTW60-MTW62)*$C$65*0.2958</f>
        <v>0</v>
      </c>
      <c r="MTY67" s="960">
        <f t="shared" ref="MTY67" si="12852">(MTY60-MTY62)*$C$65*0.2958</f>
        <v>0</v>
      </c>
      <c r="MUA67" s="960">
        <f t="shared" ref="MUA67" si="12853">(MUA60-MUA62)*$C$65*0.2958</f>
        <v>0</v>
      </c>
      <c r="MUC67" s="960">
        <f t="shared" ref="MUC67" si="12854">(MUC60-MUC62)*$C$65*0.2958</f>
        <v>0</v>
      </c>
      <c r="MUE67" s="960">
        <f t="shared" ref="MUE67" si="12855">(MUE60-MUE62)*$C$65*0.2958</f>
        <v>0</v>
      </c>
      <c r="MUG67" s="960">
        <f t="shared" ref="MUG67" si="12856">(MUG60-MUG62)*$C$65*0.2958</f>
        <v>0</v>
      </c>
      <c r="MUI67" s="960">
        <f t="shared" ref="MUI67" si="12857">(MUI60-MUI62)*$C$65*0.2958</f>
        <v>0</v>
      </c>
      <c r="MUK67" s="960">
        <f t="shared" ref="MUK67" si="12858">(MUK60-MUK62)*$C$65*0.2958</f>
        <v>0</v>
      </c>
      <c r="MUM67" s="960">
        <f t="shared" ref="MUM67" si="12859">(MUM60-MUM62)*$C$65*0.2958</f>
        <v>0</v>
      </c>
      <c r="MUO67" s="960">
        <f t="shared" ref="MUO67" si="12860">(MUO60-MUO62)*$C$65*0.2958</f>
        <v>0</v>
      </c>
      <c r="MUQ67" s="960">
        <f t="shared" ref="MUQ67" si="12861">(MUQ60-MUQ62)*$C$65*0.2958</f>
        <v>0</v>
      </c>
      <c r="MUS67" s="960">
        <f t="shared" ref="MUS67" si="12862">(MUS60-MUS62)*$C$65*0.2958</f>
        <v>0</v>
      </c>
      <c r="MUU67" s="960">
        <f t="shared" ref="MUU67" si="12863">(MUU60-MUU62)*$C$65*0.2958</f>
        <v>0</v>
      </c>
      <c r="MUW67" s="960">
        <f t="shared" ref="MUW67" si="12864">(MUW60-MUW62)*$C$65*0.2958</f>
        <v>0</v>
      </c>
      <c r="MUY67" s="960">
        <f t="shared" ref="MUY67" si="12865">(MUY60-MUY62)*$C$65*0.2958</f>
        <v>0</v>
      </c>
      <c r="MVA67" s="960">
        <f t="shared" ref="MVA67" si="12866">(MVA60-MVA62)*$C$65*0.2958</f>
        <v>0</v>
      </c>
      <c r="MVC67" s="960">
        <f t="shared" ref="MVC67" si="12867">(MVC60-MVC62)*$C$65*0.2958</f>
        <v>0</v>
      </c>
      <c r="MVE67" s="960">
        <f t="shared" ref="MVE67" si="12868">(MVE60-MVE62)*$C$65*0.2958</f>
        <v>0</v>
      </c>
      <c r="MVG67" s="960">
        <f t="shared" ref="MVG67" si="12869">(MVG60-MVG62)*$C$65*0.2958</f>
        <v>0</v>
      </c>
      <c r="MVI67" s="960">
        <f t="shared" ref="MVI67" si="12870">(MVI60-MVI62)*$C$65*0.2958</f>
        <v>0</v>
      </c>
      <c r="MVK67" s="960">
        <f t="shared" ref="MVK67" si="12871">(MVK60-MVK62)*$C$65*0.2958</f>
        <v>0</v>
      </c>
      <c r="MVM67" s="960">
        <f t="shared" ref="MVM67" si="12872">(MVM60-MVM62)*$C$65*0.2958</f>
        <v>0</v>
      </c>
      <c r="MVO67" s="960">
        <f t="shared" ref="MVO67" si="12873">(MVO60-MVO62)*$C$65*0.2958</f>
        <v>0</v>
      </c>
      <c r="MVQ67" s="960">
        <f t="shared" ref="MVQ67" si="12874">(MVQ60-MVQ62)*$C$65*0.2958</f>
        <v>0</v>
      </c>
      <c r="MVS67" s="960">
        <f t="shared" ref="MVS67" si="12875">(MVS60-MVS62)*$C$65*0.2958</f>
        <v>0</v>
      </c>
      <c r="MVU67" s="960">
        <f t="shared" ref="MVU67" si="12876">(MVU60-MVU62)*$C$65*0.2958</f>
        <v>0</v>
      </c>
      <c r="MVW67" s="960">
        <f t="shared" ref="MVW67" si="12877">(MVW60-MVW62)*$C$65*0.2958</f>
        <v>0</v>
      </c>
      <c r="MVY67" s="960">
        <f t="shared" ref="MVY67" si="12878">(MVY60-MVY62)*$C$65*0.2958</f>
        <v>0</v>
      </c>
      <c r="MWA67" s="960">
        <f t="shared" ref="MWA67" si="12879">(MWA60-MWA62)*$C$65*0.2958</f>
        <v>0</v>
      </c>
      <c r="MWC67" s="960">
        <f t="shared" ref="MWC67" si="12880">(MWC60-MWC62)*$C$65*0.2958</f>
        <v>0</v>
      </c>
      <c r="MWE67" s="960">
        <f t="shared" ref="MWE67" si="12881">(MWE60-MWE62)*$C$65*0.2958</f>
        <v>0</v>
      </c>
      <c r="MWG67" s="960">
        <f t="shared" ref="MWG67" si="12882">(MWG60-MWG62)*$C$65*0.2958</f>
        <v>0</v>
      </c>
      <c r="MWI67" s="960">
        <f t="shared" ref="MWI67" si="12883">(MWI60-MWI62)*$C$65*0.2958</f>
        <v>0</v>
      </c>
      <c r="MWK67" s="960">
        <f t="shared" ref="MWK67" si="12884">(MWK60-MWK62)*$C$65*0.2958</f>
        <v>0</v>
      </c>
      <c r="MWM67" s="960">
        <f t="shared" ref="MWM67" si="12885">(MWM60-MWM62)*$C$65*0.2958</f>
        <v>0</v>
      </c>
      <c r="MWO67" s="960">
        <f t="shared" ref="MWO67" si="12886">(MWO60-MWO62)*$C$65*0.2958</f>
        <v>0</v>
      </c>
      <c r="MWQ67" s="960">
        <f t="shared" ref="MWQ67" si="12887">(MWQ60-MWQ62)*$C$65*0.2958</f>
        <v>0</v>
      </c>
      <c r="MWS67" s="960">
        <f t="shared" ref="MWS67" si="12888">(MWS60-MWS62)*$C$65*0.2958</f>
        <v>0</v>
      </c>
      <c r="MWU67" s="960">
        <f t="shared" ref="MWU67" si="12889">(MWU60-MWU62)*$C$65*0.2958</f>
        <v>0</v>
      </c>
      <c r="MWW67" s="960">
        <f t="shared" ref="MWW67" si="12890">(MWW60-MWW62)*$C$65*0.2958</f>
        <v>0</v>
      </c>
      <c r="MWY67" s="960">
        <f t="shared" ref="MWY67" si="12891">(MWY60-MWY62)*$C$65*0.2958</f>
        <v>0</v>
      </c>
      <c r="MXA67" s="960">
        <f t="shared" ref="MXA67" si="12892">(MXA60-MXA62)*$C$65*0.2958</f>
        <v>0</v>
      </c>
      <c r="MXC67" s="960">
        <f t="shared" ref="MXC67" si="12893">(MXC60-MXC62)*$C$65*0.2958</f>
        <v>0</v>
      </c>
      <c r="MXE67" s="960">
        <f t="shared" ref="MXE67" si="12894">(MXE60-MXE62)*$C$65*0.2958</f>
        <v>0</v>
      </c>
      <c r="MXG67" s="960">
        <f t="shared" ref="MXG67" si="12895">(MXG60-MXG62)*$C$65*0.2958</f>
        <v>0</v>
      </c>
      <c r="MXI67" s="960">
        <f t="shared" ref="MXI67" si="12896">(MXI60-MXI62)*$C$65*0.2958</f>
        <v>0</v>
      </c>
      <c r="MXK67" s="960">
        <f t="shared" ref="MXK67" si="12897">(MXK60-MXK62)*$C$65*0.2958</f>
        <v>0</v>
      </c>
      <c r="MXM67" s="960">
        <f t="shared" ref="MXM67" si="12898">(MXM60-MXM62)*$C$65*0.2958</f>
        <v>0</v>
      </c>
      <c r="MXO67" s="960">
        <f t="shared" ref="MXO67" si="12899">(MXO60-MXO62)*$C$65*0.2958</f>
        <v>0</v>
      </c>
      <c r="MXQ67" s="960">
        <f t="shared" ref="MXQ67" si="12900">(MXQ60-MXQ62)*$C$65*0.2958</f>
        <v>0</v>
      </c>
      <c r="MXS67" s="960">
        <f t="shared" ref="MXS67" si="12901">(MXS60-MXS62)*$C$65*0.2958</f>
        <v>0</v>
      </c>
      <c r="MXU67" s="960">
        <f t="shared" ref="MXU67" si="12902">(MXU60-MXU62)*$C$65*0.2958</f>
        <v>0</v>
      </c>
      <c r="MXW67" s="960">
        <f t="shared" ref="MXW67" si="12903">(MXW60-MXW62)*$C$65*0.2958</f>
        <v>0</v>
      </c>
      <c r="MXY67" s="960">
        <f t="shared" ref="MXY67" si="12904">(MXY60-MXY62)*$C$65*0.2958</f>
        <v>0</v>
      </c>
      <c r="MYA67" s="960">
        <f t="shared" ref="MYA67" si="12905">(MYA60-MYA62)*$C$65*0.2958</f>
        <v>0</v>
      </c>
      <c r="MYC67" s="960">
        <f t="shared" ref="MYC67" si="12906">(MYC60-MYC62)*$C$65*0.2958</f>
        <v>0</v>
      </c>
      <c r="MYE67" s="960">
        <f t="shared" ref="MYE67" si="12907">(MYE60-MYE62)*$C$65*0.2958</f>
        <v>0</v>
      </c>
      <c r="MYG67" s="960">
        <f t="shared" ref="MYG67" si="12908">(MYG60-MYG62)*$C$65*0.2958</f>
        <v>0</v>
      </c>
      <c r="MYI67" s="960">
        <f t="shared" ref="MYI67" si="12909">(MYI60-MYI62)*$C$65*0.2958</f>
        <v>0</v>
      </c>
      <c r="MYK67" s="960">
        <f t="shared" ref="MYK67" si="12910">(MYK60-MYK62)*$C$65*0.2958</f>
        <v>0</v>
      </c>
      <c r="MYM67" s="960">
        <f t="shared" ref="MYM67" si="12911">(MYM60-MYM62)*$C$65*0.2958</f>
        <v>0</v>
      </c>
      <c r="MYO67" s="960">
        <f t="shared" ref="MYO67" si="12912">(MYO60-MYO62)*$C$65*0.2958</f>
        <v>0</v>
      </c>
      <c r="MYQ67" s="960">
        <f t="shared" ref="MYQ67" si="12913">(MYQ60-MYQ62)*$C$65*0.2958</f>
        <v>0</v>
      </c>
      <c r="MYS67" s="960">
        <f t="shared" ref="MYS67" si="12914">(MYS60-MYS62)*$C$65*0.2958</f>
        <v>0</v>
      </c>
      <c r="MYU67" s="960">
        <f t="shared" ref="MYU67" si="12915">(MYU60-MYU62)*$C$65*0.2958</f>
        <v>0</v>
      </c>
      <c r="MYW67" s="960">
        <f t="shared" ref="MYW67" si="12916">(MYW60-MYW62)*$C$65*0.2958</f>
        <v>0</v>
      </c>
      <c r="MYY67" s="960">
        <f t="shared" ref="MYY67" si="12917">(MYY60-MYY62)*$C$65*0.2958</f>
        <v>0</v>
      </c>
      <c r="MZA67" s="960">
        <f t="shared" ref="MZA67" si="12918">(MZA60-MZA62)*$C$65*0.2958</f>
        <v>0</v>
      </c>
      <c r="MZC67" s="960">
        <f t="shared" ref="MZC67" si="12919">(MZC60-MZC62)*$C$65*0.2958</f>
        <v>0</v>
      </c>
      <c r="MZE67" s="960">
        <f t="shared" ref="MZE67" si="12920">(MZE60-MZE62)*$C$65*0.2958</f>
        <v>0</v>
      </c>
      <c r="MZG67" s="960">
        <f t="shared" ref="MZG67" si="12921">(MZG60-MZG62)*$C$65*0.2958</f>
        <v>0</v>
      </c>
      <c r="MZI67" s="960">
        <f t="shared" ref="MZI67" si="12922">(MZI60-MZI62)*$C$65*0.2958</f>
        <v>0</v>
      </c>
      <c r="MZK67" s="960">
        <f t="shared" ref="MZK67" si="12923">(MZK60-MZK62)*$C$65*0.2958</f>
        <v>0</v>
      </c>
      <c r="MZM67" s="960">
        <f t="shared" ref="MZM67" si="12924">(MZM60-MZM62)*$C$65*0.2958</f>
        <v>0</v>
      </c>
      <c r="MZO67" s="960">
        <f t="shared" ref="MZO67" si="12925">(MZO60-MZO62)*$C$65*0.2958</f>
        <v>0</v>
      </c>
      <c r="MZQ67" s="960">
        <f t="shared" ref="MZQ67" si="12926">(MZQ60-MZQ62)*$C$65*0.2958</f>
        <v>0</v>
      </c>
      <c r="MZS67" s="960">
        <f t="shared" ref="MZS67" si="12927">(MZS60-MZS62)*$C$65*0.2958</f>
        <v>0</v>
      </c>
      <c r="MZU67" s="960">
        <f t="shared" ref="MZU67" si="12928">(MZU60-MZU62)*$C$65*0.2958</f>
        <v>0</v>
      </c>
      <c r="MZW67" s="960">
        <f t="shared" ref="MZW67" si="12929">(MZW60-MZW62)*$C$65*0.2958</f>
        <v>0</v>
      </c>
      <c r="MZY67" s="960">
        <f t="shared" ref="MZY67" si="12930">(MZY60-MZY62)*$C$65*0.2958</f>
        <v>0</v>
      </c>
      <c r="NAA67" s="960">
        <f t="shared" ref="NAA67" si="12931">(NAA60-NAA62)*$C$65*0.2958</f>
        <v>0</v>
      </c>
      <c r="NAC67" s="960">
        <f t="shared" ref="NAC67" si="12932">(NAC60-NAC62)*$C$65*0.2958</f>
        <v>0</v>
      </c>
      <c r="NAE67" s="960">
        <f t="shared" ref="NAE67" si="12933">(NAE60-NAE62)*$C$65*0.2958</f>
        <v>0</v>
      </c>
      <c r="NAG67" s="960">
        <f t="shared" ref="NAG67" si="12934">(NAG60-NAG62)*$C$65*0.2958</f>
        <v>0</v>
      </c>
      <c r="NAI67" s="960">
        <f t="shared" ref="NAI67" si="12935">(NAI60-NAI62)*$C$65*0.2958</f>
        <v>0</v>
      </c>
      <c r="NAK67" s="960">
        <f t="shared" ref="NAK67" si="12936">(NAK60-NAK62)*$C$65*0.2958</f>
        <v>0</v>
      </c>
      <c r="NAM67" s="960">
        <f t="shared" ref="NAM67" si="12937">(NAM60-NAM62)*$C$65*0.2958</f>
        <v>0</v>
      </c>
      <c r="NAO67" s="960">
        <f t="shared" ref="NAO67" si="12938">(NAO60-NAO62)*$C$65*0.2958</f>
        <v>0</v>
      </c>
      <c r="NAQ67" s="960">
        <f t="shared" ref="NAQ67" si="12939">(NAQ60-NAQ62)*$C$65*0.2958</f>
        <v>0</v>
      </c>
      <c r="NAS67" s="960">
        <f t="shared" ref="NAS67" si="12940">(NAS60-NAS62)*$C$65*0.2958</f>
        <v>0</v>
      </c>
      <c r="NAU67" s="960">
        <f t="shared" ref="NAU67" si="12941">(NAU60-NAU62)*$C$65*0.2958</f>
        <v>0</v>
      </c>
      <c r="NAW67" s="960">
        <f t="shared" ref="NAW67" si="12942">(NAW60-NAW62)*$C$65*0.2958</f>
        <v>0</v>
      </c>
      <c r="NAY67" s="960">
        <f t="shared" ref="NAY67" si="12943">(NAY60-NAY62)*$C$65*0.2958</f>
        <v>0</v>
      </c>
      <c r="NBA67" s="960">
        <f t="shared" ref="NBA67" si="12944">(NBA60-NBA62)*$C$65*0.2958</f>
        <v>0</v>
      </c>
      <c r="NBC67" s="960">
        <f t="shared" ref="NBC67" si="12945">(NBC60-NBC62)*$C$65*0.2958</f>
        <v>0</v>
      </c>
      <c r="NBE67" s="960">
        <f t="shared" ref="NBE67" si="12946">(NBE60-NBE62)*$C$65*0.2958</f>
        <v>0</v>
      </c>
      <c r="NBG67" s="960">
        <f t="shared" ref="NBG67" si="12947">(NBG60-NBG62)*$C$65*0.2958</f>
        <v>0</v>
      </c>
      <c r="NBI67" s="960">
        <f t="shared" ref="NBI67" si="12948">(NBI60-NBI62)*$C$65*0.2958</f>
        <v>0</v>
      </c>
      <c r="NBK67" s="960">
        <f t="shared" ref="NBK67" si="12949">(NBK60-NBK62)*$C$65*0.2958</f>
        <v>0</v>
      </c>
      <c r="NBM67" s="960">
        <f t="shared" ref="NBM67" si="12950">(NBM60-NBM62)*$C$65*0.2958</f>
        <v>0</v>
      </c>
      <c r="NBO67" s="960">
        <f t="shared" ref="NBO67" si="12951">(NBO60-NBO62)*$C$65*0.2958</f>
        <v>0</v>
      </c>
      <c r="NBQ67" s="960">
        <f t="shared" ref="NBQ67" si="12952">(NBQ60-NBQ62)*$C$65*0.2958</f>
        <v>0</v>
      </c>
      <c r="NBS67" s="960">
        <f t="shared" ref="NBS67" si="12953">(NBS60-NBS62)*$C$65*0.2958</f>
        <v>0</v>
      </c>
      <c r="NBU67" s="960">
        <f t="shared" ref="NBU67" si="12954">(NBU60-NBU62)*$C$65*0.2958</f>
        <v>0</v>
      </c>
      <c r="NBW67" s="960">
        <f t="shared" ref="NBW67" si="12955">(NBW60-NBW62)*$C$65*0.2958</f>
        <v>0</v>
      </c>
      <c r="NBY67" s="960">
        <f t="shared" ref="NBY67" si="12956">(NBY60-NBY62)*$C$65*0.2958</f>
        <v>0</v>
      </c>
      <c r="NCA67" s="960">
        <f t="shared" ref="NCA67" si="12957">(NCA60-NCA62)*$C$65*0.2958</f>
        <v>0</v>
      </c>
      <c r="NCC67" s="960">
        <f t="shared" ref="NCC67" si="12958">(NCC60-NCC62)*$C$65*0.2958</f>
        <v>0</v>
      </c>
      <c r="NCE67" s="960">
        <f t="shared" ref="NCE67" si="12959">(NCE60-NCE62)*$C$65*0.2958</f>
        <v>0</v>
      </c>
      <c r="NCG67" s="960">
        <f t="shared" ref="NCG67" si="12960">(NCG60-NCG62)*$C$65*0.2958</f>
        <v>0</v>
      </c>
      <c r="NCI67" s="960">
        <f t="shared" ref="NCI67" si="12961">(NCI60-NCI62)*$C$65*0.2958</f>
        <v>0</v>
      </c>
      <c r="NCK67" s="960">
        <f t="shared" ref="NCK67" si="12962">(NCK60-NCK62)*$C$65*0.2958</f>
        <v>0</v>
      </c>
      <c r="NCM67" s="960">
        <f t="shared" ref="NCM67" si="12963">(NCM60-NCM62)*$C$65*0.2958</f>
        <v>0</v>
      </c>
      <c r="NCO67" s="960">
        <f t="shared" ref="NCO67" si="12964">(NCO60-NCO62)*$C$65*0.2958</f>
        <v>0</v>
      </c>
      <c r="NCQ67" s="960">
        <f t="shared" ref="NCQ67" si="12965">(NCQ60-NCQ62)*$C$65*0.2958</f>
        <v>0</v>
      </c>
      <c r="NCS67" s="960">
        <f t="shared" ref="NCS67" si="12966">(NCS60-NCS62)*$C$65*0.2958</f>
        <v>0</v>
      </c>
      <c r="NCU67" s="960">
        <f t="shared" ref="NCU67" si="12967">(NCU60-NCU62)*$C$65*0.2958</f>
        <v>0</v>
      </c>
      <c r="NCW67" s="960">
        <f t="shared" ref="NCW67" si="12968">(NCW60-NCW62)*$C$65*0.2958</f>
        <v>0</v>
      </c>
      <c r="NCY67" s="960">
        <f t="shared" ref="NCY67" si="12969">(NCY60-NCY62)*$C$65*0.2958</f>
        <v>0</v>
      </c>
      <c r="NDA67" s="960">
        <f t="shared" ref="NDA67" si="12970">(NDA60-NDA62)*$C$65*0.2958</f>
        <v>0</v>
      </c>
      <c r="NDC67" s="960">
        <f t="shared" ref="NDC67" si="12971">(NDC60-NDC62)*$C$65*0.2958</f>
        <v>0</v>
      </c>
      <c r="NDE67" s="960">
        <f t="shared" ref="NDE67" si="12972">(NDE60-NDE62)*$C$65*0.2958</f>
        <v>0</v>
      </c>
      <c r="NDG67" s="960">
        <f t="shared" ref="NDG67" si="12973">(NDG60-NDG62)*$C$65*0.2958</f>
        <v>0</v>
      </c>
      <c r="NDI67" s="960">
        <f t="shared" ref="NDI67" si="12974">(NDI60-NDI62)*$C$65*0.2958</f>
        <v>0</v>
      </c>
      <c r="NDK67" s="960">
        <f t="shared" ref="NDK67" si="12975">(NDK60-NDK62)*$C$65*0.2958</f>
        <v>0</v>
      </c>
      <c r="NDM67" s="960">
        <f t="shared" ref="NDM67" si="12976">(NDM60-NDM62)*$C$65*0.2958</f>
        <v>0</v>
      </c>
      <c r="NDO67" s="960">
        <f t="shared" ref="NDO67" si="12977">(NDO60-NDO62)*$C$65*0.2958</f>
        <v>0</v>
      </c>
      <c r="NDQ67" s="960">
        <f t="shared" ref="NDQ67" si="12978">(NDQ60-NDQ62)*$C$65*0.2958</f>
        <v>0</v>
      </c>
      <c r="NDS67" s="960">
        <f t="shared" ref="NDS67" si="12979">(NDS60-NDS62)*$C$65*0.2958</f>
        <v>0</v>
      </c>
      <c r="NDU67" s="960">
        <f t="shared" ref="NDU67" si="12980">(NDU60-NDU62)*$C$65*0.2958</f>
        <v>0</v>
      </c>
      <c r="NDW67" s="960">
        <f t="shared" ref="NDW67" si="12981">(NDW60-NDW62)*$C$65*0.2958</f>
        <v>0</v>
      </c>
      <c r="NDY67" s="960">
        <f t="shared" ref="NDY67" si="12982">(NDY60-NDY62)*$C$65*0.2958</f>
        <v>0</v>
      </c>
      <c r="NEA67" s="960">
        <f t="shared" ref="NEA67" si="12983">(NEA60-NEA62)*$C$65*0.2958</f>
        <v>0</v>
      </c>
      <c r="NEC67" s="960">
        <f t="shared" ref="NEC67" si="12984">(NEC60-NEC62)*$C$65*0.2958</f>
        <v>0</v>
      </c>
      <c r="NEE67" s="960">
        <f t="shared" ref="NEE67" si="12985">(NEE60-NEE62)*$C$65*0.2958</f>
        <v>0</v>
      </c>
      <c r="NEG67" s="960">
        <f t="shared" ref="NEG67" si="12986">(NEG60-NEG62)*$C$65*0.2958</f>
        <v>0</v>
      </c>
      <c r="NEI67" s="960">
        <f t="shared" ref="NEI67" si="12987">(NEI60-NEI62)*$C$65*0.2958</f>
        <v>0</v>
      </c>
      <c r="NEK67" s="960">
        <f t="shared" ref="NEK67" si="12988">(NEK60-NEK62)*$C$65*0.2958</f>
        <v>0</v>
      </c>
      <c r="NEM67" s="960">
        <f t="shared" ref="NEM67" si="12989">(NEM60-NEM62)*$C$65*0.2958</f>
        <v>0</v>
      </c>
      <c r="NEO67" s="960">
        <f t="shared" ref="NEO67" si="12990">(NEO60-NEO62)*$C$65*0.2958</f>
        <v>0</v>
      </c>
      <c r="NEQ67" s="960">
        <f t="shared" ref="NEQ67" si="12991">(NEQ60-NEQ62)*$C$65*0.2958</f>
        <v>0</v>
      </c>
      <c r="NES67" s="960">
        <f t="shared" ref="NES67" si="12992">(NES60-NES62)*$C$65*0.2958</f>
        <v>0</v>
      </c>
      <c r="NEU67" s="960">
        <f t="shared" ref="NEU67" si="12993">(NEU60-NEU62)*$C$65*0.2958</f>
        <v>0</v>
      </c>
      <c r="NEW67" s="960">
        <f t="shared" ref="NEW67" si="12994">(NEW60-NEW62)*$C$65*0.2958</f>
        <v>0</v>
      </c>
      <c r="NEY67" s="960">
        <f t="shared" ref="NEY67" si="12995">(NEY60-NEY62)*$C$65*0.2958</f>
        <v>0</v>
      </c>
      <c r="NFA67" s="960">
        <f t="shared" ref="NFA67" si="12996">(NFA60-NFA62)*$C$65*0.2958</f>
        <v>0</v>
      </c>
      <c r="NFC67" s="960">
        <f t="shared" ref="NFC67" si="12997">(NFC60-NFC62)*$C$65*0.2958</f>
        <v>0</v>
      </c>
      <c r="NFE67" s="960">
        <f t="shared" ref="NFE67" si="12998">(NFE60-NFE62)*$C$65*0.2958</f>
        <v>0</v>
      </c>
      <c r="NFG67" s="960">
        <f t="shared" ref="NFG67" si="12999">(NFG60-NFG62)*$C$65*0.2958</f>
        <v>0</v>
      </c>
      <c r="NFI67" s="960">
        <f t="shared" ref="NFI67" si="13000">(NFI60-NFI62)*$C$65*0.2958</f>
        <v>0</v>
      </c>
      <c r="NFK67" s="960">
        <f t="shared" ref="NFK67" si="13001">(NFK60-NFK62)*$C$65*0.2958</f>
        <v>0</v>
      </c>
      <c r="NFM67" s="960">
        <f t="shared" ref="NFM67" si="13002">(NFM60-NFM62)*$C$65*0.2958</f>
        <v>0</v>
      </c>
      <c r="NFO67" s="960">
        <f t="shared" ref="NFO67" si="13003">(NFO60-NFO62)*$C$65*0.2958</f>
        <v>0</v>
      </c>
      <c r="NFQ67" s="960">
        <f t="shared" ref="NFQ67" si="13004">(NFQ60-NFQ62)*$C$65*0.2958</f>
        <v>0</v>
      </c>
      <c r="NFS67" s="960">
        <f t="shared" ref="NFS67" si="13005">(NFS60-NFS62)*$C$65*0.2958</f>
        <v>0</v>
      </c>
      <c r="NFU67" s="960">
        <f t="shared" ref="NFU67" si="13006">(NFU60-NFU62)*$C$65*0.2958</f>
        <v>0</v>
      </c>
      <c r="NFW67" s="960">
        <f t="shared" ref="NFW67" si="13007">(NFW60-NFW62)*$C$65*0.2958</f>
        <v>0</v>
      </c>
      <c r="NFY67" s="960">
        <f t="shared" ref="NFY67" si="13008">(NFY60-NFY62)*$C$65*0.2958</f>
        <v>0</v>
      </c>
      <c r="NGA67" s="960">
        <f t="shared" ref="NGA67" si="13009">(NGA60-NGA62)*$C$65*0.2958</f>
        <v>0</v>
      </c>
      <c r="NGC67" s="960">
        <f t="shared" ref="NGC67" si="13010">(NGC60-NGC62)*$C$65*0.2958</f>
        <v>0</v>
      </c>
      <c r="NGE67" s="960">
        <f t="shared" ref="NGE67" si="13011">(NGE60-NGE62)*$C$65*0.2958</f>
        <v>0</v>
      </c>
      <c r="NGG67" s="960">
        <f t="shared" ref="NGG67" si="13012">(NGG60-NGG62)*$C$65*0.2958</f>
        <v>0</v>
      </c>
      <c r="NGI67" s="960">
        <f t="shared" ref="NGI67" si="13013">(NGI60-NGI62)*$C$65*0.2958</f>
        <v>0</v>
      </c>
      <c r="NGK67" s="960">
        <f t="shared" ref="NGK67" si="13014">(NGK60-NGK62)*$C$65*0.2958</f>
        <v>0</v>
      </c>
      <c r="NGM67" s="960">
        <f t="shared" ref="NGM67" si="13015">(NGM60-NGM62)*$C$65*0.2958</f>
        <v>0</v>
      </c>
      <c r="NGO67" s="960">
        <f t="shared" ref="NGO67" si="13016">(NGO60-NGO62)*$C$65*0.2958</f>
        <v>0</v>
      </c>
      <c r="NGQ67" s="960">
        <f t="shared" ref="NGQ67" si="13017">(NGQ60-NGQ62)*$C$65*0.2958</f>
        <v>0</v>
      </c>
      <c r="NGS67" s="960">
        <f t="shared" ref="NGS67" si="13018">(NGS60-NGS62)*$C$65*0.2958</f>
        <v>0</v>
      </c>
      <c r="NGU67" s="960">
        <f t="shared" ref="NGU67" si="13019">(NGU60-NGU62)*$C$65*0.2958</f>
        <v>0</v>
      </c>
      <c r="NGW67" s="960">
        <f t="shared" ref="NGW67" si="13020">(NGW60-NGW62)*$C$65*0.2958</f>
        <v>0</v>
      </c>
      <c r="NGY67" s="960">
        <f t="shared" ref="NGY67" si="13021">(NGY60-NGY62)*$C$65*0.2958</f>
        <v>0</v>
      </c>
      <c r="NHA67" s="960">
        <f t="shared" ref="NHA67" si="13022">(NHA60-NHA62)*$C$65*0.2958</f>
        <v>0</v>
      </c>
      <c r="NHC67" s="960">
        <f t="shared" ref="NHC67" si="13023">(NHC60-NHC62)*$C$65*0.2958</f>
        <v>0</v>
      </c>
      <c r="NHE67" s="960">
        <f t="shared" ref="NHE67" si="13024">(NHE60-NHE62)*$C$65*0.2958</f>
        <v>0</v>
      </c>
      <c r="NHG67" s="960">
        <f t="shared" ref="NHG67" si="13025">(NHG60-NHG62)*$C$65*0.2958</f>
        <v>0</v>
      </c>
      <c r="NHI67" s="960">
        <f t="shared" ref="NHI67" si="13026">(NHI60-NHI62)*$C$65*0.2958</f>
        <v>0</v>
      </c>
      <c r="NHK67" s="960">
        <f t="shared" ref="NHK67" si="13027">(NHK60-NHK62)*$C$65*0.2958</f>
        <v>0</v>
      </c>
      <c r="NHM67" s="960">
        <f t="shared" ref="NHM67" si="13028">(NHM60-NHM62)*$C$65*0.2958</f>
        <v>0</v>
      </c>
      <c r="NHO67" s="960">
        <f t="shared" ref="NHO67" si="13029">(NHO60-NHO62)*$C$65*0.2958</f>
        <v>0</v>
      </c>
      <c r="NHQ67" s="960">
        <f t="shared" ref="NHQ67" si="13030">(NHQ60-NHQ62)*$C$65*0.2958</f>
        <v>0</v>
      </c>
      <c r="NHS67" s="960">
        <f t="shared" ref="NHS67" si="13031">(NHS60-NHS62)*$C$65*0.2958</f>
        <v>0</v>
      </c>
      <c r="NHU67" s="960">
        <f t="shared" ref="NHU67" si="13032">(NHU60-NHU62)*$C$65*0.2958</f>
        <v>0</v>
      </c>
      <c r="NHW67" s="960">
        <f t="shared" ref="NHW67" si="13033">(NHW60-NHW62)*$C$65*0.2958</f>
        <v>0</v>
      </c>
      <c r="NHY67" s="960">
        <f t="shared" ref="NHY67" si="13034">(NHY60-NHY62)*$C$65*0.2958</f>
        <v>0</v>
      </c>
      <c r="NIA67" s="960">
        <f t="shared" ref="NIA67" si="13035">(NIA60-NIA62)*$C$65*0.2958</f>
        <v>0</v>
      </c>
      <c r="NIC67" s="960">
        <f t="shared" ref="NIC67" si="13036">(NIC60-NIC62)*$C$65*0.2958</f>
        <v>0</v>
      </c>
      <c r="NIE67" s="960">
        <f t="shared" ref="NIE67" si="13037">(NIE60-NIE62)*$C$65*0.2958</f>
        <v>0</v>
      </c>
      <c r="NIG67" s="960">
        <f t="shared" ref="NIG67" si="13038">(NIG60-NIG62)*$C$65*0.2958</f>
        <v>0</v>
      </c>
      <c r="NII67" s="960">
        <f t="shared" ref="NII67" si="13039">(NII60-NII62)*$C$65*0.2958</f>
        <v>0</v>
      </c>
      <c r="NIK67" s="960">
        <f t="shared" ref="NIK67" si="13040">(NIK60-NIK62)*$C$65*0.2958</f>
        <v>0</v>
      </c>
      <c r="NIM67" s="960">
        <f t="shared" ref="NIM67" si="13041">(NIM60-NIM62)*$C$65*0.2958</f>
        <v>0</v>
      </c>
      <c r="NIO67" s="960">
        <f t="shared" ref="NIO67" si="13042">(NIO60-NIO62)*$C$65*0.2958</f>
        <v>0</v>
      </c>
      <c r="NIQ67" s="960">
        <f t="shared" ref="NIQ67" si="13043">(NIQ60-NIQ62)*$C$65*0.2958</f>
        <v>0</v>
      </c>
      <c r="NIS67" s="960">
        <f t="shared" ref="NIS67" si="13044">(NIS60-NIS62)*$C$65*0.2958</f>
        <v>0</v>
      </c>
      <c r="NIU67" s="960">
        <f t="shared" ref="NIU67" si="13045">(NIU60-NIU62)*$C$65*0.2958</f>
        <v>0</v>
      </c>
      <c r="NIW67" s="960">
        <f t="shared" ref="NIW67" si="13046">(NIW60-NIW62)*$C$65*0.2958</f>
        <v>0</v>
      </c>
      <c r="NIY67" s="960">
        <f t="shared" ref="NIY67" si="13047">(NIY60-NIY62)*$C$65*0.2958</f>
        <v>0</v>
      </c>
      <c r="NJA67" s="960">
        <f t="shared" ref="NJA67" si="13048">(NJA60-NJA62)*$C$65*0.2958</f>
        <v>0</v>
      </c>
      <c r="NJC67" s="960">
        <f t="shared" ref="NJC67" si="13049">(NJC60-NJC62)*$C$65*0.2958</f>
        <v>0</v>
      </c>
      <c r="NJE67" s="960">
        <f t="shared" ref="NJE67" si="13050">(NJE60-NJE62)*$C$65*0.2958</f>
        <v>0</v>
      </c>
      <c r="NJG67" s="960">
        <f t="shared" ref="NJG67" si="13051">(NJG60-NJG62)*$C$65*0.2958</f>
        <v>0</v>
      </c>
      <c r="NJI67" s="960">
        <f t="shared" ref="NJI67" si="13052">(NJI60-NJI62)*$C$65*0.2958</f>
        <v>0</v>
      </c>
      <c r="NJK67" s="960">
        <f t="shared" ref="NJK67" si="13053">(NJK60-NJK62)*$C$65*0.2958</f>
        <v>0</v>
      </c>
      <c r="NJM67" s="960">
        <f t="shared" ref="NJM67" si="13054">(NJM60-NJM62)*$C$65*0.2958</f>
        <v>0</v>
      </c>
      <c r="NJO67" s="960">
        <f t="shared" ref="NJO67" si="13055">(NJO60-NJO62)*$C$65*0.2958</f>
        <v>0</v>
      </c>
      <c r="NJQ67" s="960">
        <f t="shared" ref="NJQ67" si="13056">(NJQ60-NJQ62)*$C$65*0.2958</f>
        <v>0</v>
      </c>
      <c r="NJS67" s="960">
        <f t="shared" ref="NJS67" si="13057">(NJS60-NJS62)*$C$65*0.2958</f>
        <v>0</v>
      </c>
      <c r="NJU67" s="960">
        <f t="shared" ref="NJU67" si="13058">(NJU60-NJU62)*$C$65*0.2958</f>
        <v>0</v>
      </c>
      <c r="NJW67" s="960">
        <f t="shared" ref="NJW67" si="13059">(NJW60-NJW62)*$C$65*0.2958</f>
        <v>0</v>
      </c>
      <c r="NJY67" s="960">
        <f t="shared" ref="NJY67" si="13060">(NJY60-NJY62)*$C$65*0.2958</f>
        <v>0</v>
      </c>
      <c r="NKA67" s="960">
        <f t="shared" ref="NKA67" si="13061">(NKA60-NKA62)*$C$65*0.2958</f>
        <v>0</v>
      </c>
      <c r="NKC67" s="960">
        <f t="shared" ref="NKC67" si="13062">(NKC60-NKC62)*$C$65*0.2958</f>
        <v>0</v>
      </c>
      <c r="NKE67" s="960">
        <f t="shared" ref="NKE67" si="13063">(NKE60-NKE62)*$C$65*0.2958</f>
        <v>0</v>
      </c>
      <c r="NKG67" s="960">
        <f t="shared" ref="NKG67" si="13064">(NKG60-NKG62)*$C$65*0.2958</f>
        <v>0</v>
      </c>
      <c r="NKI67" s="960">
        <f t="shared" ref="NKI67" si="13065">(NKI60-NKI62)*$C$65*0.2958</f>
        <v>0</v>
      </c>
      <c r="NKK67" s="960">
        <f t="shared" ref="NKK67" si="13066">(NKK60-NKK62)*$C$65*0.2958</f>
        <v>0</v>
      </c>
      <c r="NKM67" s="960">
        <f t="shared" ref="NKM67" si="13067">(NKM60-NKM62)*$C$65*0.2958</f>
        <v>0</v>
      </c>
      <c r="NKO67" s="960">
        <f t="shared" ref="NKO67" si="13068">(NKO60-NKO62)*$C$65*0.2958</f>
        <v>0</v>
      </c>
      <c r="NKQ67" s="960">
        <f t="shared" ref="NKQ67" si="13069">(NKQ60-NKQ62)*$C$65*0.2958</f>
        <v>0</v>
      </c>
      <c r="NKS67" s="960">
        <f t="shared" ref="NKS67" si="13070">(NKS60-NKS62)*$C$65*0.2958</f>
        <v>0</v>
      </c>
      <c r="NKU67" s="960">
        <f t="shared" ref="NKU67" si="13071">(NKU60-NKU62)*$C$65*0.2958</f>
        <v>0</v>
      </c>
      <c r="NKW67" s="960">
        <f t="shared" ref="NKW67" si="13072">(NKW60-NKW62)*$C$65*0.2958</f>
        <v>0</v>
      </c>
      <c r="NKY67" s="960">
        <f t="shared" ref="NKY67" si="13073">(NKY60-NKY62)*$C$65*0.2958</f>
        <v>0</v>
      </c>
      <c r="NLA67" s="960">
        <f t="shared" ref="NLA67" si="13074">(NLA60-NLA62)*$C$65*0.2958</f>
        <v>0</v>
      </c>
      <c r="NLC67" s="960">
        <f t="shared" ref="NLC67" si="13075">(NLC60-NLC62)*$C$65*0.2958</f>
        <v>0</v>
      </c>
      <c r="NLE67" s="960">
        <f t="shared" ref="NLE67" si="13076">(NLE60-NLE62)*$C$65*0.2958</f>
        <v>0</v>
      </c>
      <c r="NLG67" s="960">
        <f t="shared" ref="NLG67" si="13077">(NLG60-NLG62)*$C$65*0.2958</f>
        <v>0</v>
      </c>
      <c r="NLI67" s="960">
        <f t="shared" ref="NLI67" si="13078">(NLI60-NLI62)*$C$65*0.2958</f>
        <v>0</v>
      </c>
      <c r="NLK67" s="960">
        <f t="shared" ref="NLK67" si="13079">(NLK60-NLK62)*$C$65*0.2958</f>
        <v>0</v>
      </c>
      <c r="NLM67" s="960">
        <f t="shared" ref="NLM67" si="13080">(NLM60-NLM62)*$C$65*0.2958</f>
        <v>0</v>
      </c>
      <c r="NLO67" s="960">
        <f t="shared" ref="NLO67" si="13081">(NLO60-NLO62)*$C$65*0.2958</f>
        <v>0</v>
      </c>
      <c r="NLQ67" s="960">
        <f t="shared" ref="NLQ67" si="13082">(NLQ60-NLQ62)*$C$65*0.2958</f>
        <v>0</v>
      </c>
      <c r="NLS67" s="960">
        <f t="shared" ref="NLS67" si="13083">(NLS60-NLS62)*$C$65*0.2958</f>
        <v>0</v>
      </c>
      <c r="NLU67" s="960">
        <f t="shared" ref="NLU67" si="13084">(NLU60-NLU62)*$C$65*0.2958</f>
        <v>0</v>
      </c>
      <c r="NLW67" s="960">
        <f t="shared" ref="NLW67" si="13085">(NLW60-NLW62)*$C$65*0.2958</f>
        <v>0</v>
      </c>
      <c r="NLY67" s="960">
        <f t="shared" ref="NLY67" si="13086">(NLY60-NLY62)*$C$65*0.2958</f>
        <v>0</v>
      </c>
      <c r="NMA67" s="960">
        <f t="shared" ref="NMA67" si="13087">(NMA60-NMA62)*$C$65*0.2958</f>
        <v>0</v>
      </c>
      <c r="NMC67" s="960">
        <f t="shared" ref="NMC67" si="13088">(NMC60-NMC62)*$C$65*0.2958</f>
        <v>0</v>
      </c>
      <c r="NME67" s="960">
        <f t="shared" ref="NME67" si="13089">(NME60-NME62)*$C$65*0.2958</f>
        <v>0</v>
      </c>
      <c r="NMG67" s="960">
        <f t="shared" ref="NMG67" si="13090">(NMG60-NMG62)*$C$65*0.2958</f>
        <v>0</v>
      </c>
      <c r="NMI67" s="960">
        <f t="shared" ref="NMI67" si="13091">(NMI60-NMI62)*$C$65*0.2958</f>
        <v>0</v>
      </c>
      <c r="NMK67" s="960">
        <f t="shared" ref="NMK67" si="13092">(NMK60-NMK62)*$C$65*0.2958</f>
        <v>0</v>
      </c>
      <c r="NMM67" s="960">
        <f t="shared" ref="NMM67" si="13093">(NMM60-NMM62)*$C$65*0.2958</f>
        <v>0</v>
      </c>
      <c r="NMO67" s="960">
        <f t="shared" ref="NMO67" si="13094">(NMO60-NMO62)*$C$65*0.2958</f>
        <v>0</v>
      </c>
      <c r="NMQ67" s="960">
        <f t="shared" ref="NMQ67" si="13095">(NMQ60-NMQ62)*$C$65*0.2958</f>
        <v>0</v>
      </c>
      <c r="NMS67" s="960">
        <f t="shared" ref="NMS67" si="13096">(NMS60-NMS62)*$C$65*0.2958</f>
        <v>0</v>
      </c>
      <c r="NMU67" s="960">
        <f t="shared" ref="NMU67" si="13097">(NMU60-NMU62)*$C$65*0.2958</f>
        <v>0</v>
      </c>
      <c r="NMW67" s="960">
        <f t="shared" ref="NMW67" si="13098">(NMW60-NMW62)*$C$65*0.2958</f>
        <v>0</v>
      </c>
      <c r="NMY67" s="960">
        <f t="shared" ref="NMY67" si="13099">(NMY60-NMY62)*$C$65*0.2958</f>
        <v>0</v>
      </c>
      <c r="NNA67" s="960">
        <f t="shared" ref="NNA67" si="13100">(NNA60-NNA62)*$C$65*0.2958</f>
        <v>0</v>
      </c>
      <c r="NNC67" s="960">
        <f t="shared" ref="NNC67" si="13101">(NNC60-NNC62)*$C$65*0.2958</f>
        <v>0</v>
      </c>
      <c r="NNE67" s="960">
        <f t="shared" ref="NNE67" si="13102">(NNE60-NNE62)*$C$65*0.2958</f>
        <v>0</v>
      </c>
      <c r="NNG67" s="960">
        <f t="shared" ref="NNG67" si="13103">(NNG60-NNG62)*$C$65*0.2958</f>
        <v>0</v>
      </c>
      <c r="NNI67" s="960">
        <f t="shared" ref="NNI67" si="13104">(NNI60-NNI62)*$C$65*0.2958</f>
        <v>0</v>
      </c>
      <c r="NNK67" s="960">
        <f t="shared" ref="NNK67" si="13105">(NNK60-NNK62)*$C$65*0.2958</f>
        <v>0</v>
      </c>
      <c r="NNM67" s="960">
        <f t="shared" ref="NNM67" si="13106">(NNM60-NNM62)*$C$65*0.2958</f>
        <v>0</v>
      </c>
      <c r="NNO67" s="960">
        <f t="shared" ref="NNO67" si="13107">(NNO60-NNO62)*$C$65*0.2958</f>
        <v>0</v>
      </c>
      <c r="NNQ67" s="960">
        <f t="shared" ref="NNQ67" si="13108">(NNQ60-NNQ62)*$C$65*0.2958</f>
        <v>0</v>
      </c>
      <c r="NNS67" s="960">
        <f t="shared" ref="NNS67" si="13109">(NNS60-NNS62)*$C$65*0.2958</f>
        <v>0</v>
      </c>
      <c r="NNU67" s="960">
        <f t="shared" ref="NNU67" si="13110">(NNU60-NNU62)*$C$65*0.2958</f>
        <v>0</v>
      </c>
      <c r="NNW67" s="960">
        <f t="shared" ref="NNW67" si="13111">(NNW60-NNW62)*$C$65*0.2958</f>
        <v>0</v>
      </c>
      <c r="NNY67" s="960">
        <f t="shared" ref="NNY67" si="13112">(NNY60-NNY62)*$C$65*0.2958</f>
        <v>0</v>
      </c>
      <c r="NOA67" s="960">
        <f t="shared" ref="NOA67" si="13113">(NOA60-NOA62)*$C$65*0.2958</f>
        <v>0</v>
      </c>
      <c r="NOC67" s="960">
        <f t="shared" ref="NOC67" si="13114">(NOC60-NOC62)*$C$65*0.2958</f>
        <v>0</v>
      </c>
      <c r="NOE67" s="960">
        <f t="shared" ref="NOE67" si="13115">(NOE60-NOE62)*$C$65*0.2958</f>
        <v>0</v>
      </c>
      <c r="NOG67" s="960">
        <f t="shared" ref="NOG67" si="13116">(NOG60-NOG62)*$C$65*0.2958</f>
        <v>0</v>
      </c>
      <c r="NOI67" s="960">
        <f t="shared" ref="NOI67" si="13117">(NOI60-NOI62)*$C$65*0.2958</f>
        <v>0</v>
      </c>
      <c r="NOK67" s="960">
        <f t="shared" ref="NOK67" si="13118">(NOK60-NOK62)*$C$65*0.2958</f>
        <v>0</v>
      </c>
      <c r="NOM67" s="960">
        <f t="shared" ref="NOM67" si="13119">(NOM60-NOM62)*$C$65*0.2958</f>
        <v>0</v>
      </c>
      <c r="NOO67" s="960">
        <f t="shared" ref="NOO67" si="13120">(NOO60-NOO62)*$C$65*0.2958</f>
        <v>0</v>
      </c>
      <c r="NOQ67" s="960">
        <f t="shared" ref="NOQ67" si="13121">(NOQ60-NOQ62)*$C$65*0.2958</f>
        <v>0</v>
      </c>
      <c r="NOS67" s="960">
        <f t="shared" ref="NOS67" si="13122">(NOS60-NOS62)*$C$65*0.2958</f>
        <v>0</v>
      </c>
      <c r="NOU67" s="960">
        <f t="shared" ref="NOU67" si="13123">(NOU60-NOU62)*$C$65*0.2958</f>
        <v>0</v>
      </c>
      <c r="NOW67" s="960">
        <f t="shared" ref="NOW67" si="13124">(NOW60-NOW62)*$C$65*0.2958</f>
        <v>0</v>
      </c>
      <c r="NOY67" s="960">
        <f t="shared" ref="NOY67" si="13125">(NOY60-NOY62)*$C$65*0.2958</f>
        <v>0</v>
      </c>
      <c r="NPA67" s="960">
        <f t="shared" ref="NPA67" si="13126">(NPA60-NPA62)*$C$65*0.2958</f>
        <v>0</v>
      </c>
      <c r="NPC67" s="960">
        <f t="shared" ref="NPC67" si="13127">(NPC60-NPC62)*$C$65*0.2958</f>
        <v>0</v>
      </c>
      <c r="NPE67" s="960">
        <f t="shared" ref="NPE67" si="13128">(NPE60-NPE62)*$C$65*0.2958</f>
        <v>0</v>
      </c>
      <c r="NPG67" s="960">
        <f t="shared" ref="NPG67" si="13129">(NPG60-NPG62)*$C$65*0.2958</f>
        <v>0</v>
      </c>
      <c r="NPI67" s="960">
        <f t="shared" ref="NPI67" si="13130">(NPI60-NPI62)*$C$65*0.2958</f>
        <v>0</v>
      </c>
      <c r="NPK67" s="960">
        <f t="shared" ref="NPK67" si="13131">(NPK60-NPK62)*$C$65*0.2958</f>
        <v>0</v>
      </c>
      <c r="NPM67" s="960">
        <f t="shared" ref="NPM67" si="13132">(NPM60-NPM62)*$C$65*0.2958</f>
        <v>0</v>
      </c>
      <c r="NPO67" s="960">
        <f t="shared" ref="NPO67" si="13133">(NPO60-NPO62)*$C$65*0.2958</f>
        <v>0</v>
      </c>
      <c r="NPQ67" s="960">
        <f t="shared" ref="NPQ67" si="13134">(NPQ60-NPQ62)*$C$65*0.2958</f>
        <v>0</v>
      </c>
      <c r="NPS67" s="960">
        <f t="shared" ref="NPS67" si="13135">(NPS60-NPS62)*$C$65*0.2958</f>
        <v>0</v>
      </c>
      <c r="NPU67" s="960">
        <f t="shared" ref="NPU67" si="13136">(NPU60-NPU62)*$C$65*0.2958</f>
        <v>0</v>
      </c>
      <c r="NPW67" s="960">
        <f t="shared" ref="NPW67" si="13137">(NPW60-NPW62)*$C$65*0.2958</f>
        <v>0</v>
      </c>
      <c r="NPY67" s="960">
        <f t="shared" ref="NPY67" si="13138">(NPY60-NPY62)*$C$65*0.2958</f>
        <v>0</v>
      </c>
      <c r="NQA67" s="960">
        <f t="shared" ref="NQA67" si="13139">(NQA60-NQA62)*$C$65*0.2958</f>
        <v>0</v>
      </c>
      <c r="NQC67" s="960">
        <f t="shared" ref="NQC67" si="13140">(NQC60-NQC62)*$C$65*0.2958</f>
        <v>0</v>
      </c>
      <c r="NQE67" s="960">
        <f t="shared" ref="NQE67" si="13141">(NQE60-NQE62)*$C$65*0.2958</f>
        <v>0</v>
      </c>
      <c r="NQG67" s="960">
        <f t="shared" ref="NQG67" si="13142">(NQG60-NQG62)*$C$65*0.2958</f>
        <v>0</v>
      </c>
      <c r="NQI67" s="960">
        <f t="shared" ref="NQI67" si="13143">(NQI60-NQI62)*$C$65*0.2958</f>
        <v>0</v>
      </c>
      <c r="NQK67" s="960">
        <f t="shared" ref="NQK67" si="13144">(NQK60-NQK62)*$C$65*0.2958</f>
        <v>0</v>
      </c>
      <c r="NQM67" s="960">
        <f t="shared" ref="NQM67" si="13145">(NQM60-NQM62)*$C$65*0.2958</f>
        <v>0</v>
      </c>
      <c r="NQO67" s="960">
        <f t="shared" ref="NQO67" si="13146">(NQO60-NQO62)*$C$65*0.2958</f>
        <v>0</v>
      </c>
      <c r="NQQ67" s="960">
        <f t="shared" ref="NQQ67" si="13147">(NQQ60-NQQ62)*$C$65*0.2958</f>
        <v>0</v>
      </c>
      <c r="NQS67" s="960">
        <f t="shared" ref="NQS67" si="13148">(NQS60-NQS62)*$C$65*0.2958</f>
        <v>0</v>
      </c>
      <c r="NQU67" s="960">
        <f t="shared" ref="NQU67" si="13149">(NQU60-NQU62)*$C$65*0.2958</f>
        <v>0</v>
      </c>
      <c r="NQW67" s="960">
        <f t="shared" ref="NQW67" si="13150">(NQW60-NQW62)*$C$65*0.2958</f>
        <v>0</v>
      </c>
      <c r="NQY67" s="960">
        <f t="shared" ref="NQY67" si="13151">(NQY60-NQY62)*$C$65*0.2958</f>
        <v>0</v>
      </c>
      <c r="NRA67" s="960">
        <f t="shared" ref="NRA67" si="13152">(NRA60-NRA62)*$C$65*0.2958</f>
        <v>0</v>
      </c>
      <c r="NRC67" s="960">
        <f t="shared" ref="NRC67" si="13153">(NRC60-NRC62)*$C$65*0.2958</f>
        <v>0</v>
      </c>
      <c r="NRE67" s="960">
        <f t="shared" ref="NRE67" si="13154">(NRE60-NRE62)*$C$65*0.2958</f>
        <v>0</v>
      </c>
      <c r="NRG67" s="960">
        <f t="shared" ref="NRG67" si="13155">(NRG60-NRG62)*$C$65*0.2958</f>
        <v>0</v>
      </c>
      <c r="NRI67" s="960">
        <f t="shared" ref="NRI67" si="13156">(NRI60-NRI62)*$C$65*0.2958</f>
        <v>0</v>
      </c>
      <c r="NRK67" s="960">
        <f t="shared" ref="NRK67" si="13157">(NRK60-NRK62)*$C$65*0.2958</f>
        <v>0</v>
      </c>
      <c r="NRM67" s="960">
        <f t="shared" ref="NRM67" si="13158">(NRM60-NRM62)*$C$65*0.2958</f>
        <v>0</v>
      </c>
      <c r="NRO67" s="960">
        <f t="shared" ref="NRO67" si="13159">(NRO60-NRO62)*$C$65*0.2958</f>
        <v>0</v>
      </c>
      <c r="NRQ67" s="960">
        <f t="shared" ref="NRQ67" si="13160">(NRQ60-NRQ62)*$C$65*0.2958</f>
        <v>0</v>
      </c>
      <c r="NRS67" s="960">
        <f t="shared" ref="NRS67" si="13161">(NRS60-NRS62)*$C$65*0.2958</f>
        <v>0</v>
      </c>
      <c r="NRU67" s="960">
        <f t="shared" ref="NRU67" si="13162">(NRU60-NRU62)*$C$65*0.2958</f>
        <v>0</v>
      </c>
      <c r="NRW67" s="960">
        <f t="shared" ref="NRW67" si="13163">(NRW60-NRW62)*$C$65*0.2958</f>
        <v>0</v>
      </c>
      <c r="NRY67" s="960">
        <f t="shared" ref="NRY67" si="13164">(NRY60-NRY62)*$C$65*0.2958</f>
        <v>0</v>
      </c>
      <c r="NSA67" s="960">
        <f t="shared" ref="NSA67" si="13165">(NSA60-NSA62)*$C$65*0.2958</f>
        <v>0</v>
      </c>
      <c r="NSC67" s="960">
        <f t="shared" ref="NSC67" si="13166">(NSC60-NSC62)*$C$65*0.2958</f>
        <v>0</v>
      </c>
      <c r="NSE67" s="960">
        <f t="shared" ref="NSE67" si="13167">(NSE60-NSE62)*$C$65*0.2958</f>
        <v>0</v>
      </c>
      <c r="NSG67" s="960">
        <f t="shared" ref="NSG67" si="13168">(NSG60-NSG62)*$C$65*0.2958</f>
        <v>0</v>
      </c>
      <c r="NSI67" s="960">
        <f t="shared" ref="NSI67" si="13169">(NSI60-NSI62)*$C$65*0.2958</f>
        <v>0</v>
      </c>
      <c r="NSK67" s="960">
        <f t="shared" ref="NSK67" si="13170">(NSK60-NSK62)*$C$65*0.2958</f>
        <v>0</v>
      </c>
      <c r="NSM67" s="960">
        <f t="shared" ref="NSM67" si="13171">(NSM60-NSM62)*$C$65*0.2958</f>
        <v>0</v>
      </c>
      <c r="NSO67" s="960">
        <f t="shared" ref="NSO67" si="13172">(NSO60-NSO62)*$C$65*0.2958</f>
        <v>0</v>
      </c>
      <c r="NSQ67" s="960">
        <f t="shared" ref="NSQ67" si="13173">(NSQ60-NSQ62)*$C$65*0.2958</f>
        <v>0</v>
      </c>
      <c r="NSS67" s="960">
        <f t="shared" ref="NSS67" si="13174">(NSS60-NSS62)*$C$65*0.2958</f>
        <v>0</v>
      </c>
      <c r="NSU67" s="960">
        <f t="shared" ref="NSU67" si="13175">(NSU60-NSU62)*$C$65*0.2958</f>
        <v>0</v>
      </c>
      <c r="NSW67" s="960">
        <f t="shared" ref="NSW67" si="13176">(NSW60-NSW62)*$C$65*0.2958</f>
        <v>0</v>
      </c>
      <c r="NSY67" s="960">
        <f t="shared" ref="NSY67" si="13177">(NSY60-NSY62)*$C$65*0.2958</f>
        <v>0</v>
      </c>
      <c r="NTA67" s="960">
        <f t="shared" ref="NTA67" si="13178">(NTA60-NTA62)*$C$65*0.2958</f>
        <v>0</v>
      </c>
      <c r="NTC67" s="960">
        <f t="shared" ref="NTC67" si="13179">(NTC60-NTC62)*$C$65*0.2958</f>
        <v>0</v>
      </c>
      <c r="NTE67" s="960">
        <f t="shared" ref="NTE67" si="13180">(NTE60-NTE62)*$C$65*0.2958</f>
        <v>0</v>
      </c>
      <c r="NTG67" s="960">
        <f t="shared" ref="NTG67" si="13181">(NTG60-NTG62)*$C$65*0.2958</f>
        <v>0</v>
      </c>
      <c r="NTI67" s="960">
        <f t="shared" ref="NTI67" si="13182">(NTI60-NTI62)*$C$65*0.2958</f>
        <v>0</v>
      </c>
      <c r="NTK67" s="960">
        <f t="shared" ref="NTK67" si="13183">(NTK60-NTK62)*$C$65*0.2958</f>
        <v>0</v>
      </c>
      <c r="NTM67" s="960">
        <f t="shared" ref="NTM67" si="13184">(NTM60-NTM62)*$C$65*0.2958</f>
        <v>0</v>
      </c>
      <c r="NTO67" s="960">
        <f t="shared" ref="NTO67" si="13185">(NTO60-NTO62)*$C$65*0.2958</f>
        <v>0</v>
      </c>
      <c r="NTQ67" s="960">
        <f t="shared" ref="NTQ67" si="13186">(NTQ60-NTQ62)*$C$65*0.2958</f>
        <v>0</v>
      </c>
      <c r="NTS67" s="960">
        <f t="shared" ref="NTS67" si="13187">(NTS60-NTS62)*$C$65*0.2958</f>
        <v>0</v>
      </c>
      <c r="NTU67" s="960">
        <f t="shared" ref="NTU67" si="13188">(NTU60-NTU62)*$C$65*0.2958</f>
        <v>0</v>
      </c>
      <c r="NTW67" s="960">
        <f t="shared" ref="NTW67" si="13189">(NTW60-NTW62)*$C$65*0.2958</f>
        <v>0</v>
      </c>
      <c r="NTY67" s="960">
        <f t="shared" ref="NTY67" si="13190">(NTY60-NTY62)*$C$65*0.2958</f>
        <v>0</v>
      </c>
      <c r="NUA67" s="960">
        <f t="shared" ref="NUA67" si="13191">(NUA60-NUA62)*$C$65*0.2958</f>
        <v>0</v>
      </c>
      <c r="NUC67" s="960">
        <f t="shared" ref="NUC67" si="13192">(NUC60-NUC62)*$C$65*0.2958</f>
        <v>0</v>
      </c>
      <c r="NUE67" s="960">
        <f t="shared" ref="NUE67" si="13193">(NUE60-NUE62)*$C$65*0.2958</f>
        <v>0</v>
      </c>
      <c r="NUG67" s="960">
        <f t="shared" ref="NUG67" si="13194">(NUG60-NUG62)*$C$65*0.2958</f>
        <v>0</v>
      </c>
      <c r="NUI67" s="960">
        <f t="shared" ref="NUI67" si="13195">(NUI60-NUI62)*$C$65*0.2958</f>
        <v>0</v>
      </c>
      <c r="NUK67" s="960">
        <f t="shared" ref="NUK67" si="13196">(NUK60-NUK62)*$C$65*0.2958</f>
        <v>0</v>
      </c>
      <c r="NUM67" s="960">
        <f t="shared" ref="NUM67" si="13197">(NUM60-NUM62)*$C$65*0.2958</f>
        <v>0</v>
      </c>
      <c r="NUO67" s="960">
        <f t="shared" ref="NUO67" si="13198">(NUO60-NUO62)*$C$65*0.2958</f>
        <v>0</v>
      </c>
      <c r="NUQ67" s="960">
        <f t="shared" ref="NUQ67" si="13199">(NUQ60-NUQ62)*$C$65*0.2958</f>
        <v>0</v>
      </c>
      <c r="NUS67" s="960">
        <f t="shared" ref="NUS67" si="13200">(NUS60-NUS62)*$C$65*0.2958</f>
        <v>0</v>
      </c>
      <c r="NUU67" s="960">
        <f t="shared" ref="NUU67" si="13201">(NUU60-NUU62)*$C$65*0.2958</f>
        <v>0</v>
      </c>
      <c r="NUW67" s="960">
        <f t="shared" ref="NUW67" si="13202">(NUW60-NUW62)*$C$65*0.2958</f>
        <v>0</v>
      </c>
      <c r="NUY67" s="960">
        <f t="shared" ref="NUY67" si="13203">(NUY60-NUY62)*$C$65*0.2958</f>
        <v>0</v>
      </c>
      <c r="NVA67" s="960">
        <f t="shared" ref="NVA67" si="13204">(NVA60-NVA62)*$C$65*0.2958</f>
        <v>0</v>
      </c>
      <c r="NVC67" s="960">
        <f t="shared" ref="NVC67" si="13205">(NVC60-NVC62)*$C$65*0.2958</f>
        <v>0</v>
      </c>
      <c r="NVE67" s="960">
        <f t="shared" ref="NVE67" si="13206">(NVE60-NVE62)*$C$65*0.2958</f>
        <v>0</v>
      </c>
      <c r="NVG67" s="960">
        <f t="shared" ref="NVG67" si="13207">(NVG60-NVG62)*$C$65*0.2958</f>
        <v>0</v>
      </c>
      <c r="NVI67" s="960">
        <f t="shared" ref="NVI67" si="13208">(NVI60-NVI62)*$C$65*0.2958</f>
        <v>0</v>
      </c>
      <c r="NVK67" s="960">
        <f t="shared" ref="NVK67" si="13209">(NVK60-NVK62)*$C$65*0.2958</f>
        <v>0</v>
      </c>
      <c r="NVM67" s="960">
        <f t="shared" ref="NVM67" si="13210">(NVM60-NVM62)*$C$65*0.2958</f>
        <v>0</v>
      </c>
      <c r="NVO67" s="960">
        <f t="shared" ref="NVO67" si="13211">(NVO60-NVO62)*$C$65*0.2958</f>
        <v>0</v>
      </c>
      <c r="NVQ67" s="960">
        <f t="shared" ref="NVQ67" si="13212">(NVQ60-NVQ62)*$C$65*0.2958</f>
        <v>0</v>
      </c>
      <c r="NVS67" s="960">
        <f t="shared" ref="NVS67" si="13213">(NVS60-NVS62)*$C$65*0.2958</f>
        <v>0</v>
      </c>
      <c r="NVU67" s="960">
        <f t="shared" ref="NVU67" si="13214">(NVU60-NVU62)*$C$65*0.2958</f>
        <v>0</v>
      </c>
      <c r="NVW67" s="960">
        <f t="shared" ref="NVW67" si="13215">(NVW60-NVW62)*$C$65*0.2958</f>
        <v>0</v>
      </c>
      <c r="NVY67" s="960">
        <f t="shared" ref="NVY67" si="13216">(NVY60-NVY62)*$C$65*0.2958</f>
        <v>0</v>
      </c>
      <c r="NWA67" s="960">
        <f t="shared" ref="NWA67" si="13217">(NWA60-NWA62)*$C$65*0.2958</f>
        <v>0</v>
      </c>
      <c r="NWC67" s="960">
        <f t="shared" ref="NWC67" si="13218">(NWC60-NWC62)*$C$65*0.2958</f>
        <v>0</v>
      </c>
      <c r="NWE67" s="960">
        <f t="shared" ref="NWE67" si="13219">(NWE60-NWE62)*$C$65*0.2958</f>
        <v>0</v>
      </c>
      <c r="NWG67" s="960">
        <f t="shared" ref="NWG67" si="13220">(NWG60-NWG62)*$C$65*0.2958</f>
        <v>0</v>
      </c>
      <c r="NWI67" s="960">
        <f t="shared" ref="NWI67" si="13221">(NWI60-NWI62)*$C$65*0.2958</f>
        <v>0</v>
      </c>
      <c r="NWK67" s="960">
        <f t="shared" ref="NWK67" si="13222">(NWK60-NWK62)*$C$65*0.2958</f>
        <v>0</v>
      </c>
      <c r="NWM67" s="960">
        <f t="shared" ref="NWM67" si="13223">(NWM60-NWM62)*$C$65*0.2958</f>
        <v>0</v>
      </c>
      <c r="NWO67" s="960">
        <f t="shared" ref="NWO67" si="13224">(NWO60-NWO62)*$C$65*0.2958</f>
        <v>0</v>
      </c>
      <c r="NWQ67" s="960">
        <f t="shared" ref="NWQ67" si="13225">(NWQ60-NWQ62)*$C$65*0.2958</f>
        <v>0</v>
      </c>
      <c r="NWS67" s="960">
        <f t="shared" ref="NWS67" si="13226">(NWS60-NWS62)*$C$65*0.2958</f>
        <v>0</v>
      </c>
      <c r="NWU67" s="960">
        <f t="shared" ref="NWU67" si="13227">(NWU60-NWU62)*$C$65*0.2958</f>
        <v>0</v>
      </c>
      <c r="NWW67" s="960">
        <f t="shared" ref="NWW67" si="13228">(NWW60-NWW62)*$C$65*0.2958</f>
        <v>0</v>
      </c>
      <c r="NWY67" s="960">
        <f t="shared" ref="NWY67" si="13229">(NWY60-NWY62)*$C$65*0.2958</f>
        <v>0</v>
      </c>
      <c r="NXA67" s="960">
        <f t="shared" ref="NXA67" si="13230">(NXA60-NXA62)*$C$65*0.2958</f>
        <v>0</v>
      </c>
      <c r="NXC67" s="960">
        <f t="shared" ref="NXC67" si="13231">(NXC60-NXC62)*$C$65*0.2958</f>
        <v>0</v>
      </c>
      <c r="NXE67" s="960">
        <f t="shared" ref="NXE67" si="13232">(NXE60-NXE62)*$C$65*0.2958</f>
        <v>0</v>
      </c>
      <c r="NXG67" s="960">
        <f t="shared" ref="NXG67" si="13233">(NXG60-NXG62)*$C$65*0.2958</f>
        <v>0</v>
      </c>
      <c r="NXI67" s="960">
        <f t="shared" ref="NXI67" si="13234">(NXI60-NXI62)*$C$65*0.2958</f>
        <v>0</v>
      </c>
      <c r="NXK67" s="960">
        <f t="shared" ref="NXK67" si="13235">(NXK60-NXK62)*$C$65*0.2958</f>
        <v>0</v>
      </c>
      <c r="NXM67" s="960">
        <f t="shared" ref="NXM67" si="13236">(NXM60-NXM62)*$C$65*0.2958</f>
        <v>0</v>
      </c>
      <c r="NXO67" s="960">
        <f t="shared" ref="NXO67" si="13237">(NXO60-NXO62)*$C$65*0.2958</f>
        <v>0</v>
      </c>
      <c r="NXQ67" s="960">
        <f t="shared" ref="NXQ67" si="13238">(NXQ60-NXQ62)*$C$65*0.2958</f>
        <v>0</v>
      </c>
      <c r="NXS67" s="960">
        <f t="shared" ref="NXS67" si="13239">(NXS60-NXS62)*$C$65*0.2958</f>
        <v>0</v>
      </c>
      <c r="NXU67" s="960">
        <f t="shared" ref="NXU67" si="13240">(NXU60-NXU62)*$C$65*0.2958</f>
        <v>0</v>
      </c>
      <c r="NXW67" s="960">
        <f t="shared" ref="NXW67" si="13241">(NXW60-NXW62)*$C$65*0.2958</f>
        <v>0</v>
      </c>
      <c r="NXY67" s="960">
        <f t="shared" ref="NXY67" si="13242">(NXY60-NXY62)*$C$65*0.2958</f>
        <v>0</v>
      </c>
      <c r="NYA67" s="960">
        <f t="shared" ref="NYA67" si="13243">(NYA60-NYA62)*$C$65*0.2958</f>
        <v>0</v>
      </c>
      <c r="NYC67" s="960">
        <f t="shared" ref="NYC67" si="13244">(NYC60-NYC62)*$C$65*0.2958</f>
        <v>0</v>
      </c>
      <c r="NYE67" s="960">
        <f t="shared" ref="NYE67" si="13245">(NYE60-NYE62)*$C$65*0.2958</f>
        <v>0</v>
      </c>
      <c r="NYG67" s="960">
        <f t="shared" ref="NYG67" si="13246">(NYG60-NYG62)*$C$65*0.2958</f>
        <v>0</v>
      </c>
      <c r="NYI67" s="960">
        <f t="shared" ref="NYI67" si="13247">(NYI60-NYI62)*$C$65*0.2958</f>
        <v>0</v>
      </c>
      <c r="NYK67" s="960">
        <f t="shared" ref="NYK67" si="13248">(NYK60-NYK62)*$C$65*0.2958</f>
        <v>0</v>
      </c>
      <c r="NYM67" s="960">
        <f t="shared" ref="NYM67" si="13249">(NYM60-NYM62)*$C$65*0.2958</f>
        <v>0</v>
      </c>
      <c r="NYO67" s="960">
        <f t="shared" ref="NYO67" si="13250">(NYO60-NYO62)*$C$65*0.2958</f>
        <v>0</v>
      </c>
      <c r="NYQ67" s="960">
        <f t="shared" ref="NYQ67" si="13251">(NYQ60-NYQ62)*$C$65*0.2958</f>
        <v>0</v>
      </c>
      <c r="NYS67" s="960">
        <f t="shared" ref="NYS67" si="13252">(NYS60-NYS62)*$C$65*0.2958</f>
        <v>0</v>
      </c>
      <c r="NYU67" s="960">
        <f t="shared" ref="NYU67" si="13253">(NYU60-NYU62)*$C$65*0.2958</f>
        <v>0</v>
      </c>
      <c r="NYW67" s="960">
        <f t="shared" ref="NYW67" si="13254">(NYW60-NYW62)*$C$65*0.2958</f>
        <v>0</v>
      </c>
      <c r="NYY67" s="960">
        <f t="shared" ref="NYY67" si="13255">(NYY60-NYY62)*$C$65*0.2958</f>
        <v>0</v>
      </c>
      <c r="NZA67" s="960">
        <f t="shared" ref="NZA67" si="13256">(NZA60-NZA62)*$C$65*0.2958</f>
        <v>0</v>
      </c>
      <c r="NZC67" s="960">
        <f t="shared" ref="NZC67" si="13257">(NZC60-NZC62)*$C$65*0.2958</f>
        <v>0</v>
      </c>
      <c r="NZE67" s="960">
        <f t="shared" ref="NZE67" si="13258">(NZE60-NZE62)*$C$65*0.2958</f>
        <v>0</v>
      </c>
      <c r="NZG67" s="960">
        <f t="shared" ref="NZG67" si="13259">(NZG60-NZG62)*$C$65*0.2958</f>
        <v>0</v>
      </c>
      <c r="NZI67" s="960">
        <f t="shared" ref="NZI67" si="13260">(NZI60-NZI62)*$C$65*0.2958</f>
        <v>0</v>
      </c>
      <c r="NZK67" s="960">
        <f t="shared" ref="NZK67" si="13261">(NZK60-NZK62)*$C$65*0.2958</f>
        <v>0</v>
      </c>
      <c r="NZM67" s="960">
        <f t="shared" ref="NZM67" si="13262">(NZM60-NZM62)*$C$65*0.2958</f>
        <v>0</v>
      </c>
      <c r="NZO67" s="960">
        <f t="shared" ref="NZO67" si="13263">(NZO60-NZO62)*$C$65*0.2958</f>
        <v>0</v>
      </c>
      <c r="NZQ67" s="960">
        <f t="shared" ref="NZQ67" si="13264">(NZQ60-NZQ62)*$C$65*0.2958</f>
        <v>0</v>
      </c>
      <c r="NZS67" s="960">
        <f t="shared" ref="NZS67" si="13265">(NZS60-NZS62)*$C$65*0.2958</f>
        <v>0</v>
      </c>
      <c r="NZU67" s="960">
        <f t="shared" ref="NZU67" si="13266">(NZU60-NZU62)*$C$65*0.2958</f>
        <v>0</v>
      </c>
      <c r="NZW67" s="960">
        <f t="shared" ref="NZW67" si="13267">(NZW60-NZW62)*$C$65*0.2958</f>
        <v>0</v>
      </c>
      <c r="NZY67" s="960">
        <f t="shared" ref="NZY67" si="13268">(NZY60-NZY62)*$C$65*0.2958</f>
        <v>0</v>
      </c>
      <c r="OAA67" s="960">
        <f t="shared" ref="OAA67" si="13269">(OAA60-OAA62)*$C$65*0.2958</f>
        <v>0</v>
      </c>
      <c r="OAC67" s="960">
        <f t="shared" ref="OAC67" si="13270">(OAC60-OAC62)*$C$65*0.2958</f>
        <v>0</v>
      </c>
      <c r="OAE67" s="960">
        <f t="shared" ref="OAE67" si="13271">(OAE60-OAE62)*$C$65*0.2958</f>
        <v>0</v>
      </c>
      <c r="OAG67" s="960">
        <f t="shared" ref="OAG67" si="13272">(OAG60-OAG62)*$C$65*0.2958</f>
        <v>0</v>
      </c>
      <c r="OAI67" s="960">
        <f t="shared" ref="OAI67" si="13273">(OAI60-OAI62)*$C$65*0.2958</f>
        <v>0</v>
      </c>
      <c r="OAK67" s="960">
        <f t="shared" ref="OAK67" si="13274">(OAK60-OAK62)*$C$65*0.2958</f>
        <v>0</v>
      </c>
      <c r="OAM67" s="960">
        <f t="shared" ref="OAM67" si="13275">(OAM60-OAM62)*$C$65*0.2958</f>
        <v>0</v>
      </c>
      <c r="OAO67" s="960">
        <f t="shared" ref="OAO67" si="13276">(OAO60-OAO62)*$C$65*0.2958</f>
        <v>0</v>
      </c>
      <c r="OAQ67" s="960">
        <f t="shared" ref="OAQ67" si="13277">(OAQ60-OAQ62)*$C$65*0.2958</f>
        <v>0</v>
      </c>
      <c r="OAS67" s="960">
        <f t="shared" ref="OAS67" si="13278">(OAS60-OAS62)*$C$65*0.2958</f>
        <v>0</v>
      </c>
      <c r="OAU67" s="960">
        <f t="shared" ref="OAU67" si="13279">(OAU60-OAU62)*$C$65*0.2958</f>
        <v>0</v>
      </c>
      <c r="OAW67" s="960">
        <f t="shared" ref="OAW67" si="13280">(OAW60-OAW62)*$C$65*0.2958</f>
        <v>0</v>
      </c>
      <c r="OAY67" s="960">
        <f t="shared" ref="OAY67" si="13281">(OAY60-OAY62)*$C$65*0.2958</f>
        <v>0</v>
      </c>
      <c r="OBA67" s="960">
        <f t="shared" ref="OBA67" si="13282">(OBA60-OBA62)*$C$65*0.2958</f>
        <v>0</v>
      </c>
      <c r="OBC67" s="960">
        <f t="shared" ref="OBC67" si="13283">(OBC60-OBC62)*$C$65*0.2958</f>
        <v>0</v>
      </c>
      <c r="OBE67" s="960">
        <f t="shared" ref="OBE67" si="13284">(OBE60-OBE62)*$C$65*0.2958</f>
        <v>0</v>
      </c>
      <c r="OBG67" s="960">
        <f t="shared" ref="OBG67" si="13285">(OBG60-OBG62)*$C$65*0.2958</f>
        <v>0</v>
      </c>
      <c r="OBI67" s="960">
        <f t="shared" ref="OBI67" si="13286">(OBI60-OBI62)*$C$65*0.2958</f>
        <v>0</v>
      </c>
      <c r="OBK67" s="960">
        <f t="shared" ref="OBK67" si="13287">(OBK60-OBK62)*$C$65*0.2958</f>
        <v>0</v>
      </c>
      <c r="OBM67" s="960">
        <f t="shared" ref="OBM67" si="13288">(OBM60-OBM62)*$C$65*0.2958</f>
        <v>0</v>
      </c>
      <c r="OBO67" s="960">
        <f t="shared" ref="OBO67" si="13289">(OBO60-OBO62)*$C$65*0.2958</f>
        <v>0</v>
      </c>
      <c r="OBQ67" s="960">
        <f t="shared" ref="OBQ67" si="13290">(OBQ60-OBQ62)*$C$65*0.2958</f>
        <v>0</v>
      </c>
      <c r="OBS67" s="960">
        <f t="shared" ref="OBS67" si="13291">(OBS60-OBS62)*$C$65*0.2958</f>
        <v>0</v>
      </c>
      <c r="OBU67" s="960">
        <f t="shared" ref="OBU67" si="13292">(OBU60-OBU62)*$C$65*0.2958</f>
        <v>0</v>
      </c>
      <c r="OBW67" s="960">
        <f t="shared" ref="OBW67" si="13293">(OBW60-OBW62)*$C$65*0.2958</f>
        <v>0</v>
      </c>
      <c r="OBY67" s="960">
        <f t="shared" ref="OBY67" si="13294">(OBY60-OBY62)*$C$65*0.2958</f>
        <v>0</v>
      </c>
      <c r="OCA67" s="960">
        <f t="shared" ref="OCA67" si="13295">(OCA60-OCA62)*$C$65*0.2958</f>
        <v>0</v>
      </c>
      <c r="OCC67" s="960">
        <f t="shared" ref="OCC67" si="13296">(OCC60-OCC62)*$C$65*0.2958</f>
        <v>0</v>
      </c>
      <c r="OCE67" s="960">
        <f t="shared" ref="OCE67" si="13297">(OCE60-OCE62)*$C$65*0.2958</f>
        <v>0</v>
      </c>
      <c r="OCG67" s="960">
        <f t="shared" ref="OCG67" si="13298">(OCG60-OCG62)*$C$65*0.2958</f>
        <v>0</v>
      </c>
      <c r="OCI67" s="960">
        <f t="shared" ref="OCI67" si="13299">(OCI60-OCI62)*$C$65*0.2958</f>
        <v>0</v>
      </c>
      <c r="OCK67" s="960">
        <f t="shared" ref="OCK67" si="13300">(OCK60-OCK62)*$C$65*0.2958</f>
        <v>0</v>
      </c>
      <c r="OCM67" s="960">
        <f t="shared" ref="OCM67" si="13301">(OCM60-OCM62)*$C$65*0.2958</f>
        <v>0</v>
      </c>
      <c r="OCO67" s="960">
        <f t="shared" ref="OCO67" si="13302">(OCO60-OCO62)*$C$65*0.2958</f>
        <v>0</v>
      </c>
      <c r="OCQ67" s="960">
        <f t="shared" ref="OCQ67" si="13303">(OCQ60-OCQ62)*$C$65*0.2958</f>
        <v>0</v>
      </c>
      <c r="OCS67" s="960">
        <f t="shared" ref="OCS67" si="13304">(OCS60-OCS62)*$C$65*0.2958</f>
        <v>0</v>
      </c>
      <c r="OCU67" s="960">
        <f t="shared" ref="OCU67" si="13305">(OCU60-OCU62)*$C$65*0.2958</f>
        <v>0</v>
      </c>
      <c r="OCW67" s="960">
        <f t="shared" ref="OCW67" si="13306">(OCW60-OCW62)*$C$65*0.2958</f>
        <v>0</v>
      </c>
      <c r="OCY67" s="960">
        <f t="shared" ref="OCY67" si="13307">(OCY60-OCY62)*$C$65*0.2958</f>
        <v>0</v>
      </c>
      <c r="ODA67" s="960">
        <f t="shared" ref="ODA67" si="13308">(ODA60-ODA62)*$C$65*0.2958</f>
        <v>0</v>
      </c>
      <c r="ODC67" s="960">
        <f t="shared" ref="ODC67" si="13309">(ODC60-ODC62)*$C$65*0.2958</f>
        <v>0</v>
      </c>
      <c r="ODE67" s="960">
        <f t="shared" ref="ODE67" si="13310">(ODE60-ODE62)*$C$65*0.2958</f>
        <v>0</v>
      </c>
      <c r="ODG67" s="960">
        <f t="shared" ref="ODG67" si="13311">(ODG60-ODG62)*$C$65*0.2958</f>
        <v>0</v>
      </c>
      <c r="ODI67" s="960">
        <f t="shared" ref="ODI67" si="13312">(ODI60-ODI62)*$C$65*0.2958</f>
        <v>0</v>
      </c>
      <c r="ODK67" s="960">
        <f t="shared" ref="ODK67" si="13313">(ODK60-ODK62)*$C$65*0.2958</f>
        <v>0</v>
      </c>
      <c r="ODM67" s="960">
        <f t="shared" ref="ODM67" si="13314">(ODM60-ODM62)*$C$65*0.2958</f>
        <v>0</v>
      </c>
      <c r="ODO67" s="960">
        <f t="shared" ref="ODO67" si="13315">(ODO60-ODO62)*$C$65*0.2958</f>
        <v>0</v>
      </c>
      <c r="ODQ67" s="960">
        <f t="shared" ref="ODQ67" si="13316">(ODQ60-ODQ62)*$C$65*0.2958</f>
        <v>0</v>
      </c>
      <c r="ODS67" s="960">
        <f t="shared" ref="ODS67" si="13317">(ODS60-ODS62)*$C$65*0.2958</f>
        <v>0</v>
      </c>
      <c r="ODU67" s="960">
        <f t="shared" ref="ODU67" si="13318">(ODU60-ODU62)*$C$65*0.2958</f>
        <v>0</v>
      </c>
      <c r="ODW67" s="960">
        <f t="shared" ref="ODW67" si="13319">(ODW60-ODW62)*$C$65*0.2958</f>
        <v>0</v>
      </c>
      <c r="ODY67" s="960">
        <f t="shared" ref="ODY67" si="13320">(ODY60-ODY62)*$C$65*0.2958</f>
        <v>0</v>
      </c>
      <c r="OEA67" s="960">
        <f t="shared" ref="OEA67" si="13321">(OEA60-OEA62)*$C$65*0.2958</f>
        <v>0</v>
      </c>
      <c r="OEC67" s="960">
        <f t="shared" ref="OEC67" si="13322">(OEC60-OEC62)*$C$65*0.2958</f>
        <v>0</v>
      </c>
      <c r="OEE67" s="960">
        <f t="shared" ref="OEE67" si="13323">(OEE60-OEE62)*$C$65*0.2958</f>
        <v>0</v>
      </c>
      <c r="OEG67" s="960">
        <f t="shared" ref="OEG67" si="13324">(OEG60-OEG62)*$C$65*0.2958</f>
        <v>0</v>
      </c>
      <c r="OEI67" s="960">
        <f t="shared" ref="OEI67" si="13325">(OEI60-OEI62)*$C$65*0.2958</f>
        <v>0</v>
      </c>
      <c r="OEK67" s="960">
        <f t="shared" ref="OEK67" si="13326">(OEK60-OEK62)*$C$65*0.2958</f>
        <v>0</v>
      </c>
      <c r="OEM67" s="960">
        <f t="shared" ref="OEM67" si="13327">(OEM60-OEM62)*$C$65*0.2958</f>
        <v>0</v>
      </c>
      <c r="OEO67" s="960">
        <f t="shared" ref="OEO67" si="13328">(OEO60-OEO62)*$C$65*0.2958</f>
        <v>0</v>
      </c>
      <c r="OEQ67" s="960">
        <f t="shared" ref="OEQ67" si="13329">(OEQ60-OEQ62)*$C$65*0.2958</f>
        <v>0</v>
      </c>
      <c r="OES67" s="960">
        <f t="shared" ref="OES67" si="13330">(OES60-OES62)*$C$65*0.2958</f>
        <v>0</v>
      </c>
      <c r="OEU67" s="960">
        <f t="shared" ref="OEU67" si="13331">(OEU60-OEU62)*$C$65*0.2958</f>
        <v>0</v>
      </c>
      <c r="OEW67" s="960">
        <f t="shared" ref="OEW67" si="13332">(OEW60-OEW62)*$C$65*0.2958</f>
        <v>0</v>
      </c>
      <c r="OEY67" s="960">
        <f t="shared" ref="OEY67" si="13333">(OEY60-OEY62)*$C$65*0.2958</f>
        <v>0</v>
      </c>
      <c r="OFA67" s="960">
        <f t="shared" ref="OFA67" si="13334">(OFA60-OFA62)*$C$65*0.2958</f>
        <v>0</v>
      </c>
      <c r="OFC67" s="960">
        <f t="shared" ref="OFC67" si="13335">(OFC60-OFC62)*$C$65*0.2958</f>
        <v>0</v>
      </c>
      <c r="OFE67" s="960">
        <f t="shared" ref="OFE67" si="13336">(OFE60-OFE62)*$C$65*0.2958</f>
        <v>0</v>
      </c>
      <c r="OFG67" s="960">
        <f t="shared" ref="OFG67" si="13337">(OFG60-OFG62)*$C$65*0.2958</f>
        <v>0</v>
      </c>
      <c r="OFI67" s="960">
        <f t="shared" ref="OFI67" si="13338">(OFI60-OFI62)*$C$65*0.2958</f>
        <v>0</v>
      </c>
      <c r="OFK67" s="960">
        <f t="shared" ref="OFK67" si="13339">(OFK60-OFK62)*$C$65*0.2958</f>
        <v>0</v>
      </c>
      <c r="OFM67" s="960">
        <f t="shared" ref="OFM67" si="13340">(OFM60-OFM62)*$C$65*0.2958</f>
        <v>0</v>
      </c>
      <c r="OFO67" s="960">
        <f t="shared" ref="OFO67" si="13341">(OFO60-OFO62)*$C$65*0.2958</f>
        <v>0</v>
      </c>
      <c r="OFQ67" s="960">
        <f t="shared" ref="OFQ67" si="13342">(OFQ60-OFQ62)*$C$65*0.2958</f>
        <v>0</v>
      </c>
      <c r="OFS67" s="960">
        <f t="shared" ref="OFS67" si="13343">(OFS60-OFS62)*$C$65*0.2958</f>
        <v>0</v>
      </c>
      <c r="OFU67" s="960">
        <f t="shared" ref="OFU67" si="13344">(OFU60-OFU62)*$C$65*0.2958</f>
        <v>0</v>
      </c>
      <c r="OFW67" s="960">
        <f t="shared" ref="OFW67" si="13345">(OFW60-OFW62)*$C$65*0.2958</f>
        <v>0</v>
      </c>
      <c r="OFY67" s="960">
        <f t="shared" ref="OFY67" si="13346">(OFY60-OFY62)*$C$65*0.2958</f>
        <v>0</v>
      </c>
      <c r="OGA67" s="960">
        <f t="shared" ref="OGA67" si="13347">(OGA60-OGA62)*$C$65*0.2958</f>
        <v>0</v>
      </c>
      <c r="OGC67" s="960">
        <f t="shared" ref="OGC67" si="13348">(OGC60-OGC62)*$C$65*0.2958</f>
        <v>0</v>
      </c>
      <c r="OGE67" s="960">
        <f t="shared" ref="OGE67" si="13349">(OGE60-OGE62)*$C$65*0.2958</f>
        <v>0</v>
      </c>
      <c r="OGG67" s="960">
        <f t="shared" ref="OGG67" si="13350">(OGG60-OGG62)*$C$65*0.2958</f>
        <v>0</v>
      </c>
      <c r="OGI67" s="960">
        <f t="shared" ref="OGI67" si="13351">(OGI60-OGI62)*$C$65*0.2958</f>
        <v>0</v>
      </c>
      <c r="OGK67" s="960">
        <f t="shared" ref="OGK67" si="13352">(OGK60-OGK62)*$C$65*0.2958</f>
        <v>0</v>
      </c>
      <c r="OGM67" s="960">
        <f t="shared" ref="OGM67" si="13353">(OGM60-OGM62)*$C$65*0.2958</f>
        <v>0</v>
      </c>
      <c r="OGO67" s="960">
        <f t="shared" ref="OGO67" si="13354">(OGO60-OGO62)*$C$65*0.2958</f>
        <v>0</v>
      </c>
      <c r="OGQ67" s="960">
        <f t="shared" ref="OGQ67" si="13355">(OGQ60-OGQ62)*$C$65*0.2958</f>
        <v>0</v>
      </c>
      <c r="OGS67" s="960">
        <f t="shared" ref="OGS67" si="13356">(OGS60-OGS62)*$C$65*0.2958</f>
        <v>0</v>
      </c>
      <c r="OGU67" s="960">
        <f t="shared" ref="OGU67" si="13357">(OGU60-OGU62)*$C$65*0.2958</f>
        <v>0</v>
      </c>
      <c r="OGW67" s="960">
        <f t="shared" ref="OGW67" si="13358">(OGW60-OGW62)*$C$65*0.2958</f>
        <v>0</v>
      </c>
      <c r="OGY67" s="960">
        <f t="shared" ref="OGY67" si="13359">(OGY60-OGY62)*$C$65*0.2958</f>
        <v>0</v>
      </c>
      <c r="OHA67" s="960">
        <f t="shared" ref="OHA67" si="13360">(OHA60-OHA62)*$C$65*0.2958</f>
        <v>0</v>
      </c>
      <c r="OHC67" s="960">
        <f t="shared" ref="OHC67" si="13361">(OHC60-OHC62)*$C$65*0.2958</f>
        <v>0</v>
      </c>
      <c r="OHE67" s="960">
        <f t="shared" ref="OHE67" si="13362">(OHE60-OHE62)*$C$65*0.2958</f>
        <v>0</v>
      </c>
      <c r="OHG67" s="960">
        <f t="shared" ref="OHG67" si="13363">(OHG60-OHG62)*$C$65*0.2958</f>
        <v>0</v>
      </c>
      <c r="OHI67" s="960">
        <f t="shared" ref="OHI67" si="13364">(OHI60-OHI62)*$C$65*0.2958</f>
        <v>0</v>
      </c>
      <c r="OHK67" s="960">
        <f t="shared" ref="OHK67" si="13365">(OHK60-OHK62)*$C$65*0.2958</f>
        <v>0</v>
      </c>
      <c r="OHM67" s="960">
        <f t="shared" ref="OHM67" si="13366">(OHM60-OHM62)*$C$65*0.2958</f>
        <v>0</v>
      </c>
      <c r="OHO67" s="960">
        <f t="shared" ref="OHO67" si="13367">(OHO60-OHO62)*$C$65*0.2958</f>
        <v>0</v>
      </c>
      <c r="OHQ67" s="960">
        <f t="shared" ref="OHQ67" si="13368">(OHQ60-OHQ62)*$C$65*0.2958</f>
        <v>0</v>
      </c>
      <c r="OHS67" s="960">
        <f t="shared" ref="OHS67" si="13369">(OHS60-OHS62)*$C$65*0.2958</f>
        <v>0</v>
      </c>
      <c r="OHU67" s="960">
        <f t="shared" ref="OHU67" si="13370">(OHU60-OHU62)*$C$65*0.2958</f>
        <v>0</v>
      </c>
      <c r="OHW67" s="960">
        <f t="shared" ref="OHW67" si="13371">(OHW60-OHW62)*$C$65*0.2958</f>
        <v>0</v>
      </c>
      <c r="OHY67" s="960">
        <f t="shared" ref="OHY67" si="13372">(OHY60-OHY62)*$C$65*0.2958</f>
        <v>0</v>
      </c>
      <c r="OIA67" s="960">
        <f t="shared" ref="OIA67" si="13373">(OIA60-OIA62)*$C$65*0.2958</f>
        <v>0</v>
      </c>
      <c r="OIC67" s="960">
        <f t="shared" ref="OIC67" si="13374">(OIC60-OIC62)*$C$65*0.2958</f>
        <v>0</v>
      </c>
      <c r="OIE67" s="960">
        <f t="shared" ref="OIE67" si="13375">(OIE60-OIE62)*$C$65*0.2958</f>
        <v>0</v>
      </c>
      <c r="OIG67" s="960">
        <f t="shared" ref="OIG67" si="13376">(OIG60-OIG62)*$C$65*0.2958</f>
        <v>0</v>
      </c>
      <c r="OII67" s="960">
        <f t="shared" ref="OII67" si="13377">(OII60-OII62)*$C$65*0.2958</f>
        <v>0</v>
      </c>
      <c r="OIK67" s="960">
        <f t="shared" ref="OIK67" si="13378">(OIK60-OIK62)*$C$65*0.2958</f>
        <v>0</v>
      </c>
      <c r="OIM67" s="960">
        <f t="shared" ref="OIM67" si="13379">(OIM60-OIM62)*$C$65*0.2958</f>
        <v>0</v>
      </c>
      <c r="OIO67" s="960">
        <f t="shared" ref="OIO67" si="13380">(OIO60-OIO62)*$C$65*0.2958</f>
        <v>0</v>
      </c>
      <c r="OIQ67" s="960">
        <f t="shared" ref="OIQ67" si="13381">(OIQ60-OIQ62)*$C$65*0.2958</f>
        <v>0</v>
      </c>
      <c r="OIS67" s="960">
        <f t="shared" ref="OIS67" si="13382">(OIS60-OIS62)*$C$65*0.2958</f>
        <v>0</v>
      </c>
      <c r="OIU67" s="960">
        <f t="shared" ref="OIU67" si="13383">(OIU60-OIU62)*$C$65*0.2958</f>
        <v>0</v>
      </c>
      <c r="OIW67" s="960">
        <f t="shared" ref="OIW67" si="13384">(OIW60-OIW62)*$C$65*0.2958</f>
        <v>0</v>
      </c>
      <c r="OIY67" s="960">
        <f t="shared" ref="OIY67" si="13385">(OIY60-OIY62)*$C$65*0.2958</f>
        <v>0</v>
      </c>
      <c r="OJA67" s="960">
        <f t="shared" ref="OJA67" si="13386">(OJA60-OJA62)*$C$65*0.2958</f>
        <v>0</v>
      </c>
      <c r="OJC67" s="960">
        <f t="shared" ref="OJC67" si="13387">(OJC60-OJC62)*$C$65*0.2958</f>
        <v>0</v>
      </c>
      <c r="OJE67" s="960">
        <f t="shared" ref="OJE67" si="13388">(OJE60-OJE62)*$C$65*0.2958</f>
        <v>0</v>
      </c>
      <c r="OJG67" s="960">
        <f t="shared" ref="OJG67" si="13389">(OJG60-OJG62)*$C$65*0.2958</f>
        <v>0</v>
      </c>
      <c r="OJI67" s="960">
        <f t="shared" ref="OJI67" si="13390">(OJI60-OJI62)*$C$65*0.2958</f>
        <v>0</v>
      </c>
      <c r="OJK67" s="960">
        <f t="shared" ref="OJK67" si="13391">(OJK60-OJK62)*$C$65*0.2958</f>
        <v>0</v>
      </c>
      <c r="OJM67" s="960">
        <f t="shared" ref="OJM67" si="13392">(OJM60-OJM62)*$C$65*0.2958</f>
        <v>0</v>
      </c>
      <c r="OJO67" s="960">
        <f t="shared" ref="OJO67" si="13393">(OJO60-OJO62)*$C$65*0.2958</f>
        <v>0</v>
      </c>
      <c r="OJQ67" s="960">
        <f t="shared" ref="OJQ67" si="13394">(OJQ60-OJQ62)*$C$65*0.2958</f>
        <v>0</v>
      </c>
      <c r="OJS67" s="960">
        <f t="shared" ref="OJS67" si="13395">(OJS60-OJS62)*$C$65*0.2958</f>
        <v>0</v>
      </c>
      <c r="OJU67" s="960">
        <f t="shared" ref="OJU67" si="13396">(OJU60-OJU62)*$C$65*0.2958</f>
        <v>0</v>
      </c>
      <c r="OJW67" s="960">
        <f t="shared" ref="OJW67" si="13397">(OJW60-OJW62)*$C$65*0.2958</f>
        <v>0</v>
      </c>
      <c r="OJY67" s="960">
        <f t="shared" ref="OJY67" si="13398">(OJY60-OJY62)*$C$65*0.2958</f>
        <v>0</v>
      </c>
      <c r="OKA67" s="960">
        <f t="shared" ref="OKA67" si="13399">(OKA60-OKA62)*$C$65*0.2958</f>
        <v>0</v>
      </c>
      <c r="OKC67" s="960">
        <f t="shared" ref="OKC67" si="13400">(OKC60-OKC62)*$C$65*0.2958</f>
        <v>0</v>
      </c>
      <c r="OKE67" s="960">
        <f t="shared" ref="OKE67" si="13401">(OKE60-OKE62)*$C$65*0.2958</f>
        <v>0</v>
      </c>
      <c r="OKG67" s="960">
        <f t="shared" ref="OKG67" si="13402">(OKG60-OKG62)*$C$65*0.2958</f>
        <v>0</v>
      </c>
      <c r="OKI67" s="960">
        <f t="shared" ref="OKI67" si="13403">(OKI60-OKI62)*$C$65*0.2958</f>
        <v>0</v>
      </c>
      <c r="OKK67" s="960">
        <f t="shared" ref="OKK67" si="13404">(OKK60-OKK62)*$C$65*0.2958</f>
        <v>0</v>
      </c>
      <c r="OKM67" s="960">
        <f t="shared" ref="OKM67" si="13405">(OKM60-OKM62)*$C$65*0.2958</f>
        <v>0</v>
      </c>
      <c r="OKO67" s="960">
        <f t="shared" ref="OKO67" si="13406">(OKO60-OKO62)*$C$65*0.2958</f>
        <v>0</v>
      </c>
      <c r="OKQ67" s="960">
        <f t="shared" ref="OKQ67" si="13407">(OKQ60-OKQ62)*$C$65*0.2958</f>
        <v>0</v>
      </c>
      <c r="OKS67" s="960">
        <f t="shared" ref="OKS67" si="13408">(OKS60-OKS62)*$C$65*0.2958</f>
        <v>0</v>
      </c>
      <c r="OKU67" s="960">
        <f t="shared" ref="OKU67" si="13409">(OKU60-OKU62)*$C$65*0.2958</f>
        <v>0</v>
      </c>
      <c r="OKW67" s="960">
        <f t="shared" ref="OKW67" si="13410">(OKW60-OKW62)*$C$65*0.2958</f>
        <v>0</v>
      </c>
      <c r="OKY67" s="960">
        <f t="shared" ref="OKY67" si="13411">(OKY60-OKY62)*$C$65*0.2958</f>
        <v>0</v>
      </c>
      <c r="OLA67" s="960">
        <f t="shared" ref="OLA67" si="13412">(OLA60-OLA62)*$C$65*0.2958</f>
        <v>0</v>
      </c>
      <c r="OLC67" s="960">
        <f t="shared" ref="OLC67" si="13413">(OLC60-OLC62)*$C$65*0.2958</f>
        <v>0</v>
      </c>
      <c r="OLE67" s="960">
        <f t="shared" ref="OLE67" si="13414">(OLE60-OLE62)*$C$65*0.2958</f>
        <v>0</v>
      </c>
      <c r="OLG67" s="960">
        <f t="shared" ref="OLG67" si="13415">(OLG60-OLG62)*$C$65*0.2958</f>
        <v>0</v>
      </c>
      <c r="OLI67" s="960">
        <f t="shared" ref="OLI67" si="13416">(OLI60-OLI62)*$C$65*0.2958</f>
        <v>0</v>
      </c>
      <c r="OLK67" s="960">
        <f t="shared" ref="OLK67" si="13417">(OLK60-OLK62)*$C$65*0.2958</f>
        <v>0</v>
      </c>
      <c r="OLM67" s="960">
        <f t="shared" ref="OLM67" si="13418">(OLM60-OLM62)*$C$65*0.2958</f>
        <v>0</v>
      </c>
      <c r="OLO67" s="960">
        <f t="shared" ref="OLO67" si="13419">(OLO60-OLO62)*$C$65*0.2958</f>
        <v>0</v>
      </c>
      <c r="OLQ67" s="960">
        <f t="shared" ref="OLQ67" si="13420">(OLQ60-OLQ62)*$C$65*0.2958</f>
        <v>0</v>
      </c>
      <c r="OLS67" s="960">
        <f t="shared" ref="OLS67" si="13421">(OLS60-OLS62)*$C$65*0.2958</f>
        <v>0</v>
      </c>
      <c r="OLU67" s="960">
        <f t="shared" ref="OLU67" si="13422">(OLU60-OLU62)*$C$65*0.2958</f>
        <v>0</v>
      </c>
      <c r="OLW67" s="960">
        <f t="shared" ref="OLW67" si="13423">(OLW60-OLW62)*$C$65*0.2958</f>
        <v>0</v>
      </c>
      <c r="OLY67" s="960">
        <f t="shared" ref="OLY67" si="13424">(OLY60-OLY62)*$C$65*0.2958</f>
        <v>0</v>
      </c>
      <c r="OMA67" s="960">
        <f t="shared" ref="OMA67" si="13425">(OMA60-OMA62)*$C$65*0.2958</f>
        <v>0</v>
      </c>
      <c r="OMC67" s="960">
        <f t="shared" ref="OMC67" si="13426">(OMC60-OMC62)*$C$65*0.2958</f>
        <v>0</v>
      </c>
      <c r="OME67" s="960">
        <f t="shared" ref="OME67" si="13427">(OME60-OME62)*$C$65*0.2958</f>
        <v>0</v>
      </c>
      <c r="OMG67" s="960">
        <f t="shared" ref="OMG67" si="13428">(OMG60-OMG62)*$C$65*0.2958</f>
        <v>0</v>
      </c>
      <c r="OMI67" s="960">
        <f t="shared" ref="OMI67" si="13429">(OMI60-OMI62)*$C$65*0.2958</f>
        <v>0</v>
      </c>
      <c r="OMK67" s="960">
        <f t="shared" ref="OMK67" si="13430">(OMK60-OMK62)*$C$65*0.2958</f>
        <v>0</v>
      </c>
      <c r="OMM67" s="960">
        <f t="shared" ref="OMM67" si="13431">(OMM60-OMM62)*$C$65*0.2958</f>
        <v>0</v>
      </c>
      <c r="OMO67" s="960">
        <f t="shared" ref="OMO67" si="13432">(OMO60-OMO62)*$C$65*0.2958</f>
        <v>0</v>
      </c>
      <c r="OMQ67" s="960">
        <f t="shared" ref="OMQ67" si="13433">(OMQ60-OMQ62)*$C$65*0.2958</f>
        <v>0</v>
      </c>
      <c r="OMS67" s="960">
        <f t="shared" ref="OMS67" si="13434">(OMS60-OMS62)*$C$65*0.2958</f>
        <v>0</v>
      </c>
      <c r="OMU67" s="960">
        <f t="shared" ref="OMU67" si="13435">(OMU60-OMU62)*$C$65*0.2958</f>
        <v>0</v>
      </c>
      <c r="OMW67" s="960">
        <f t="shared" ref="OMW67" si="13436">(OMW60-OMW62)*$C$65*0.2958</f>
        <v>0</v>
      </c>
      <c r="OMY67" s="960">
        <f t="shared" ref="OMY67" si="13437">(OMY60-OMY62)*$C$65*0.2958</f>
        <v>0</v>
      </c>
      <c r="ONA67" s="960">
        <f t="shared" ref="ONA67" si="13438">(ONA60-ONA62)*$C$65*0.2958</f>
        <v>0</v>
      </c>
      <c r="ONC67" s="960">
        <f t="shared" ref="ONC67" si="13439">(ONC60-ONC62)*$C$65*0.2958</f>
        <v>0</v>
      </c>
      <c r="ONE67" s="960">
        <f t="shared" ref="ONE67" si="13440">(ONE60-ONE62)*$C$65*0.2958</f>
        <v>0</v>
      </c>
      <c r="ONG67" s="960">
        <f t="shared" ref="ONG67" si="13441">(ONG60-ONG62)*$C$65*0.2958</f>
        <v>0</v>
      </c>
      <c r="ONI67" s="960">
        <f t="shared" ref="ONI67" si="13442">(ONI60-ONI62)*$C$65*0.2958</f>
        <v>0</v>
      </c>
      <c r="ONK67" s="960">
        <f t="shared" ref="ONK67" si="13443">(ONK60-ONK62)*$C$65*0.2958</f>
        <v>0</v>
      </c>
      <c r="ONM67" s="960">
        <f t="shared" ref="ONM67" si="13444">(ONM60-ONM62)*$C$65*0.2958</f>
        <v>0</v>
      </c>
      <c r="ONO67" s="960">
        <f t="shared" ref="ONO67" si="13445">(ONO60-ONO62)*$C$65*0.2958</f>
        <v>0</v>
      </c>
      <c r="ONQ67" s="960">
        <f t="shared" ref="ONQ67" si="13446">(ONQ60-ONQ62)*$C$65*0.2958</f>
        <v>0</v>
      </c>
      <c r="ONS67" s="960">
        <f t="shared" ref="ONS67" si="13447">(ONS60-ONS62)*$C$65*0.2958</f>
        <v>0</v>
      </c>
      <c r="ONU67" s="960">
        <f t="shared" ref="ONU67" si="13448">(ONU60-ONU62)*$C$65*0.2958</f>
        <v>0</v>
      </c>
      <c r="ONW67" s="960">
        <f t="shared" ref="ONW67" si="13449">(ONW60-ONW62)*$C$65*0.2958</f>
        <v>0</v>
      </c>
      <c r="ONY67" s="960">
        <f t="shared" ref="ONY67" si="13450">(ONY60-ONY62)*$C$65*0.2958</f>
        <v>0</v>
      </c>
      <c r="OOA67" s="960">
        <f t="shared" ref="OOA67" si="13451">(OOA60-OOA62)*$C$65*0.2958</f>
        <v>0</v>
      </c>
      <c r="OOC67" s="960">
        <f t="shared" ref="OOC67" si="13452">(OOC60-OOC62)*$C$65*0.2958</f>
        <v>0</v>
      </c>
      <c r="OOE67" s="960">
        <f t="shared" ref="OOE67" si="13453">(OOE60-OOE62)*$C$65*0.2958</f>
        <v>0</v>
      </c>
      <c r="OOG67" s="960">
        <f t="shared" ref="OOG67" si="13454">(OOG60-OOG62)*$C$65*0.2958</f>
        <v>0</v>
      </c>
      <c r="OOI67" s="960">
        <f t="shared" ref="OOI67" si="13455">(OOI60-OOI62)*$C$65*0.2958</f>
        <v>0</v>
      </c>
      <c r="OOK67" s="960">
        <f t="shared" ref="OOK67" si="13456">(OOK60-OOK62)*$C$65*0.2958</f>
        <v>0</v>
      </c>
      <c r="OOM67" s="960">
        <f t="shared" ref="OOM67" si="13457">(OOM60-OOM62)*$C$65*0.2958</f>
        <v>0</v>
      </c>
      <c r="OOO67" s="960">
        <f t="shared" ref="OOO67" si="13458">(OOO60-OOO62)*$C$65*0.2958</f>
        <v>0</v>
      </c>
      <c r="OOQ67" s="960">
        <f t="shared" ref="OOQ67" si="13459">(OOQ60-OOQ62)*$C$65*0.2958</f>
        <v>0</v>
      </c>
      <c r="OOS67" s="960">
        <f t="shared" ref="OOS67" si="13460">(OOS60-OOS62)*$C$65*0.2958</f>
        <v>0</v>
      </c>
      <c r="OOU67" s="960">
        <f t="shared" ref="OOU67" si="13461">(OOU60-OOU62)*$C$65*0.2958</f>
        <v>0</v>
      </c>
      <c r="OOW67" s="960">
        <f t="shared" ref="OOW67" si="13462">(OOW60-OOW62)*$C$65*0.2958</f>
        <v>0</v>
      </c>
      <c r="OOY67" s="960">
        <f t="shared" ref="OOY67" si="13463">(OOY60-OOY62)*$C$65*0.2958</f>
        <v>0</v>
      </c>
      <c r="OPA67" s="960">
        <f t="shared" ref="OPA67" si="13464">(OPA60-OPA62)*$C$65*0.2958</f>
        <v>0</v>
      </c>
      <c r="OPC67" s="960">
        <f t="shared" ref="OPC67" si="13465">(OPC60-OPC62)*$C$65*0.2958</f>
        <v>0</v>
      </c>
      <c r="OPE67" s="960">
        <f t="shared" ref="OPE67" si="13466">(OPE60-OPE62)*$C$65*0.2958</f>
        <v>0</v>
      </c>
      <c r="OPG67" s="960">
        <f t="shared" ref="OPG67" si="13467">(OPG60-OPG62)*$C$65*0.2958</f>
        <v>0</v>
      </c>
      <c r="OPI67" s="960">
        <f t="shared" ref="OPI67" si="13468">(OPI60-OPI62)*$C$65*0.2958</f>
        <v>0</v>
      </c>
      <c r="OPK67" s="960">
        <f t="shared" ref="OPK67" si="13469">(OPK60-OPK62)*$C$65*0.2958</f>
        <v>0</v>
      </c>
      <c r="OPM67" s="960">
        <f t="shared" ref="OPM67" si="13470">(OPM60-OPM62)*$C$65*0.2958</f>
        <v>0</v>
      </c>
      <c r="OPO67" s="960">
        <f t="shared" ref="OPO67" si="13471">(OPO60-OPO62)*$C$65*0.2958</f>
        <v>0</v>
      </c>
      <c r="OPQ67" s="960">
        <f t="shared" ref="OPQ67" si="13472">(OPQ60-OPQ62)*$C$65*0.2958</f>
        <v>0</v>
      </c>
      <c r="OPS67" s="960">
        <f t="shared" ref="OPS67" si="13473">(OPS60-OPS62)*$C$65*0.2958</f>
        <v>0</v>
      </c>
      <c r="OPU67" s="960">
        <f t="shared" ref="OPU67" si="13474">(OPU60-OPU62)*$C$65*0.2958</f>
        <v>0</v>
      </c>
      <c r="OPW67" s="960">
        <f t="shared" ref="OPW67" si="13475">(OPW60-OPW62)*$C$65*0.2958</f>
        <v>0</v>
      </c>
      <c r="OPY67" s="960">
        <f t="shared" ref="OPY67" si="13476">(OPY60-OPY62)*$C$65*0.2958</f>
        <v>0</v>
      </c>
      <c r="OQA67" s="960">
        <f t="shared" ref="OQA67" si="13477">(OQA60-OQA62)*$C$65*0.2958</f>
        <v>0</v>
      </c>
      <c r="OQC67" s="960">
        <f t="shared" ref="OQC67" si="13478">(OQC60-OQC62)*$C$65*0.2958</f>
        <v>0</v>
      </c>
      <c r="OQE67" s="960">
        <f t="shared" ref="OQE67" si="13479">(OQE60-OQE62)*$C$65*0.2958</f>
        <v>0</v>
      </c>
      <c r="OQG67" s="960">
        <f t="shared" ref="OQG67" si="13480">(OQG60-OQG62)*$C$65*0.2958</f>
        <v>0</v>
      </c>
      <c r="OQI67" s="960">
        <f t="shared" ref="OQI67" si="13481">(OQI60-OQI62)*$C$65*0.2958</f>
        <v>0</v>
      </c>
      <c r="OQK67" s="960">
        <f t="shared" ref="OQK67" si="13482">(OQK60-OQK62)*$C$65*0.2958</f>
        <v>0</v>
      </c>
      <c r="OQM67" s="960">
        <f t="shared" ref="OQM67" si="13483">(OQM60-OQM62)*$C$65*0.2958</f>
        <v>0</v>
      </c>
      <c r="OQO67" s="960">
        <f t="shared" ref="OQO67" si="13484">(OQO60-OQO62)*$C$65*0.2958</f>
        <v>0</v>
      </c>
      <c r="OQQ67" s="960">
        <f t="shared" ref="OQQ67" si="13485">(OQQ60-OQQ62)*$C$65*0.2958</f>
        <v>0</v>
      </c>
      <c r="OQS67" s="960">
        <f t="shared" ref="OQS67" si="13486">(OQS60-OQS62)*$C$65*0.2958</f>
        <v>0</v>
      </c>
      <c r="OQU67" s="960">
        <f t="shared" ref="OQU67" si="13487">(OQU60-OQU62)*$C$65*0.2958</f>
        <v>0</v>
      </c>
      <c r="OQW67" s="960">
        <f t="shared" ref="OQW67" si="13488">(OQW60-OQW62)*$C$65*0.2958</f>
        <v>0</v>
      </c>
      <c r="OQY67" s="960">
        <f t="shared" ref="OQY67" si="13489">(OQY60-OQY62)*$C$65*0.2958</f>
        <v>0</v>
      </c>
      <c r="ORA67" s="960">
        <f t="shared" ref="ORA67" si="13490">(ORA60-ORA62)*$C$65*0.2958</f>
        <v>0</v>
      </c>
      <c r="ORC67" s="960">
        <f t="shared" ref="ORC67" si="13491">(ORC60-ORC62)*$C$65*0.2958</f>
        <v>0</v>
      </c>
      <c r="ORE67" s="960">
        <f t="shared" ref="ORE67" si="13492">(ORE60-ORE62)*$C$65*0.2958</f>
        <v>0</v>
      </c>
      <c r="ORG67" s="960">
        <f t="shared" ref="ORG67" si="13493">(ORG60-ORG62)*$C$65*0.2958</f>
        <v>0</v>
      </c>
      <c r="ORI67" s="960">
        <f t="shared" ref="ORI67" si="13494">(ORI60-ORI62)*$C$65*0.2958</f>
        <v>0</v>
      </c>
      <c r="ORK67" s="960">
        <f t="shared" ref="ORK67" si="13495">(ORK60-ORK62)*$C$65*0.2958</f>
        <v>0</v>
      </c>
      <c r="ORM67" s="960">
        <f t="shared" ref="ORM67" si="13496">(ORM60-ORM62)*$C$65*0.2958</f>
        <v>0</v>
      </c>
      <c r="ORO67" s="960">
        <f t="shared" ref="ORO67" si="13497">(ORO60-ORO62)*$C$65*0.2958</f>
        <v>0</v>
      </c>
      <c r="ORQ67" s="960">
        <f t="shared" ref="ORQ67" si="13498">(ORQ60-ORQ62)*$C$65*0.2958</f>
        <v>0</v>
      </c>
      <c r="ORS67" s="960">
        <f t="shared" ref="ORS67" si="13499">(ORS60-ORS62)*$C$65*0.2958</f>
        <v>0</v>
      </c>
      <c r="ORU67" s="960">
        <f t="shared" ref="ORU67" si="13500">(ORU60-ORU62)*$C$65*0.2958</f>
        <v>0</v>
      </c>
      <c r="ORW67" s="960">
        <f t="shared" ref="ORW67" si="13501">(ORW60-ORW62)*$C$65*0.2958</f>
        <v>0</v>
      </c>
      <c r="ORY67" s="960">
        <f t="shared" ref="ORY67" si="13502">(ORY60-ORY62)*$C$65*0.2958</f>
        <v>0</v>
      </c>
      <c r="OSA67" s="960">
        <f t="shared" ref="OSA67" si="13503">(OSA60-OSA62)*$C$65*0.2958</f>
        <v>0</v>
      </c>
      <c r="OSC67" s="960">
        <f t="shared" ref="OSC67" si="13504">(OSC60-OSC62)*$C$65*0.2958</f>
        <v>0</v>
      </c>
      <c r="OSE67" s="960">
        <f t="shared" ref="OSE67" si="13505">(OSE60-OSE62)*$C$65*0.2958</f>
        <v>0</v>
      </c>
      <c r="OSG67" s="960">
        <f t="shared" ref="OSG67" si="13506">(OSG60-OSG62)*$C$65*0.2958</f>
        <v>0</v>
      </c>
      <c r="OSI67" s="960">
        <f t="shared" ref="OSI67" si="13507">(OSI60-OSI62)*$C$65*0.2958</f>
        <v>0</v>
      </c>
      <c r="OSK67" s="960">
        <f t="shared" ref="OSK67" si="13508">(OSK60-OSK62)*$C$65*0.2958</f>
        <v>0</v>
      </c>
      <c r="OSM67" s="960">
        <f t="shared" ref="OSM67" si="13509">(OSM60-OSM62)*$C$65*0.2958</f>
        <v>0</v>
      </c>
      <c r="OSO67" s="960">
        <f t="shared" ref="OSO67" si="13510">(OSO60-OSO62)*$C$65*0.2958</f>
        <v>0</v>
      </c>
      <c r="OSQ67" s="960">
        <f t="shared" ref="OSQ67" si="13511">(OSQ60-OSQ62)*$C$65*0.2958</f>
        <v>0</v>
      </c>
      <c r="OSS67" s="960">
        <f t="shared" ref="OSS67" si="13512">(OSS60-OSS62)*$C$65*0.2958</f>
        <v>0</v>
      </c>
      <c r="OSU67" s="960">
        <f t="shared" ref="OSU67" si="13513">(OSU60-OSU62)*$C$65*0.2958</f>
        <v>0</v>
      </c>
      <c r="OSW67" s="960">
        <f t="shared" ref="OSW67" si="13514">(OSW60-OSW62)*$C$65*0.2958</f>
        <v>0</v>
      </c>
      <c r="OSY67" s="960">
        <f t="shared" ref="OSY67" si="13515">(OSY60-OSY62)*$C$65*0.2958</f>
        <v>0</v>
      </c>
      <c r="OTA67" s="960">
        <f t="shared" ref="OTA67" si="13516">(OTA60-OTA62)*$C$65*0.2958</f>
        <v>0</v>
      </c>
      <c r="OTC67" s="960">
        <f t="shared" ref="OTC67" si="13517">(OTC60-OTC62)*$C$65*0.2958</f>
        <v>0</v>
      </c>
      <c r="OTE67" s="960">
        <f t="shared" ref="OTE67" si="13518">(OTE60-OTE62)*$C$65*0.2958</f>
        <v>0</v>
      </c>
      <c r="OTG67" s="960">
        <f t="shared" ref="OTG67" si="13519">(OTG60-OTG62)*$C$65*0.2958</f>
        <v>0</v>
      </c>
      <c r="OTI67" s="960">
        <f t="shared" ref="OTI67" si="13520">(OTI60-OTI62)*$C$65*0.2958</f>
        <v>0</v>
      </c>
      <c r="OTK67" s="960">
        <f t="shared" ref="OTK67" si="13521">(OTK60-OTK62)*$C$65*0.2958</f>
        <v>0</v>
      </c>
      <c r="OTM67" s="960">
        <f t="shared" ref="OTM67" si="13522">(OTM60-OTM62)*$C$65*0.2958</f>
        <v>0</v>
      </c>
      <c r="OTO67" s="960">
        <f t="shared" ref="OTO67" si="13523">(OTO60-OTO62)*$C$65*0.2958</f>
        <v>0</v>
      </c>
      <c r="OTQ67" s="960">
        <f t="shared" ref="OTQ67" si="13524">(OTQ60-OTQ62)*$C$65*0.2958</f>
        <v>0</v>
      </c>
      <c r="OTS67" s="960">
        <f t="shared" ref="OTS67" si="13525">(OTS60-OTS62)*$C$65*0.2958</f>
        <v>0</v>
      </c>
      <c r="OTU67" s="960">
        <f t="shared" ref="OTU67" si="13526">(OTU60-OTU62)*$C$65*0.2958</f>
        <v>0</v>
      </c>
      <c r="OTW67" s="960">
        <f t="shared" ref="OTW67" si="13527">(OTW60-OTW62)*$C$65*0.2958</f>
        <v>0</v>
      </c>
      <c r="OTY67" s="960">
        <f t="shared" ref="OTY67" si="13528">(OTY60-OTY62)*$C$65*0.2958</f>
        <v>0</v>
      </c>
      <c r="OUA67" s="960">
        <f t="shared" ref="OUA67" si="13529">(OUA60-OUA62)*$C$65*0.2958</f>
        <v>0</v>
      </c>
      <c r="OUC67" s="960">
        <f t="shared" ref="OUC67" si="13530">(OUC60-OUC62)*$C$65*0.2958</f>
        <v>0</v>
      </c>
      <c r="OUE67" s="960">
        <f t="shared" ref="OUE67" si="13531">(OUE60-OUE62)*$C$65*0.2958</f>
        <v>0</v>
      </c>
      <c r="OUG67" s="960">
        <f t="shared" ref="OUG67" si="13532">(OUG60-OUG62)*$C$65*0.2958</f>
        <v>0</v>
      </c>
      <c r="OUI67" s="960">
        <f t="shared" ref="OUI67" si="13533">(OUI60-OUI62)*$C$65*0.2958</f>
        <v>0</v>
      </c>
      <c r="OUK67" s="960">
        <f t="shared" ref="OUK67" si="13534">(OUK60-OUK62)*$C$65*0.2958</f>
        <v>0</v>
      </c>
      <c r="OUM67" s="960">
        <f t="shared" ref="OUM67" si="13535">(OUM60-OUM62)*$C$65*0.2958</f>
        <v>0</v>
      </c>
      <c r="OUO67" s="960">
        <f t="shared" ref="OUO67" si="13536">(OUO60-OUO62)*$C$65*0.2958</f>
        <v>0</v>
      </c>
      <c r="OUQ67" s="960">
        <f t="shared" ref="OUQ67" si="13537">(OUQ60-OUQ62)*$C$65*0.2958</f>
        <v>0</v>
      </c>
      <c r="OUS67" s="960">
        <f t="shared" ref="OUS67" si="13538">(OUS60-OUS62)*$C$65*0.2958</f>
        <v>0</v>
      </c>
      <c r="OUU67" s="960">
        <f t="shared" ref="OUU67" si="13539">(OUU60-OUU62)*$C$65*0.2958</f>
        <v>0</v>
      </c>
      <c r="OUW67" s="960">
        <f t="shared" ref="OUW67" si="13540">(OUW60-OUW62)*$C$65*0.2958</f>
        <v>0</v>
      </c>
      <c r="OUY67" s="960">
        <f t="shared" ref="OUY67" si="13541">(OUY60-OUY62)*$C$65*0.2958</f>
        <v>0</v>
      </c>
      <c r="OVA67" s="960">
        <f t="shared" ref="OVA67" si="13542">(OVA60-OVA62)*$C$65*0.2958</f>
        <v>0</v>
      </c>
      <c r="OVC67" s="960">
        <f t="shared" ref="OVC67" si="13543">(OVC60-OVC62)*$C$65*0.2958</f>
        <v>0</v>
      </c>
      <c r="OVE67" s="960">
        <f t="shared" ref="OVE67" si="13544">(OVE60-OVE62)*$C$65*0.2958</f>
        <v>0</v>
      </c>
      <c r="OVG67" s="960">
        <f t="shared" ref="OVG67" si="13545">(OVG60-OVG62)*$C$65*0.2958</f>
        <v>0</v>
      </c>
      <c r="OVI67" s="960">
        <f t="shared" ref="OVI67" si="13546">(OVI60-OVI62)*$C$65*0.2958</f>
        <v>0</v>
      </c>
      <c r="OVK67" s="960">
        <f t="shared" ref="OVK67" si="13547">(OVK60-OVK62)*$C$65*0.2958</f>
        <v>0</v>
      </c>
      <c r="OVM67" s="960">
        <f t="shared" ref="OVM67" si="13548">(OVM60-OVM62)*$C$65*0.2958</f>
        <v>0</v>
      </c>
      <c r="OVO67" s="960">
        <f t="shared" ref="OVO67" si="13549">(OVO60-OVO62)*$C$65*0.2958</f>
        <v>0</v>
      </c>
      <c r="OVQ67" s="960">
        <f t="shared" ref="OVQ67" si="13550">(OVQ60-OVQ62)*$C$65*0.2958</f>
        <v>0</v>
      </c>
      <c r="OVS67" s="960">
        <f t="shared" ref="OVS67" si="13551">(OVS60-OVS62)*$C$65*0.2958</f>
        <v>0</v>
      </c>
      <c r="OVU67" s="960">
        <f t="shared" ref="OVU67" si="13552">(OVU60-OVU62)*$C$65*0.2958</f>
        <v>0</v>
      </c>
      <c r="OVW67" s="960">
        <f t="shared" ref="OVW67" si="13553">(OVW60-OVW62)*$C$65*0.2958</f>
        <v>0</v>
      </c>
      <c r="OVY67" s="960">
        <f t="shared" ref="OVY67" si="13554">(OVY60-OVY62)*$C$65*0.2958</f>
        <v>0</v>
      </c>
      <c r="OWA67" s="960">
        <f t="shared" ref="OWA67" si="13555">(OWA60-OWA62)*$C$65*0.2958</f>
        <v>0</v>
      </c>
      <c r="OWC67" s="960">
        <f t="shared" ref="OWC67" si="13556">(OWC60-OWC62)*$C$65*0.2958</f>
        <v>0</v>
      </c>
      <c r="OWE67" s="960">
        <f t="shared" ref="OWE67" si="13557">(OWE60-OWE62)*$C$65*0.2958</f>
        <v>0</v>
      </c>
      <c r="OWG67" s="960">
        <f t="shared" ref="OWG67" si="13558">(OWG60-OWG62)*$C$65*0.2958</f>
        <v>0</v>
      </c>
      <c r="OWI67" s="960">
        <f t="shared" ref="OWI67" si="13559">(OWI60-OWI62)*$C$65*0.2958</f>
        <v>0</v>
      </c>
      <c r="OWK67" s="960">
        <f t="shared" ref="OWK67" si="13560">(OWK60-OWK62)*$C$65*0.2958</f>
        <v>0</v>
      </c>
      <c r="OWM67" s="960">
        <f t="shared" ref="OWM67" si="13561">(OWM60-OWM62)*$C$65*0.2958</f>
        <v>0</v>
      </c>
      <c r="OWO67" s="960">
        <f t="shared" ref="OWO67" si="13562">(OWO60-OWO62)*$C$65*0.2958</f>
        <v>0</v>
      </c>
      <c r="OWQ67" s="960">
        <f t="shared" ref="OWQ67" si="13563">(OWQ60-OWQ62)*$C$65*0.2958</f>
        <v>0</v>
      </c>
      <c r="OWS67" s="960">
        <f t="shared" ref="OWS67" si="13564">(OWS60-OWS62)*$C$65*0.2958</f>
        <v>0</v>
      </c>
      <c r="OWU67" s="960">
        <f t="shared" ref="OWU67" si="13565">(OWU60-OWU62)*$C$65*0.2958</f>
        <v>0</v>
      </c>
      <c r="OWW67" s="960">
        <f t="shared" ref="OWW67" si="13566">(OWW60-OWW62)*$C$65*0.2958</f>
        <v>0</v>
      </c>
      <c r="OWY67" s="960">
        <f t="shared" ref="OWY67" si="13567">(OWY60-OWY62)*$C$65*0.2958</f>
        <v>0</v>
      </c>
      <c r="OXA67" s="960">
        <f t="shared" ref="OXA67" si="13568">(OXA60-OXA62)*$C$65*0.2958</f>
        <v>0</v>
      </c>
      <c r="OXC67" s="960">
        <f t="shared" ref="OXC67" si="13569">(OXC60-OXC62)*$C$65*0.2958</f>
        <v>0</v>
      </c>
      <c r="OXE67" s="960">
        <f t="shared" ref="OXE67" si="13570">(OXE60-OXE62)*$C$65*0.2958</f>
        <v>0</v>
      </c>
      <c r="OXG67" s="960">
        <f t="shared" ref="OXG67" si="13571">(OXG60-OXG62)*$C$65*0.2958</f>
        <v>0</v>
      </c>
      <c r="OXI67" s="960">
        <f t="shared" ref="OXI67" si="13572">(OXI60-OXI62)*$C$65*0.2958</f>
        <v>0</v>
      </c>
      <c r="OXK67" s="960">
        <f t="shared" ref="OXK67" si="13573">(OXK60-OXK62)*$C$65*0.2958</f>
        <v>0</v>
      </c>
      <c r="OXM67" s="960">
        <f t="shared" ref="OXM67" si="13574">(OXM60-OXM62)*$C$65*0.2958</f>
        <v>0</v>
      </c>
      <c r="OXO67" s="960">
        <f t="shared" ref="OXO67" si="13575">(OXO60-OXO62)*$C$65*0.2958</f>
        <v>0</v>
      </c>
      <c r="OXQ67" s="960">
        <f t="shared" ref="OXQ67" si="13576">(OXQ60-OXQ62)*$C$65*0.2958</f>
        <v>0</v>
      </c>
      <c r="OXS67" s="960">
        <f t="shared" ref="OXS67" si="13577">(OXS60-OXS62)*$C$65*0.2958</f>
        <v>0</v>
      </c>
      <c r="OXU67" s="960">
        <f t="shared" ref="OXU67" si="13578">(OXU60-OXU62)*$C$65*0.2958</f>
        <v>0</v>
      </c>
      <c r="OXW67" s="960">
        <f t="shared" ref="OXW67" si="13579">(OXW60-OXW62)*$C$65*0.2958</f>
        <v>0</v>
      </c>
      <c r="OXY67" s="960">
        <f t="shared" ref="OXY67" si="13580">(OXY60-OXY62)*$C$65*0.2958</f>
        <v>0</v>
      </c>
      <c r="OYA67" s="960">
        <f t="shared" ref="OYA67" si="13581">(OYA60-OYA62)*$C$65*0.2958</f>
        <v>0</v>
      </c>
      <c r="OYC67" s="960">
        <f t="shared" ref="OYC67" si="13582">(OYC60-OYC62)*$C$65*0.2958</f>
        <v>0</v>
      </c>
      <c r="OYE67" s="960">
        <f t="shared" ref="OYE67" si="13583">(OYE60-OYE62)*$C$65*0.2958</f>
        <v>0</v>
      </c>
      <c r="OYG67" s="960">
        <f t="shared" ref="OYG67" si="13584">(OYG60-OYG62)*$C$65*0.2958</f>
        <v>0</v>
      </c>
      <c r="OYI67" s="960">
        <f t="shared" ref="OYI67" si="13585">(OYI60-OYI62)*$C$65*0.2958</f>
        <v>0</v>
      </c>
      <c r="OYK67" s="960">
        <f t="shared" ref="OYK67" si="13586">(OYK60-OYK62)*$C$65*0.2958</f>
        <v>0</v>
      </c>
      <c r="OYM67" s="960">
        <f t="shared" ref="OYM67" si="13587">(OYM60-OYM62)*$C$65*0.2958</f>
        <v>0</v>
      </c>
      <c r="OYO67" s="960">
        <f t="shared" ref="OYO67" si="13588">(OYO60-OYO62)*$C$65*0.2958</f>
        <v>0</v>
      </c>
      <c r="OYQ67" s="960">
        <f t="shared" ref="OYQ67" si="13589">(OYQ60-OYQ62)*$C$65*0.2958</f>
        <v>0</v>
      </c>
      <c r="OYS67" s="960">
        <f t="shared" ref="OYS67" si="13590">(OYS60-OYS62)*$C$65*0.2958</f>
        <v>0</v>
      </c>
      <c r="OYU67" s="960">
        <f t="shared" ref="OYU67" si="13591">(OYU60-OYU62)*$C$65*0.2958</f>
        <v>0</v>
      </c>
      <c r="OYW67" s="960">
        <f t="shared" ref="OYW67" si="13592">(OYW60-OYW62)*$C$65*0.2958</f>
        <v>0</v>
      </c>
      <c r="OYY67" s="960">
        <f t="shared" ref="OYY67" si="13593">(OYY60-OYY62)*$C$65*0.2958</f>
        <v>0</v>
      </c>
      <c r="OZA67" s="960">
        <f t="shared" ref="OZA67" si="13594">(OZA60-OZA62)*$C$65*0.2958</f>
        <v>0</v>
      </c>
      <c r="OZC67" s="960">
        <f t="shared" ref="OZC67" si="13595">(OZC60-OZC62)*$C$65*0.2958</f>
        <v>0</v>
      </c>
      <c r="OZE67" s="960">
        <f t="shared" ref="OZE67" si="13596">(OZE60-OZE62)*$C$65*0.2958</f>
        <v>0</v>
      </c>
      <c r="OZG67" s="960">
        <f t="shared" ref="OZG67" si="13597">(OZG60-OZG62)*$C$65*0.2958</f>
        <v>0</v>
      </c>
      <c r="OZI67" s="960">
        <f t="shared" ref="OZI67" si="13598">(OZI60-OZI62)*$C$65*0.2958</f>
        <v>0</v>
      </c>
      <c r="OZK67" s="960">
        <f t="shared" ref="OZK67" si="13599">(OZK60-OZK62)*$C$65*0.2958</f>
        <v>0</v>
      </c>
      <c r="OZM67" s="960">
        <f t="shared" ref="OZM67" si="13600">(OZM60-OZM62)*$C$65*0.2958</f>
        <v>0</v>
      </c>
      <c r="OZO67" s="960">
        <f t="shared" ref="OZO67" si="13601">(OZO60-OZO62)*$C$65*0.2958</f>
        <v>0</v>
      </c>
      <c r="OZQ67" s="960">
        <f t="shared" ref="OZQ67" si="13602">(OZQ60-OZQ62)*$C$65*0.2958</f>
        <v>0</v>
      </c>
      <c r="OZS67" s="960">
        <f t="shared" ref="OZS67" si="13603">(OZS60-OZS62)*$C$65*0.2958</f>
        <v>0</v>
      </c>
      <c r="OZU67" s="960">
        <f t="shared" ref="OZU67" si="13604">(OZU60-OZU62)*$C$65*0.2958</f>
        <v>0</v>
      </c>
      <c r="OZW67" s="960">
        <f t="shared" ref="OZW67" si="13605">(OZW60-OZW62)*$C$65*0.2958</f>
        <v>0</v>
      </c>
      <c r="OZY67" s="960">
        <f t="shared" ref="OZY67" si="13606">(OZY60-OZY62)*$C$65*0.2958</f>
        <v>0</v>
      </c>
      <c r="PAA67" s="960">
        <f t="shared" ref="PAA67" si="13607">(PAA60-PAA62)*$C$65*0.2958</f>
        <v>0</v>
      </c>
      <c r="PAC67" s="960">
        <f t="shared" ref="PAC67" si="13608">(PAC60-PAC62)*$C$65*0.2958</f>
        <v>0</v>
      </c>
      <c r="PAE67" s="960">
        <f t="shared" ref="PAE67" si="13609">(PAE60-PAE62)*$C$65*0.2958</f>
        <v>0</v>
      </c>
      <c r="PAG67" s="960">
        <f t="shared" ref="PAG67" si="13610">(PAG60-PAG62)*$C$65*0.2958</f>
        <v>0</v>
      </c>
      <c r="PAI67" s="960">
        <f t="shared" ref="PAI67" si="13611">(PAI60-PAI62)*$C$65*0.2958</f>
        <v>0</v>
      </c>
      <c r="PAK67" s="960">
        <f t="shared" ref="PAK67" si="13612">(PAK60-PAK62)*$C$65*0.2958</f>
        <v>0</v>
      </c>
      <c r="PAM67" s="960">
        <f t="shared" ref="PAM67" si="13613">(PAM60-PAM62)*$C$65*0.2958</f>
        <v>0</v>
      </c>
      <c r="PAO67" s="960">
        <f t="shared" ref="PAO67" si="13614">(PAO60-PAO62)*$C$65*0.2958</f>
        <v>0</v>
      </c>
      <c r="PAQ67" s="960">
        <f t="shared" ref="PAQ67" si="13615">(PAQ60-PAQ62)*$C$65*0.2958</f>
        <v>0</v>
      </c>
      <c r="PAS67" s="960">
        <f t="shared" ref="PAS67" si="13616">(PAS60-PAS62)*$C$65*0.2958</f>
        <v>0</v>
      </c>
      <c r="PAU67" s="960">
        <f t="shared" ref="PAU67" si="13617">(PAU60-PAU62)*$C$65*0.2958</f>
        <v>0</v>
      </c>
      <c r="PAW67" s="960">
        <f t="shared" ref="PAW67" si="13618">(PAW60-PAW62)*$C$65*0.2958</f>
        <v>0</v>
      </c>
      <c r="PAY67" s="960">
        <f t="shared" ref="PAY67" si="13619">(PAY60-PAY62)*$C$65*0.2958</f>
        <v>0</v>
      </c>
      <c r="PBA67" s="960">
        <f t="shared" ref="PBA67" si="13620">(PBA60-PBA62)*$C$65*0.2958</f>
        <v>0</v>
      </c>
      <c r="PBC67" s="960">
        <f t="shared" ref="PBC67" si="13621">(PBC60-PBC62)*$C$65*0.2958</f>
        <v>0</v>
      </c>
      <c r="PBE67" s="960">
        <f t="shared" ref="PBE67" si="13622">(PBE60-PBE62)*$C$65*0.2958</f>
        <v>0</v>
      </c>
      <c r="PBG67" s="960">
        <f t="shared" ref="PBG67" si="13623">(PBG60-PBG62)*$C$65*0.2958</f>
        <v>0</v>
      </c>
      <c r="PBI67" s="960">
        <f t="shared" ref="PBI67" si="13624">(PBI60-PBI62)*$C$65*0.2958</f>
        <v>0</v>
      </c>
      <c r="PBK67" s="960">
        <f t="shared" ref="PBK67" si="13625">(PBK60-PBK62)*$C$65*0.2958</f>
        <v>0</v>
      </c>
      <c r="PBM67" s="960">
        <f t="shared" ref="PBM67" si="13626">(PBM60-PBM62)*$C$65*0.2958</f>
        <v>0</v>
      </c>
      <c r="PBO67" s="960">
        <f t="shared" ref="PBO67" si="13627">(PBO60-PBO62)*$C$65*0.2958</f>
        <v>0</v>
      </c>
      <c r="PBQ67" s="960">
        <f t="shared" ref="PBQ67" si="13628">(PBQ60-PBQ62)*$C$65*0.2958</f>
        <v>0</v>
      </c>
      <c r="PBS67" s="960">
        <f t="shared" ref="PBS67" si="13629">(PBS60-PBS62)*$C$65*0.2958</f>
        <v>0</v>
      </c>
      <c r="PBU67" s="960">
        <f t="shared" ref="PBU67" si="13630">(PBU60-PBU62)*$C$65*0.2958</f>
        <v>0</v>
      </c>
      <c r="PBW67" s="960">
        <f t="shared" ref="PBW67" si="13631">(PBW60-PBW62)*$C$65*0.2958</f>
        <v>0</v>
      </c>
      <c r="PBY67" s="960">
        <f t="shared" ref="PBY67" si="13632">(PBY60-PBY62)*$C$65*0.2958</f>
        <v>0</v>
      </c>
      <c r="PCA67" s="960">
        <f t="shared" ref="PCA67" si="13633">(PCA60-PCA62)*$C$65*0.2958</f>
        <v>0</v>
      </c>
      <c r="PCC67" s="960">
        <f t="shared" ref="PCC67" si="13634">(PCC60-PCC62)*$C$65*0.2958</f>
        <v>0</v>
      </c>
      <c r="PCE67" s="960">
        <f t="shared" ref="PCE67" si="13635">(PCE60-PCE62)*$C$65*0.2958</f>
        <v>0</v>
      </c>
      <c r="PCG67" s="960">
        <f t="shared" ref="PCG67" si="13636">(PCG60-PCG62)*$C$65*0.2958</f>
        <v>0</v>
      </c>
      <c r="PCI67" s="960">
        <f t="shared" ref="PCI67" si="13637">(PCI60-PCI62)*$C$65*0.2958</f>
        <v>0</v>
      </c>
      <c r="PCK67" s="960">
        <f t="shared" ref="PCK67" si="13638">(PCK60-PCK62)*$C$65*0.2958</f>
        <v>0</v>
      </c>
      <c r="PCM67" s="960">
        <f t="shared" ref="PCM67" si="13639">(PCM60-PCM62)*$C$65*0.2958</f>
        <v>0</v>
      </c>
      <c r="PCO67" s="960">
        <f t="shared" ref="PCO67" si="13640">(PCO60-PCO62)*$C$65*0.2958</f>
        <v>0</v>
      </c>
      <c r="PCQ67" s="960">
        <f t="shared" ref="PCQ67" si="13641">(PCQ60-PCQ62)*$C$65*0.2958</f>
        <v>0</v>
      </c>
      <c r="PCS67" s="960">
        <f t="shared" ref="PCS67" si="13642">(PCS60-PCS62)*$C$65*0.2958</f>
        <v>0</v>
      </c>
      <c r="PCU67" s="960">
        <f t="shared" ref="PCU67" si="13643">(PCU60-PCU62)*$C$65*0.2958</f>
        <v>0</v>
      </c>
      <c r="PCW67" s="960">
        <f t="shared" ref="PCW67" si="13644">(PCW60-PCW62)*$C$65*0.2958</f>
        <v>0</v>
      </c>
      <c r="PCY67" s="960">
        <f t="shared" ref="PCY67" si="13645">(PCY60-PCY62)*$C$65*0.2958</f>
        <v>0</v>
      </c>
      <c r="PDA67" s="960">
        <f t="shared" ref="PDA67" si="13646">(PDA60-PDA62)*$C$65*0.2958</f>
        <v>0</v>
      </c>
      <c r="PDC67" s="960">
        <f t="shared" ref="PDC67" si="13647">(PDC60-PDC62)*$C$65*0.2958</f>
        <v>0</v>
      </c>
      <c r="PDE67" s="960">
        <f t="shared" ref="PDE67" si="13648">(PDE60-PDE62)*$C$65*0.2958</f>
        <v>0</v>
      </c>
      <c r="PDG67" s="960">
        <f t="shared" ref="PDG67" si="13649">(PDG60-PDG62)*$C$65*0.2958</f>
        <v>0</v>
      </c>
      <c r="PDI67" s="960">
        <f t="shared" ref="PDI67" si="13650">(PDI60-PDI62)*$C$65*0.2958</f>
        <v>0</v>
      </c>
      <c r="PDK67" s="960">
        <f t="shared" ref="PDK67" si="13651">(PDK60-PDK62)*$C$65*0.2958</f>
        <v>0</v>
      </c>
      <c r="PDM67" s="960">
        <f t="shared" ref="PDM67" si="13652">(PDM60-PDM62)*$C$65*0.2958</f>
        <v>0</v>
      </c>
      <c r="PDO67" s="960">
        <f t="shared" ref="PDO67" si="13653">(PDO60-PDO62)*$C$65*0.2958</f>
        <v>0</v>
      </c>
      <c r="PDQ67" s="960">
        <f t="shared" ref="PDQ67" si="13654">(PDQ60-PDQ62)*$C$65*0.2958</f>
        <v>0</v>
      </c>
      <c r="PDS67" s="960">
        <f t="shared" ref="PDS67" si="13655">(PDS60-PDS62)*$C$65*0.2958</f>
        <v>0</v>
      </c>
      <c r="PDU67" s="960">
        <f t="shared" ref="PDU67" si="13656">(PDU60-PDU62)*$C$65*0.2958</f>
        <v>0</v>
      </c>
      <c r="PDW67" s="960">
        <f t="shared" ref="PDW67" si="13657">(PDW60-PDW62)*$C$65*0.2958</f>
        <v>0</v>
      </c>
      <c r="PDY67" s="960">
        <f t="shared" ref="PDY67" si="13658">(PDY60-PDY62)*$C$65*0.2958</f>
        <v>0</v>
      </c>
      <c r="PEA67" s="960">
        <f t="shared" ref="PEA67" si="13659">(PEA60-PEA62)*$C$65*0.2958</f>
        <v>0</v>
      </c>
      <c r="PEC67" s="960">
        <f t="shared" ref="PEC67" si="13660">(PEC60-PEC62)*$C$65*0.2958</f>
        <v>0</v>
      </c>
      <c r="PEE67" s="960">
        <f t="shared" ref="PEE67" si="13661">(PEE60-PEE62)*$C$65*0.2958</f>
        <v>0</v>
      </c>
      <c r="PEG67" s="960">
        <f t="shared" ref="PEG67" si="13662">(PEG60-PEG62)*$C$65*0.2958</f>
        <v>0</v>
      </c>
      <c r="PEI67" s="960">
        <f t="shared" ref="PEI67" si="13663">(PEI60-PEI62)*$C$65*0.2958</f>
        <v>0</v>
      </c>
      <c r="PEK67" s="960">
        <f t="shared" ref="PEK67" si="13664">(PEK60-PEK62)*$C$65*0.2958</f>
        <v>0</v>
      </c>
      <c r="PEM67" s="960">
        <f t="shared" ref="PEM67" si="13665">(PEM60-PEM62)*$C$65*0.2958</f>
        <v>0</v>
      </c>
      <c r="PEO67" s="960">
        <f t="shared" ref="PEO67" si="13666">(PEO60-PEO62)*$C$65*0.2958</f>
        <v>0</v>
      </c>
      <c r="PEQ67" s="960">
        <f t="shared" ref="PEQ67" si="13667">(PEQ60-PEQ62)*$C$65*0.2958</f>
        <v>0</v>
      </c>
      <c r="PES67" s="960">
        <f t="shared" ref="PES67" si="13668">(PES60-PES62)*$C$65*0.2958</f>
        <v>0</v>
      </c>
      <c r="PEU67" s="960">
        <f t="shared" ref="PEU67" si="13669">(PEU60-PEU62)*$C$65*0.2958</f>
        <v>0</v>
      </c>
      <c r="PEW67" s="960">
        <f t="shared" ref="PEW67" si="13670">(PEW60-PEW62)*$C$65*0.2958</f>
        <v>0</v>
      </c>
      <c r="PEY67" s="960">
        <f t="shared" ref="PEY67" si="13671">(PEY60-PEY62)*$C$65*0.2958</f>
        <v>0</v>
      </c>
      <c r="PFA67" s="960">
        <f t="shared" ref="PFA67" si="13672">(PFA60-PFA62)*$C$65*0.2958</f>
        <v>0</v>
      </c>
      <c r="PFC67" s="960">
        <f t="shared" ref="PFC67" si="13673">(PFC60-PFC62)*$C$65*0.2958</f>
        <v>0</v>
      </c>
      <c r="PFE67" s="960">
        <f t="shared" ref="PFE67" si="13674">(PFE60-PFE62)*$C$65*0.2958</f>
        <v>0</v>
      </c>
      <c r="PFG67" s="960">
        <f t="shared" ref="PFG67" si="13675">(PFG60-PFG62)*$C$65*0.2958</f>
        <v>0</v>
      </c>
      <c r="PFI67" s="960">
        <f t="shared" ref="PFI67" si="13676">(PFI60-PFI62)*$C$65*0.2958</f>
        <v>0</v>
      </c>
      <c r="PFK67" s="960">
        <f t="shared" ref="PFK67" si="13677">(PFK60-PFK62)*$C$65*0.2958</f>
        <v>0</v>
      </c>
      <c r="PFM67" s="960">
        <f t="shared" ref="PFM67" si="13678">(PFM60-PFM62)*$C$65*0.2958</f>
        <v>0</v>
      </c>
      <c r="PFO67" s="960">
        <f t="shared" ref="PFO67" si="13679">(PFO60-PFO62)*$C$65*0.2958</f>
        <v>0</v>
      </c>
      <c r="PFQ67" s="960">
        <f t="shared" ref="PFQ67" si="13680">(PFQ60-PFQ62)*$C$65*0.2958</f>
        <v>0</v>
      </c>
      <c r="PFS67" s="960">
        <f t="shared" ref="PFS67" si="13681">(PFS60-PFS62)*$C$65*0.2958</f>
        <v>0</v>
      </c>
      <c r="PFU67" s="960">
        <f t="shared" ref="PFU67" si="13682">(PFU60-PFU62)*$C$65*0.2958</f>
        <v>0</v>
      </c>
      <c r="PFW67" s="960">
        <f t="shared" ref="PFW67" si="13683">(PFW60-PFW62)*$C$65*0.2958</f>
        <v>0</v>
      </c>
      <c r="PFY67" s="960">
        <f t="shared" ref="PFY67" si="13684">(PFY60-PFY62)*$C$65*0.2958</f>
        <v>0</v>
      </c>
      <c r="PGA67" s="960">
        <f t="shared" ref="PGA67" si="13685">(PGA60-PGA62)*$C$65*0.2958</f>
        <v>0</v>
      </c>
      <c r="PGC67" s="960">
        <f t="shared" ref="PGC67" si="13686">(PGC60-PGC62)*$C$65*0.2958</f>
        <v>0</v>
      </c>
      <c r="PGE67" s="960">
        <f t="shared" ref="PGE67" si="13687">(PGE60-PGE62)*$C$65*0.2958</f>
        <v>0</v>
      </c>
      <c r="PGG67" s="960">
        <f t="shared" ref="PGG67" si="13688">(PGG60-PGG62)*$C$65*0.2958</f>
        <v>0</v>
      </c>
      <c r="PGI67" s="960">
        <f t="shared" ref="PGI67" si="13689">(PGI60-PGI62)*$C$65*0.2958</f>
        <v>0</v>
      </c>
      <c r="PGK67" s="960">
        <f t="shared" ref="PGK67" si="13690">(PGK60-PGK62)*$C$65*0.2958</f>
        <v>0</v>
      </c>
      <c r="PGM67" s="960">
        <f t="shared" ref="PGM67" si="13691">(PGM60-PGM62)*$C$65*0.2958</f>
        <v>0</v>
      </c>
      <c r="PGO67" s="960">
        <f t="shared" ref="PGO67" si="13692">(PGO60-PGO62)*$C$65*0.2958</f>
        <v>0</v>
      </c>
      <c r="PGQ67" s="960">
        <f t="shared" ref="PGQ67" si="13693">(PGQ60-PGQ62)*$C$65*0.2958</f>
        <v>0</v>
      </c>
      <c r="PGS67" s="960">
        <f t="shared" ref="PGS67" si="13694">(PGS60-PGS62)*$C$65*0.2958</f>
        <v>0</v>
      </c>
      <c r="PGU67" s="960">
        <f t="shared" ref="PGU67" si="13695">(PGU60-PGU62)*$C$65*0.2958</f>
        <v>0</v>
      </c>
      <c r="PGW67" s="960">
        <f t="shared" ref="PGW67" si="13696">(PGW60-PGW62)*$C$65*0.2958</f>
        <v>0</v>
      </c>
      <c r="PGY67" s="960">
        <f t="shared" ref="PGY67" si="13697">(PGY60-PGY62)*$C$65*0.2958</f>
        <v>0</v>
      </c>
      <c r="PHA67" s="960">
        <f t="shared" ref="PHA67" si="13698">(PHA60-PHA62)*$C$65*0.2958</f>
        <v>0</v>
      </c>
      <c r="PHC67" s="960">
        <f t="shared" ref="PHC67" si="13699">(PHC60-PHC62)*$C$65*0.2958</f>
        <v>0</v>
      </c>
      <c r="PHE67" s="960">
        <f t="shared" ref="PHE67" si="13700">(PHE60-PHE62)*$C$65*0.2958</f>
        <v>0</v>
      </c>
      <c r="PHG67" s="960">
        <f t="shared" ref="PHG67" si="13701">(PHG60-PHG62)*$C$65*0.2958</f>
        <v>0</v>
      </c>
      <c r="PHI67" s="960">
        <f t="shared" ref="PHI67" si="13702">(PHI60-PHI62)*$C$65*0.2958</f>
        <v>0</v>
      </c>
      <c r="PHK67" s="960">
        <f t="shared" ref="PHK67" si="13703">(PHK60-PHK62)*$C$65*0.2958</f>
        <v>0</v>
      </c>
      <c r="PHM67" s="960">
        <f t="shared" ref="PHM67" si="13704">(PHM60-PHM62)*$C$65*0.2958</f>
        <v>0</v>
      </c>
      <c r="PHO67" s="960">
        <f t="shared" ref="PHO67" si="13705">(PHO60-PHO62)*$C$65*0.2958</f>
        <v>0</v>
      </c>
      <c r="PHQ67" s="960">
        <f t="shared" ref="PHQ67" si="13706">(PHQ60-PHQ62)*$C$65*0.2958</f>
        <v>0</v>
      </c>
      <c r="PHS67" s="960">
        <f t="shared" ref="PHS67" si="13707">(PHS60-PHS62)*$C$65*0.2958</f>
        <v>0</v>
      </c>
      <c r="PHU67" s="960">
        <f t="shared" ref="PHU67" si="13708">(PHU60-PHU62)*$C$65*0.2958</f>
        <v>0</v>
      </c>
      <c r="PHW67" s="960">
        <f t="shared" ref="PHW67" si="13709">(PHW60-PHW62)*$C$65*0.2958</f>
        <v>0</v>
      </c>
      <c r="PHY67" s="960">
        <f t="shared" ref="PHY67" si="13710">(PHY60-PHY62)*$C$65*0.2958</f>
        <v>0</v>
      </c>
      <c r="PIA67" s="960">
        <f t="shared" ref="PIA67" si="13711">(PIA60-PIA62)*$C$65*0.2958</f>
        <v>0</v>
      </c>
      <c r="PIC67" s="960">
        <f t="shared" ref="PIC67" si="13712">(PIC60-PIC62)*$C$65*0.2958</f>
        <v>0</v>
      </c>
      <c r="PIE67" s="960">
        <f t="shared" ref="PIE67" si="13713">(PIE60-PIE62)*$C$65*0.2958</f>
        <v>0</v>
      </c>
      <c r="PIG67" s="960">
        <f t="shared" ref="PIG67" si="13714">(PIG60-PIG62)*$C$65*0.2958</f>
        <v>0</v>
      </c>
      <c r="PII67" s="960">
        <f t="shared" ref="PII67" si="13715">(PII60-PII62)*$C$65*0.2958</f>
        <v>0</v>
      </c>
      <c r="PIK67" s="960">
        <f t="shared" ref="PIK67" si="13716">(PIK60-PIK62)*$C$65*0.2958</f>
        <v>0</v>
      </c>
      <c r="PIM67" s="960">
        <f t="shared" ref="PIM67" si="13717">(PIM60-PIM62)*$C$65*0.2958</f>
        <v>0</v>
      </c>
      <c r="PIO67" s="960">
        <f t="shared" ref="PIO67" si="13718">(PIO60-PIO62)*$C$65*0.2958</f>
        <v>0</v>
      </c>
      <c r="PIQ67" s="960">
        <f t="shared" ref="PIQ67" si="13719">(PIQ60-PIQ62)*$C$65*0.2958</f>
        <v>0</v>
      </c>
      <c r="PIS67" s="960">
        <f t="shared" ref="PIS67" si="13720">(PIS60-PIS62)*$C$65*0.2958</f>
        <v>0</v>
      </c>
      <c r="PIU67" s="960">
        <f t="shared" ref="PIU67" si="13721">(PIU60-PIU62)*$C$65*0.2958</f>
        <v>0</v>
      </c>
      <c r="PIW67" s="960">
        <f t="shared" ref="PIW67" si="13722">(PIW60-PIW62)*$C$65*0.2958</f>
        <v>0</v>
      </c>
      <c r="PIY67" s="960">
        <f t="shared" ref="PIY67" si="13723">(PIY60-PIY62)*$C$65*0.2958</f>
        <v>0</v>
      </c>
      <c r="PJA67" s="960">
        <f t="shared" ref="PJA67" si="13724">(PJA60-PJA62)*$C$65*0.2958</f>
        <v>0</v>
      </c>
      <c r="PJC67" s="960">
        <f t="shared" ref="PJC67" si="13725">(PJC60-PJC62)*$C$65*0.2958</f>
        <v>0</v>
      </c>
      <c r="PJE67" s="960">
        <f t="shared" ref="PJE67" si="13726">(PJE60-PJE62)*$C$65*0.2958</f>
        <v>0</v>
      </c>
      <c r="PJG67" s="960">
        <f t="shared" ref="PJG67" si="13727">(PJG60-PJG62)*$C$65*0.2958</f>
        <v>0</v>
      </c>
      <c r="PJI67" s="960">
        <f t="shared" ref="PJI67" si="13728">(PJI60-PJI62)*$C$65*0.2958</f>
        <v>0</v>
      </c>
      <c r="PJK67" s="960">
        <f t="shared" ref="PJK67" si="13729">(PJK60-PJK62)*$C$65*0.2958</f>
        <v>0</v>
      </c>
      <c r="PJM67" s="960">
        <f t="shared" ref="PJM67" si="13730">(PJM60-PJM62)*$C$65*0.2958</f>
        <v>0</v>
      </c>
      <c r="PJO67" s="960">
        <f t="shared" ref="PJO67" si="13731">(PJO60-PJO62)*$C$65*0.2958</f>
        <v>0</v>
      </c>
      <c r="PJQ67" s="960">
        <f t="shared" ref="PJQ67" si="13732">(PJQ60-PJQ62)*$C$65*0.2958</f>
        <v>0</v>
      </c>
      <c r="PJS67" s="960">
        <f t="shared" ref="PJS67" si="13733">(PJS60-PJS62)*$C$65*0.2958</f>
        <v>0</v>
      </c>
      <c r="PJU67" s="960">
        <f t="shared" ref="PJU67" si="13734">(PJU60-PJU62)*$C$65*0.2958</f>
        <v>0</v>
      </c>
      <c r="PJW67" s="960">
        <f t="shared" ref="PJW67" si="13735">(PJW60-PJW62)*$C$65*0.2958</f>
        <v>0</v>
      </c>
      <c r="PJY67" s="960">
        <f t="shared" ref="PJY67" si="13736">(PJY60-PJY62)*$C$65*0.2958</f>
        <v>0</v>
      </c>
      <c r="PKA67" s="960">
        <f t="shared" ref="PKA67" si="13737">(PKA60-PKA62)*$C$65*0.2958</f>
        <v>0</v>
      </c>
      <c r="PKC67" s="960">
        <f t="shared" ref="PKC67" si="13738">(PKC60-PKC62)*$C$65*0.2958</f>
        <v>0</v>
      </c>
      <c r="PKE67" s="960">
        <f t="shared" ref="PKE67" si="13739">(PKE60-PKE62)*$C$65*0.2958</f>
        <v>0</v>
      </c>
      <c r="PKG67" s="960">
        <f t="shared" ref="PKG67" si="13740">(PKG60-PKG62)*$C$65*0.2958</f>
        <v>0</v>
      </c>
      <c r="PKI67" s="960">
        <f t="shared" ref="PKI67" si="13741">(PKI60-PKI62)*$C$65*0.2958</f>
        <v>0</v>
      </c>
      <c r="PKK67" s="960">
        <f t="shared" ref="PKK67" si="13742">(PKK60-PKK62)*$C$65*0.2958</f>
        <v>0</v>
      </c>
      <c r="PKM67" s="960">
        <f t="shared" ref="PKM67" si="13743">(PKM60-PKM62)*$C$65*0.2958</f>
        <v>0</v>
      </c>
      <c r="PKO67" s="960">
        <f t="shared" ref="PKO67" si="13744">(PKO60-PKO62)*$C$65*0.2958</f>
        <v>0</v>
      </c>
      <c r="PKQ67" s="960">
        <f t="shared" ref="PKQ67" si="13745">(PKQ60-PKQ62)*$C$65*0.2958</f>
        <v>0</v>
      </c>
      <c r="PKS67" s="960">
        <f t="shared" ref="PKS67" si="13746">(PKS60-PKS62)*$C$65*0.2958</f>
        <v>0</v>
      </c>
      <c r="PKU67" s="960">
        <f t="shared" ref="PKU67" si="13747">(PKU60-PKU62)*$C$65*0.2958</f>
        <v>0</v>
      </c>
      <c r="PKW67" s="960">
        <f t="shared" ref="PKW67" si="13748">(PKW60-PKW62)*$C$65*0.2958</f>
        <v>0</v>
      </c>
      <c r="PKY67" s="960">
        <f t="shared" ref="PKY67" si="13749">(PKY60-PKY62)*$C$65*0.2958</f>
        <v>0</v>
      </c>
      <c r="PLA67" s="960">
        <f t="shared" ref="PLA67" si="13750">(PLA60-PLA62)*$C$65*0.2958</f>
        <v>0</v>
      </c>
      <c r="PLC67" s="960">
        <f t="shared" ref="PLC67" si="13751">(PLC60-PLC62)*$C$65*0.2958</f>
        <v>0</v>
      </c>
      <c r="PLE67" s="960">
        <f t="shared" ref="PLE67" si="13752">(PLE60-PLE62)*$C$65*0.2958</f>
        <v>0</v>
      </c>
      <c r="PLG67" s="960">
        <f t="shared" ref="PLG67" si="13753">(PLG60-PLG62)*$C$65*0.2958</f>
        <v>0</v>
      </c>
      <c r="PLI67" s="960">
        <f t="shared" ref="PLI67" si="13754">(PLI60-PLI62)*$C$65*0.2958</f>
        <v>0</v>
      </c>
      <c r="PLK67" s="960">
        <f t="shared" ref="PLK67" si="13755">(PLK60-PLK62)*$C$65*0.2958</f>
        <v>0</v>
      </c>
      <c r="PLM67" s="960">
        <f t="shared" ref="PLM67" si="13756">(PLM60-PLM62)*$C$65*0.2958</f>
        <v>0</v>
      </c>
      <c r="PLO67" s="960">
        <f t="shared" ref="PLO67" si="13757">(PLO60-PLO62)*$C$65*0.2958</f>
        <v>0</v>
      </c>
      <c r="PLQ67" s="960">
        <f t="shared" ref="PLQ67" si="13758">(PLQ60-PLQ62)*$C$65*0.2958</f>
        <v>0</v>
      </c>
      <c r="PLS67" s="960">
        <f t="shared" ref="PLS67" si="13759">(PLS60-PLS62)*$C$65*0.2958</f>
        <v>0</v>
      </c>
      <c r="PLU67" s="960">
        <f t="shared" ref="PLU67" si="13760">(PLU60-PLU62)*$C$65*0.2958</f>
        <v>0</v>
      </c>
      <c r="PLW67" s="960">
        <f t="shared" ref="PLW67" si="13761">(PLW60-PLW62)*$C$65*0.2958</f>
        <v>0</v>
      </c>
      <c r="PLY67" s="960">
        <f t="shared" ref="PLY67" si="13762">(PLY60-PLY62)*$C$65*0.2958</f>
        <v>0</v>
      </c>
      <c r="PMA67" s="960">
        <f t="shared" ref="PMA67" si="13763">(PMA60-PMA62)*$C$65*0.2958</f>
        <v>0</v>
      </c>
      <c r="PMC67" s="960">
        <f t="shared" ref="PMC67" si="13764">(PMC60-PMC62)*$C$65*0.2958</f>
        <v>0</v>
      </c>
      <c r="PME67" s="960">
        <f t="shared" ref="PME67" si="13765">(PME60-PME62)*$C$65*0.2958</f>
        <v>0</v>
      </c>
      <c r="PMG67" s="960">
        <f t="shared" ref="PMG67" si="13766">(PMG60-PMG62)*$C$65*0.2958</f>
        <v>0</v>
      </c>
      <c r="PMI67" s="960">
        <f t="shared" ref="PMI67" si="13767">(PMI60-PMI62)*$C$65*0.2958</f>
        <v>0</v>
      </c>
      <c r="PMK67" s="960">
        <f t="shared" ref="PMK67" si="13768">(PMK60-PMK62)*$C$65*0.2958</f>
        <v>0</v>
      </c>
      <c r="PMM67" s="960">
        <f t="shared" ref="PMM67" si="13769">(PMM60-PMM62)*$C$65*0.2958</f>
        <v>0</v>
      </c>
      <c r="PMO67" s="960">
        <f t="shared" ref="PMO67" si="13770">(PMO60-PMO62)*$C$65*0.2958</f>
        <v>0</v>
      </c>
      <c r="PMQ67" s="960">
        <f t="shared" ref="PMQ67" si="13771">(PMQ60-PMQ62)*$C$65*0.2958</f>
        <v>0</v>
      </c>
      <c r="PMS67" s="960">
        <f t="shared" ref="PMS67" si="13772">(PMS60-PMS62)*$C$65*0.2958</f>
        <v>0</v>
      </c>
      <c r="PMU67" s="960">
        <f t="shared" ref="PMU67" si="13773">(PMU60-PMU62)*$C$65*0.2958</f>
        <v>0</v>
      </c>
      <c r="PMW67" s="960">
        <f t="shared" ref="PMW67" si="13774">(PMW60-PMW62)*$C$65*0.2958</f>
        <v>0</v>
      </c>
      <c r="PMY67" s="960">
        <f t="shared" ref="PMY67" si="13775">(PMY60-PMY62)*$C$65*0.2958</f>
        <v>0</v>
      </c>
      <c r="PNA67" s="960">
        <f t="shared" ref="PNA67" si="13776">(PNA60-PNA62)*$C$65*0.2958</f>
        <v>0</v>
      </c>
      <c r="PNC67" s="960">
        <f t="shared" ref="PNC67" si="13777">(PNC60-PNC62)*$C$65*0.2958</f>
        <v>0</v>
      </c>
      <c r="PNE67" s="960">
        <f t="shared" ref="PNE67" si="13778">(PNE60-PNE62)*$C$65*0.2958</f>
        <v>0</v>
      </c>
      <c r="PNG67" s="960">
        <f t="shared" ref="PNG67" si="13779">(PNG60-PNG62)*$C$65*0.2958</f>
        <v>0</v>
      </c>
      <c r="PNI67" s="960">
        <f t="shared" ref="PNI67" si="13780">(PNI60-PNI62)*$C$65*0.2958</f>
        <v>0</v>
      </c>
      <c r="PNK67" s="960">
        <f t="shared" ref="PNK67" si="13781">(PNK60-PNK62)*$C$65*0.2958</f>
        <v>0</v>
      </c>
      <c r="PNM67" s="960">
        <f t="shared" ref="PNM67" si="13782">(PNM60-PNM62)*$C$65*0.2958</f>
        <v>0</v>
      </c>
      <c r="PNO67" s="960">
        <f t="shared" ref="PNO67" si="13783">(PNO60-PNO62)*$C$65*0.2958</f>
        <v>0</v>
      </c>
      <c r="PNQ67" s="960">
        <f t="shared" ref="PNQ67" si="13784">(PNQ60-PNQ62)*$C$65*0.2958</f>
        <v>0</v>
      </c>
      <c r="PNS67" s="960">
        <f t="shared" ref="PNS67" si="13785">(PNS60-PNS62)*$C$65*0.2958</f>
        <v>0</v>
      </c>
      <c r="PNU67" s="960">
        <f t="shared" ref="PNU67" si="13786">(PNU60-PNU62)*$C$65*0.2958</f>
        <v>0</v>
      </c>
      <c r="PNW67" s="960">
        <f t="shared" ref="PNW67" si="13787">(PNW60-PNW62)*$C$65*0.2958</f>
        <v>0</v>
      </c>
      <c r="PNY67" s="960">
        <f t="shared" ref="PNY67" si="13788">(PNY60-PNY62)*$C$65*0.2958</f>
        <v>0</v>
      </c>
      <c r="POA67" s="960">
        <f t="shared" ref="POA67" si="13789">(POA60-POA62)*$C$65*0.2958</f>
        <v>0</v>
      </c>
      <c r="POC67" s="960">
        <f t="shared" ref="POC67" si="13790">(POC60-POC62)*$C$65*0.2958</f>
        <v>0</v>
      </c>
      <c r="POE67" s="960">
        <f t="shared" ref="POE67" si="13791">(POE60-POE62)*$C$65*0.2958</f>
        <v>0</v>
      </c>
      <c r="POG67" s="960">
        <f t="shared" ref="POG67" si="13792">(POG60-POG62)*$C$65*0.2958</f>
        <v>0</v>
      </c>
      <c r="POI67" s="960">
        <f t="shared" ref="POI67" si="13793">(POI60-POI62)*$C$65*0.2958</f>
        <v>0</v>
      </c>
      <c r="POK67" s="960">
        <f t="shared" ref="POK67" si="13794">(POK60-POK62)*$C$65*0.2958</f>
        <v>0</v>
      </c>
      <c r="POM67" s="960">
        <f t="shared" ref="POM67" si="13795">(POM60-POM62)*$C$65*0.2958</f>
        <v>0</v>
      </c>
      <c r="POO67" s="960">
        <f t="shared" ref="POO67" si="13796">(POO60-POO62)*$C$65*0.2958</f>
        <v>0</v>
      </c>
      <c r="POQ67" s="960">
        <f t="shared" ref="POQ67" si="13797">(POQ60-POQ62)*$C$65*0.2958</f>
        <v>0</v>
      </c>
      <c r="POS67" s="960">
        <f t="shared" ref="POS67" si="13798">(POS60-POS62)*$C$65*0.2958</f>
        <v>0</v>
      </c>
      <c r="POU67" s="960">
        <f t="shared" ref="POU67" si="13799">(POU60-POU62)*$C$65*0.2958</f>
        <v>0</v>
      </c>
      <c r="POW67" s="960">
        <f t="shared" ref="POW67" si="13800">(POW60-POW62)*$C$65*0.2958</f>
        <v>0</v>
      </c>
      <c r="POY67" s="960">
        <f t="shared" ref="POY67" si="13801">(POY60-POY62)*$C$65*0.2958</f>
        <v>0</v>
      </c>
      <c r="PPA67" s="960">
        <f t="shared" ref="PPA67" si="13802">(PPA60-PPA62)*$C$65*0.2958</f>
        <v>0</v>
      </c>
      <c r="PPC67" s="960">
        <f t="shared" ref="PPC67" si="13803">(PPC60-PPC62)*$C$65*0.2958</f>
        <v>0</v>
      </c>
      <c r="PPE67" s="960">
        <f t="shared" ref="PPE67" si="13804">(PPE60-PPE62)*$C$65*0.2958</f>
        <v>0</v>
      </c>
      <c r="PPG67" s="960">
        <f t="shared" ref="PPG67" si="13805">(PPG60-PPG62)*$C$65*0.2958</f>
        <v>0</v>
      </c>
      <c r="PPI67" s="960">
        <f t="shared" ref="PPI67" si="13806">(PPI60-PPI62)*$C$65*0.2958</f>
        <v>0</v>
      </c>
      <c r="PPK67" s="960">
        <f t="shared" ref="PPK67" si="13807">(PPK60-PPK62)*$C$65*0.2958</f>
        <v>0</v>
      </c>
      <c r="PPM67" s="960">
        <f t="shared" ref="PPM67" si="13808">(PPM60-PPM62)*$C$65*0.2958</f>
        <v>0</v>
      </c>
      <c r="PPO67" s="960">
        <f t="shared" ref="PPO67" si="13809">(PPO60-PPO62)*$C$65*0.2958</f>
        <v>0</v>
      </c>
      <c r="PPQ67" s="960">
        <f t="shared" ref="PPQ67" si="13810">(PPQ60-PPQ62)*$C$65*0.2958</f>
        <v>0</v>
      </c>
      <c r="PPS67" s="960">
        <f t="shared" ref="PPS67" si="13811">(PPS60-PPS62)*$C$65*0.2958</f>
        <v>0</v>
      </c>
      <c r="PPU67" s="960">
        <f t="shared" ref="PPU67" si="13812">(PPU60-PPU62)*$C$65*0.2958</f>
        <v>0</v>
      </c>
      <c r="PPW67" s="960">
        <f t="shared" ref="PPW67" si="13813">(PPW60-PPW62)*$C$65*0.2958</f>
        <v>0</v>
      </c>
      <c r="PPY67" s="960">
        <f t="shared" ref="PPY67" si="13814">(PPY60-PPY62)*$C$65*0.2958</f>
        <v>0</v>
      </c>
      <c r="PQA67" s="960">
        <f t="shared" ref="PQA67" si="13815">(PQA60-PQA62)*$C$65*0.2958</f>
        <v>0</v>
      </c>
      <c r="PQC67" s="960">
        <f t="shared" ref="PQC67" si="13816">(PQC60-PQC62)*$C$65*0.2958</f>
        <v>0</v>
      </c>
      <c r="PQE67" s="960">
        <f t="shared" ref="PQE67" si="13817">(PQE60-PQE62)*$C$65*0.2958</f>
        <v>0</v>
      </c>
      <c r="PQG67" s="960">
        <f t="shared" ref="PQG67" si="13818">(PQG60-PQG62)*$C$65*0.2958</f>
        <v>0</v>
      </c>
      <c r="PQI67" s="960">
        <f t="shared" ref="PQI67" si="13819">(PQI60-PQI62)*$C$65*0.2958</f>
        <v>0</v>
      </c>
      <c r="PQK67" s="960">
        <f t="shared" ref="PQK67" si="13820">(PQK60-PQK62)*$C$65*0.2958</f>
        <v>0</v>
      </c>
      <c r="PQM67" s="960">
        <f t="shared" ref="PQM67" si="13821">(PQM60-PQM62)*$C$65*0.2958</f>
        <v>0</v>
      </c>
      <c r="PQO67" s="960">
        <f t="shared" ref="PQO67" si="13822">(PQO60-PQO62)*$C$65*0.2958</f>
        <v>0</v>
      </c>
      <c r="PQQ67" s="960">
        <f t="shared" ref="PQQ67" si="13823">(PQQ60-PQQ62)*$C$65*0.2958</f>
        <v>0</v>
      </c>
      <c r="PQS67" s="960">
        <f t="shared" ref="PQS67" si="13824">(PQS60-PQS62)*$C$65*0.2958</f>
        <v>0</v>
      </c>
      <c r="PQU67" s="960">
        <f t="shared" ref="PQU67" si="13825">(PQU60-PQU62)*$C$65*0.2958</f>
        <v>0</v>
      </c>
      <c r="PQW67" s="960">
        <f t="shared" ref="PQW67" si="13826">(PQW60-PQW62)*$C$65*0.2958</f>
        <v>0</v>
      </c>
      <c r="PQY67" s="960">
        <f t="shared" ref="PQY67" si="13827">(PQY60-PQY62)*$C$65*0.2958</f>
        <v>0</v>
      </c>
      <c r="PRA67" s="960">
        <f t="shared" ref="PRA67" si="13828">(PRA60-PRA62)*$C$65*0.2958</f>
        <v>0</v>
      </c>
      <c r="PRC67" s="960">
        <f t="shared" ref="PRC67" si="13829">(PRC60-PRC62)*$C$65*0.2958</f>
        <v>0</v>
      </c>
      <c r="PRE67" s="960">
        <f t="shared" ref="PRE67" si="13830">(PRE60-PRE62)*$C$65*0.2958</f>
        <v>0</v>
      </c>
      <c r="PRG67" s="960">
        <f t="shared" ref="PRG67" si="13831">(PRG60-PRG62)*$C$65*0.2958</f>
        <v>0</v>
      </c>
      <c r="PRI67" s="960">
        <f t="shared" ref="PRI67" si="13832">(PRI60-PRI62)*$C$65*0.2958</f>
        <v>0</v>
      </c>
      <c r="PRK67" s="960">
        <f t="shared" ref="PRK67" si="13833">(PRK60-PRK62)*$C$65*0.2958</f>
        <v>0</v>
      </c>
      <c r="PRM67" s="960">
        <f t="shared" ref="PRM67" si="13834">(PRM60-PRM62)*$C$65*0.2958</f>
        <v>0</v>
      </c>
      <c r="PRO67" s="960">
        <f t="shared" ref="PRO67" si="13835">(PRO60-PRO62)*$C$65*0.2958</f>
        <v>0</v>
      </c>
      <c r="PRQ67" s="960">
        <f t="shared" ref="PRQ67" si="13836">(PRQ60-PRQ62)*$C$65*0.2958</f>
        <v>0</v>
      </c>
      <c r="PRS67" s="960">
        <f t="shared" ref="PRS67" si="13837">(PRS60-PRS62)*$C$65*0.2958</f>
        <v>0</v>
      </c>
      <c r="PRU67" s="960">
        <f t="shared" ref="PRU67" si="13838">(PRU60-PRU62)*$C$65*0.2958</f>
        <v>0</v>
      </c>
      <c r="PRW67" s="960">
        <f t="shared" ref="PRW67" si="13839">(PRW60-PRW62)*$C$65*0.2958</f>
        <v>0</v>
      </c>
      <c r="PRY67" s="960">
        <f t="shared" ref="PRY67" si="13840">(PRY60-PRY62)*$C$65*0.2958</f>
        <v>0</v>
      </c>
      <c r="PSA67" s="960">
        <f t="shared" ref="PSA67" si="13841">(PSA60-PSA62)*$C$65*0.2958</f>
        <v>0</v>
      </c>
      <c r="PSC67" s="960">
        <f t="shared" ref="PSC67" si="13842">(PSC60-PSC62)*$C$65*0.2958</f>
        <v>0</v>
      </c>
      <c r="PSE67" s="960">
        <f t="shared" ref="PSE67" si="13843">(PSE60-PSE62)*$C$65*0.2958</f>
        <v>0</v>
      </c>
      <c r="PSG67" s="960">
        <f t="shared" ref="PSG67" si="13844">(PSG60-PSG62)*$C$65*0.2958</f>
        <v>0</v>
      </c>
      <c r="PSI67" s="960">
        <f t="shared" ref="PSI67" si="13845">(PSI60-PSI62)*$C$65*0.2958</f>
        <v>0</v>
      </c>
      <c r="PSK67" s="960">
        <f t="shared" ref="PSK67" si="13846">(PSK60-PSK62)*$C$65*0.2958</f>
        <v>0</v>
      </c>
      <c r="PSM67" s="960">
        <f t="shared" ref="PSM67" si="13847">(PSM60-PSM62)*$C$65*0.2958</f>
        <v>0</v>
      </c>
      <c r="PSO67" s="960">
        <f t="shared" ref="PSO67" si="13848">(PSO60-PSO62)*$C$65*0.2958</f>
        <v>0</v>
      </c>
      <c r="PSQ67" s="960">
        <f t="shared" ref="PSQ67" si="13849">(PSQ60-PSQ62)*$C$65*0.2958</f>
        <v>0</v>
      </c>
      <c r="PSS67" s="960">
        <f t="shared" ref="PSS67" si="13850">(PSS60-PSS62)*$C$65*0.2958</f>
        <v>0</v>
      </c>
      <c r="PSU67" s="960">
        <f t="shared" ref="PSU67" si="13851">(PSU60-PSU62)*$C$65*0.2958</f>
        <v>0</v>
      </c>
      <c r="PSW67" s="960">
        <f t="shared" ref="PSW67" si="13852">(PSW60-PSW62)*$C$65*0.2958</f>
        <v>0</v>
      </c>
      <c r="PSY67" s="960">
        <f t="shared" ref="PSY67" si="13853">(PSY60-PSY62)*$C$65*0.2958</f>
        <v>0</v>
      </c>
      <c r="PTA67" s="960">
        <f t="shared" ref="PTA67" si="13854">(PTA60-PTA62)*$C$65*0.2958</f>
        <v>0</v>
      </c>
      <c r="PTC67" s="960">
        <f t="shared" ref="PTC67" si="13855">(PTC60-PTC62)*$C$65*0.2958</f>
        <v>0</v>
      </c>
      <c r="PTE67" s="960">
        <f t="shared" ref="PTE67" si="13856">(PTE60-PTE62)*$C$65*0.2958</f>
        <v>0</v>
      </c>
      <c r="PTG67" s="960">
        <f t="shared" ref="PTG67" si="13857">(PTG60-PTG62)*$C$65*0.2958</f>
        <v>0</v>
      </c>
      <c r="PTI67" s="960">
        <f t="shared" ref="PTI67" si="13858">(PTI60-PTI62)*$C$65*0.2958</f>
        <v>0</v>
      </c>
      <c r="PTK67" s="960">
        <f t="shared" ref="PTK67" si="13859">(PTK60-PTK62)*$C$65*0.2958</f>
        <v>0</v>
      </c>
      <c r="PTM67" s="960">
        <f t="shared" ref="PTM67" si="13860">(PTM60-PTM62)*$C$65*0.2958</f>
        <v>0</v>
      </c>
      <c r="PTO67" s="960">
        <f t="shared" ref="PTO67" si="13861">(PTO60-PTO62)*$C$65*0.2958</f>
        <v>0</v>
      </c>
      <c r="PTQ67" s="960">
        <f t="shared" ref="PTQ67" si="13862">(PTQ60-PTQ62)*$C$65*0.2958</f>
        <v>0</v>
      </c>
      <c r="PTS67" s="960">
        <f t="shared" ref="PTS67" si="13863">(PTS60-PTS62)*$C$65*0.2958</f>
        <v>0</v>
      </c>
      <c r="PTU67" s="960">
        <f t="shared" ref="PTU67" si="13864">(PTU60-PTU62)*$C$65*0.2958</f>
        <v>0</v>
      </c>
      <c r="PTW67" s="960">
        <f t="shared" ref="PTW67" si="13865">(PTW60-PTW62)*$C$65*0.2958</f>
        <v>0</v>
      </c>
      <c r="PTY67" s="960">
        <f t="shared" ref="PTY67" si="13866">(PTY60-PTY62)*$C$65*0.2958</f>
        <v>0</v>
      </c>
      <c r="PUA67" s="960">
        <f t="shared" ref="PUA67" si="13867">(PUA60-PUA62)*$C$65*0.2958</f>
        <v>0</v>
      </c>
      <c r="PUC67" s="960">
        <f t="shared" ref="PUC67" si="13868">(PUC60-PUC62)*$C$65*0.2958</f>
        <v>0</v>
      </c>
      <c r="PUE67" s="960">
        <f t="shared" ref="PUE67" si="13869">(PUE60-PUE62)*$C$65*0.2958</f>
        <v>0</v>
      </c>
      <c r="PUG67" s="960">
        <f t="shared" ref="PUG67" si="13870">(PUG60-PUG62)*$C$65*0.2958</f>
        <v>0</v>
      </c>
      <c r="PUI67" s="960">
        <f t="shared" ref="PUI67" si="13871">(PUI60-PUI62)*$C$65*0.2958</f>
        <v>0</v>
      </c>
      <c r="PUK67" s="960">
        <f t="shared" ref="PUK67" si="13872">(PUK60-PUK62)*$C$65*0.2958</f>
        <v>0</v>
      </c>
      <c r="PUM67" s="960">
        <f t="shared" ref="PUM67" si="13873">(PUM60-PUM62)*$C$65*0.2958</f>
        <v>0</v>
      </c>
      <c r="PUO67" s="960">
        <f t="shared" ref="PUO67" si="13874">(PUO60-PUO62)*$C$65*0.2958</f>
        <v>0</v>
      </c>
      <c r="PUQ67" s="960">
        <f t="shared" ref="PUQ67" si="13875">(PUQ60-PUQ62)*$C$65*0.2958</f>
        <v>0</v>
      </c>
      <c r="PUS67" s="960">
        <f t="shared" ref="PUS67" si="13876">(PUS60-PUS62)*$C$65*0.2958</f>
        <v>0</v>
      </c>
      <c r="PUU67" s="960">
        <f t="shared" ref="PUU67" si="13877">(PUU60-PUU62)*$C$65*0.2958</f>
        <v>0</v>
      </c>
      <c r="PUW67" s="960">
        <f t="shared" ref="PUW67" si="13878">(PUW60-PUW62)*$C$65*0.2958</f>
        <v>0</v>
      </c>
      <c r="PUY67" s="960">
        <f t="shared" ref="PUY67" si="13879">(PUY60-PUY62)*$C$65*0.2958</f>
        <v>0</v>
      </c>
      <c r="PVA67" s="960">
        <f t="shared" ref="PVA67" si="13880">(PVA60-PVA62)*$C$65*0.2958</f>
        <v>0</v>
      </c>
      <c r="PVC67" s="960">
        <f t="shared" ref="PVC67" si="13881">(PVC60-PVC62)*$C$65*0.2958</f>
        <v>0</v>
      </c>
      <c r="PVE67" s="960">
        <f t="shared" ref="PVE67" si="13882">(PVE60-PVE62)*$C$65*0.2958</f>
        <v>0</v>
      </c>
      <c r="PVG67" s="960">
        <f t="shared" ref="PVG67" si="13883">(PVG60-PVG62)*$C$65*0.2958</f>
        <v>0</v>
      </c>
      <c r="PVI67" s="960">
        <f t="shared" ref="PVI67" si="13884">(PVI60-PVI62)*$C$65*0.2958</f>
        <v>0</v>
      </c>
      <c r="PVK67" s="960">
        <f t="shared" ref="PVK67" si="13885">(PVK60-PVK62)*$C$65*0.2958</f>
        <v>0</v>
      </c>
      <c r="PVM67" s="960">
        <f t="shared" ref="PVM67" si="13886">(PVM60-PVM62)*$C$65*0.2958</f>
        <v>0</v>
      </c>
      <c r="PVO67" s="960">
        <f t="shared" ref="PVO67" si="13887">(PVO60-PVO62)*$C$65*0.2958</f>
        <v>0</v>
      </c>
      <c r="PVQ67" s="960">
        <f t="shared" ref="PVQ67" si="13888">(PVQ60-PVQ62)*$C$65*0.2958</f>
        <v>0</v>
      </c>
      <c r="PVS67" s="960">
        <f t="shared" ref="PVS67" si="13889">(PVS60-PVS62)*$C$65*0.2958</f>
        <v>0</v>
      </c>
      <c r="PVU67" s="960">
        <f t="shared" ref="PVU67" si="13890">(PVU60-PVU62)*$C$65*0.2958</f>
        <v>0</v>
      </c>
      <c r="PVW67" s="960">
        <f t="shared" ref="PVW67" si="13891">(PVW60-PVW62)*$C$65*0.2958</f>
        <v>0</v>
      </c>
      <c r="PVY67" s="960">
        <f t="shared" ref="PVY67" si="13892">(PVY60-PVY62)*$C$65*0.2958</f>
        <v>0</v>
      </c>
      <c r="PWA67" s="960">
        <f t="shared" ref="PWA67" si="13893">(PWA60-PWA62)*$C$65*0.2958</f>
        <v>0</v>
      </c>
      <c r="PWC67" s="960">
        <f t="shared" ref="PWC67" si="13894">(PWC60-PWC62)*$C$65*0.2958</f>
        <v>0</v>
      </c>
      <c r="PWE67" s="960">
        <f t="shared" ref="PWE67" si="13895">(PWE60-PWE62)*$C$65*0.2958</f>
        <v>0</v>
      </c>
      <c r="PWG67" s="960">
        <f t="shared" ref="PWG67" si="13896">(PWG60-PWG62)*$C$65*0.2958</f>
        <v>0</v>
      </c>
      <c r="PWI67" s="960">
        <f t="shared" ref="PWI67" si="13897">(PWI60-PWI62)*$C$65*0.2958</f>
        <v>0</v>
      </c>
      <c r="PWK67" s="960">
        <f t="shared" ref="PWK67" si="13898">(PWK60-PWK62)*$C$65*0.2958</f>
        <v>0</v>
      </c>
      <c r="PWM67" s="960">
        <f t="shared" ref="PWM67" si="13899">(PWM60-PWM62)*$C$65*0.2958</f>
        <v>0</v>
      </c>
      <c r="PWO67" s="960">
        <f t="shared" ref="PWO67" si="13900">(PWO60-PWO62)*$C$65*0.2958</f>
        <v>0</v>
      </c>
      <c r="PWQ67" s="960">
        <f t="shared" ref="PWQ67" si="13901">(PWQ60-PWQ62)*$C$65*0.2958</f>
        <v>0</v>
      </c>
      <c r="PWS67" s="960">
        <f t="shared" ref="PWS67" si="13902">(PWS60-PWS62)*$C$65*0.2958</f>
        <v>0</v>
      </c>
      <c r="PWU67" s="960">
        <f t="shared" ref="PWU67" si="13903">(PWU60-PWU62)*$C$65*0.2958</f>
        <v>0</v>
      </c>
      <c r="PWW67" s="960">
        <f t="shared" ref="PWW67" si="13904">(PWW60-PWW62)*$C$65*0.2958</f>
        <v>0</v>
      </c>
      <c r="PWY67" s="960">
        <f t="shared" ref="PWY67" si="13905">(PWY60-PWY62)*$C$65*0.2958</f>
        <v>0</v>
      </c>
      <c r="PXA67" s="960">
        <f t="shared" ref="PXA67" si="13906">(PXA60-PXA62)*$C$65*0.2958</f>
        <v>0</v>
      </c>
      <c r="PXC67" s="960">
        <f t="shared" ref="PXC67" si="13907">(PXC60-PXC62)*$C$65*0.2958</f>
        <v>0</v>
      </c>
      <c r="PXE67" s="960">
        <f t="shared" ref="PXE67" si="13908">(PXE60-PXE62)*$C$65*0.2958</f>
        <v>0</v>
      </c>
      <c r="PXG67" s="960">
        <f t="shared" ref="PXG67" si="13909">(PXG60-PXG62)*$C$65*0.2958</f>
        <v>0</v>
      </c>
      <c r="PXI67" s="960">
        <f t="shared" ref="PXI67" si="13910">(PXI60-PXI62)*$C$65*0.2958</f>
        <v>0</v>
      </c>
      <c r="PXK67" s="960">
        <f t="shared" ref="PXK67" si="13911">(PXK60-PXK62)*$C$65*0.2958</f>
        <v>0</v>
      </c>
      <c r="PXM67" s="960">
        <f t="shared" ref="PXM67" si="13912">(PXM60-PXM62)*$C$65*0.2958</f>
        <v>0</v>
      </c>
      <c r="PXO67" s="960">
        <f t="shared" ref="PXO67" si="13913">(PXO60-PXO62)*$C$65*0.2958</f>
        <v>0</v>
      </c>
      <c r="PXQ67" s="960">
        <f t="shared" ref="PXQ67" si="13914">(PXQ60-PXQ62)*$C$65*0.2958</f>
        <v>0</v>
      </c>
      <c r="PXS67" s="960">
        <f t="shared" ref="PXS67" si="13915">(PXS60-PXS62)*$C$65*0.2958</f>
        <v>0</v>
      </c>
      <c r="PXU67" s="960">
        <f t="shared" ref="PXU67" si="13916">(PXU60-PXU62)*$C$65*0.2958</f>
        <v>0</v>
      </c>
      <c r="PXW67" s="960">
        <f t="shared" ref="PXW67" si="13917">(PXW60-PXW62)*$C$65*0.2958</f>
        <v>0</v>
      </c>
      <c r="PXY67" s="960">
        <f t="shared" ref="PXY67" si="13918">(PXY60-PXY62)*$C$65*0.2958</f>
        <v>0</v>
      </c>
      <c r="PYA67" s="960">
        <f t="shared" ref="PYA67" si="13919">(PYA60-PYA62)*$C$65*0.2958</f>
        <v>0</v>
      </c>
      <c r="PYC67" s="960">
        <f t="shared" ref="PYC67" si="13920">(PYC60-PYC62)*$C$65*0.2958</f>
        <v>0</v>
      </c>
      <c r="PYE67" s="960">
        <f t="shared" ref="PYE67" si="13921">(PYE60-PYE62)*$C$65*0.2958</f>
        <v>0</v>
      </c>
      <c r="PYG67" s="960">
        <f t="shared" ref="PYG67" si="13922">(PYG60-PYG62)*$C$65*0.2958</f>
        <v>0</v>
      </c>
      <c r="PYI67" s="960">
        <f t="shared" ref="PYI67" si="13923">(PYI60-PYI62)*$C$65*0.2958</f>
        <v>0</v>
      </c>
      <c r="PYK67" s="960">
        <f t="shared" ref="PYK67" si="13924">(PYK60-PYK62)*$C$65*0.2958</f>
        <v>0</v>
      </c>
      <c r="PYM67" s="960">
        <f t="shared" ref="PYM67" si="13925">(PYM60-PYM62)*$C$65*0.2958</f>
        <v>0</v>
      </c>
      <c r="PYO67" s="960">
        <f t="shared" ref="PYO67" si="13926">(PYO60-PYO62)*$C$65*0.2958</f>
        <v>0</v>
      </c>
      <c r="PYQ67" s="960">
        <f t="shared" ref="PYQ67" si="13927">(PYQ60-PYQ62)*$C$65*0.2958</f>
        <v>0</v>
      </c>
      <c r="PYS67" s="960">
        <f t="shared" ref="PYS67" si="13928">(PYS60-PYS62)*$C$65*0.2958</f>
        <v>0</v>
      </c>
      <c r="PYU67" s="960">
        <f t="shared" ref="PYU67" si="13929">(PYU60-PYU62)*$C$65*0.2958</f>
        <v>0</v>
      </c>
      <c r="PYW67" s="960">
        <f t="shared" ref="PYW67" si="13930">(PYW60-PYW62)*$C$65*0.2958</f>
        <v>0</v>
      </c>
      <c r="PYY67" s="960">
        <f t="shared" ref="PYY67" si="13931">(PYY60-PYY62)*$C$65*0.2958</f>
        <v>0</v>
      </c>
      <c r="PZA67" s="960">
        <f t="shared" ref="PZA67" si="13932">(PZA60-PZA62)*$C$65*0.2958</f>
        <v>0</v>
      </c>
      <c r="PZC67" s="960">
        <f t="shared" ref="PZC67" si="13933">(PZC60-PZC62)*$C$65*0.2958</f>
        <v>0</v>
      </c>
      <c r="PZE67" s="960">
        <f t="shared" ref="PZE67" si="13934">(PZE60-PZE62)*$C$65*0.2958</f>
        <v>0</v>
      </c>
      <c r="PZG67" s="960">
        <f t="shared" ref="PZG67" si="13935">(PZG60-PZG62)*$C$65*0.2958</f>
        <v>0</v>
      </c>
      <c r="PZI67" s="960">
        <f t="shared" ref="PZI67" si="13936">(PZI60-PZI62)*$C$65*0.2958</f>
        <v>0</v>
      </c>
      <c r="PZK67" s="960">
        <f t="shared" ref="PZK67" si="13937">(PZK60-PZK62)*$C$65*0.2958</f>
        <v>0</v>
      </c>
      <c r="PZM67" s="960">
        <f t="shared" ref="PZM67" si="13938">(PZM60-PZM62)*$C$65*0.2958</f>
        <v>0</v>
      </c>
      <c r="PZO67" s="960">
        <f t="shared" ref="PZO67" si="13939">(PZO60-PZO62)*$C$65*0.2958</f>
        <v>0</v>
      </c>
      <c r="PZQ67" s="960">
        <f t="shared" ref="PZQ67" si="13940">(PZQ60-PZQ62)*$C$65*0.2958</f>
        <v>0</v>
      </c>
      <c r="PZS67" s="960">
        <f t="shared" ref="PZS67" si="13941">(PZS60-PZS62)*$C$65*0.2958</f>
        <v>0</v>
      </c>
      <c r="PZU67" s="960">
        <f t="shared" ref="PZU67" si="13942">(PZU60-PZU62)*$C$65*0.2958</f>
        <v>0</v>
      </c>
      <c r="PZW67" s="960">
        <f t="shared" ref="PZW67" si="13943">(PZW60-PZW62)*$C$65*0.2958</f>
        <v>0</v>
      </c>
      <c r="PZY67" s="960">
        <f t="shared" ref="PZY67" si="13944">(PZY60-PZY62)*$C$65*0.2958</f>
        <v>0</v>
      </c>
      <c r="QAA67" s="960">
        <f t="shared" ref="QAA67" si="13945">(QAA60-QAA62)*$C$65*0.2958</f>
        <v>0</v>
      </c>
      <c r="QAC67" s="960">
        <f t="shared" ref="QAC67" si="13946">(QAC60-QAC62)*$C$65*0.2958</f>
        <v>0</v>
      </c>
      <c r="QAE67" s="960">
        <f t="shared" ref="QAE67" si="13947">(QAE60-QAE62)*$C$65*0.2958</f>
        <v>0</v>
      </c>
      <c r="QAG67" s="960">
        <f t="shared" ref="QAG67" si="13948">(QAG60-QAG62)*$C$65*0.2958</f>
        <v>0</v>
      </c>
      <c r="QAI67" s="960">
        <f t="shared" ref="QAI67" si="13949">(QAI60-QAI62)*$C$65*0.2958</f>
        <v>0</v>
      </c>
      <c r="QAK67" s="960">
        <f t="shared" ref="QAK67" si="13950">(QAK60-QAK62)*$C$65*0.2958</f>
        <v>0</v>
      </c>
      <c r="QAM67" s="960">
        <f t="shared" ref="QAM67" si="13951">(QAM60-QAM62)*$C$65*0.2958</f>
        <v>0</v>
      </c>
      <c r="QAO67" s="960">
        <f t="shared" ref="QAO67" si="13952">(QAO60-QAO62)*$C$65*0.2958</f>
        <v>0</v>
      </c>
      <c r="QAQ67" s="960">
        <f t="shared" ref="QAQ67" si="13953">(QAQ60-QAQ62)*$C$65*0.2958</f>
        <v>0</v>
      </c>
      <c r="QAS67" s="960">
        <f t="shared" ref="QAS67" si="13954">(QAS60-QAS62)*$C$65*0.2958</f>
        <v>0</v>
      </c>
      <c r="QAU67" s="960">
        <f t="shared" ref="QAU67" si="13955">(QAU60-QAU62)*$C$65*0.2958</f>
        <v>0</v>
      </c>
      <c r="QAW67" s="960">
        <f t="shared" ref="QAW67" si="13956">(QAW60-QAW62)*$C$65*0.2958</f>
        <v>0</v>
      </c>
      <c r="QAY67" s="960">
        <f t="shared" ref="QAY67" si="13957">(QAY60-QAY62)*$C$65*0.2958</f>
        <v>0</v>
      </c>
      <c r="QBA67" s="960">
        <f t="shared" ref="QBA67" si="13958">(QBA60-QBA62)*$C$65*0.2958</f>
        <v>0</v>
      </c>
      <c r="QBC67" s="960">
        <f t="shared" ref="QBC67" si="13959">(QBC60-QBC62)*$C$65*0.2958</f>
        <v>0</v>
      </c>
      <c r="QBE67" s="960">
        <f t="shared" ref="QBE67" si="13960">(QBE60-QBE62)*$C$65*0.2958</f>
        <v>0</v>
      </c>
      <c r="QBG67" s="960">
        <f t="shared" ref="QBG67" si="13961">(QBG60-QBG62)*$C$65*0.2958</f>
        <v>0</v>
      </c>
      <c r="QBI67" s="960">
        <f t="shared" ref="QBI67" si="13962">(QBI60-QBI62)*$C$65*0.2958</f>
        <v>0</v>
      </c>
      <c r="QBK67" s="960">
        <f t="shared" ref="QBK67" si="13963">(QBK60-QBK62)*$C$65*0.2958</f>
        <v>0</v>
      </c>
      <c r="QBM67" s="960">
        <f t="shared" ref="QBM67" si="13964">(QBM60-QBM62)*$C$65*0.2958</f>
        <v>0</v>
      </c>
      <c r="QBO67" s="960">
        <f t="shared" ref="QBO67" si="13965">(QBO60-QBO62)*$C$65*0.2958</f>
        <v>0</v>
      </c>
      <c r="QBQ67" s="960">
        <f t="shared" ref="QBQ67" si="13966">(QBQ60-QBQ62)*$C$65*0.2958</f>
        <v>0</v>
      </c>
      <c r="QBS67" s="960">
        <f t="shared" ref="QBS67" si="13967">(QBS60-QBS62)*$C$65*0.2958</f>
        <v>0</v>
      </c>
      <c r="QBU67" s="960">
        <f t="shared" ref="QBU67" si="13968">(QBU60-QBU62)*$C$65*0.2958</f>
        <v>0</v>
      </c>
      <c r="QBW67" s="960">
        <f t="shared" ref="QBW67" si="13969">(QBW60-QBW62)*$C$65*0.2958</f>
        <v>0</v>
      </c>
      <c r="QBY67" s="960">
        <f t="shared" ref="QBY67" si="13970">(QBY60-QBY62)*$C$65*0.2958</f>
        <v>0</v>
      </c>
      <c r="QCA67" s="960">
        <f t="shared" ref="QCA67" si="13971">(QCA60-QCA62)*$C$65*0.2958</f>
        <v>0</v>
      </c>
      <c r="QCC67" s="960">
        <f t="shared" ref="QCC67" si="13972">(QCC60-QCC62)*$C$65*0.2958</f>
        <v>0</v>
      </c>
      <c r="QCE67" s="960">
        <f t="shared" ref="QCE67" si="13973">(QCE60-QCE62)*$C$65*0.2958</f>
        <v>0</v>
      </c>
      <c r="QCG67" s="960">
        <f t="shared" ref="QCG67" si="13974">(QCG60-QCG62)*$C$65*0.2958</f>
        <v>0</v>
      </c>
      <c r="QCI67" s="960">
        <f t="shared" ref="QCI67" si="13975">(QCI60-QCI62)*$C$65*0.2958</f>
        <v>0</v>
      </c>
      <c r="QCK67" s="960">
        <f t="shared" ref="QCK67" si="13976">(QCK60-QCK62)*$C$65*0.2958</f>
        <v>0</v>
      </c>
      <c r="QCM67" s="960">
        <f t="shared" ref="QCM67" si="13977">(QCM60-QCM62)*$C$65*0.2958</f>
        <v>0</v>
      </c>
      <c r="QCO67" s="960">
        <f t="shared" ref="QCO67" si="13978">(QCO60-QCO62)*$C$65*0.2958</f>
        <v>0</v>
      </c>
      <c r="QCQ67" s="960">
        <f t="shared" ref="QCQ67" si="13979">(QCQ60-QCQ62)*$C$65*0.2958</f>
        <v>0</v>
      </c>
      <c r="QCS67" s="960">
        <f t="shared" ref="QCS67" si="13980">(QCS60-QCS62)*$C$65*0.2958</f>
        <v>0</v>
      </c>
      <c r="QCU67" s="960">
        <f t="shared" ref="QCU67" si="13981">(QCU60-QCU62)*$C$65*0.2958</f>
        <v>0</v>
      </c>
      <c r="QCW67" s="960">
        <f t="shared" ref="QCW67" si="13982">(QCW60-QCW62)*$C$65*0.2958</f>
        <v>0</v>
      </c>
      <c r="QCY67" s="960">
        <f t="shared" ref="QCY67" si="13983">(QCY60-QCY62)*$C$65*0.2958</f>
        <v>0</v>
      </c>
      <c r="QDA67" s="960">
        <f t="shared" ref="QDA67" si="13984">(QDA60-QDA62)*$C$65*0.2958</f>
        <v>0</v>
      </c>
      <c r="QDC67" s="960">
        <f t="shared" ref="QDC67" si="13985">(QDC60-QDC62)*$C$65*0.2958</f>
        <v>0</v>
      </c>
      <c r="QDE67" s="960">
        <f t="shared" ref="QDE67" si="13986">(QDE60-QDE62)*$C$65*0.2958</f>
        <v>0</v>
      </c>
      <c r="QDG67" s="960">
        <f t="shared" ref="QDG67" si="13987">(QDG60-QDG62)*$C$65*0.2958</f>
        <v>0</v>
      </c>
      <c r="QDI67" s="960">
        <f t="shared" ref="QDI67" si="13988">(QDI60-QDI62)*$C$65*0.2958</f>
        <v>0</v>
      </c>
      <c r="QDK67" s="960">
        <f t="shared" ref="QDK67" si="13989">(QDK60-QDK62)*$C$65*0.2958</f>
        <v>0</v>
      </c>
      <c r="QDM67" s="960">
        <f t="shared" ref="QDM67" si="13990">(QDM60-QDM62)*$C$65*0.2958</f>
        <v>0</v>
      </c>
      <c r="QDO67" s="960">
        <f t="shared" ref="QDO67" si="13991">(QDO60-QDO62)*$C$65*0.2958</f>
        <v>0</v>
      </c>
      <c r="QDQ67" s="960">
        <f t="shared" ref="QDQ67" si="13992">(QDQ60-QDQ62)*$C$65*0.2958</f>
        <v>0</v>
      </c>
      <c r="QDS67" s="960">
        <f t="shared" ref="QDS67" si="13993">(QDS60-QDS62)*$C$65*0.2958</f>
        <v>0</v>
      </c>
      <c r="QDU67" s="960">
        <f t="shared" ref="QDU67" si="13994">(QDU60-QDU62)*$C$65*0.2958</f>
        <v>0</v>
      </c>
      <c r="QDW67" s="960">
        <f t="shared" ref="QDW67" si="13995">(QDW60-QDW62)*$C$65*0.2958</f>
        <v>0</v>
      </c>
      <c r="QDY67" s="960">
        <f t="shared" ref="QDY67" si="13996">(QDY60-QDY62)*$C$65*0.2958</f>
        <v>0</v>
      </c>
      <c r="QEA67" s="960">
        <f t="shared" ref="QEA67" si="13997">(QEA60-QEA62)*$C$65*0.2958</f>
        <v>0</v>
      </c>
      <c r="QEC67" s="960">
        <f t="shared" ref="QEC67" si="13998">(QEC60-QEC62)*$C$65*0.2958</f>
        <v>0</v>
      </c>
      <c r="QEE67" s="960">
        <f t="shared" ref="QEE67" si="13999">(QEE60-QEE62)*$C$65*0.2958</f>
        <v>0</v>
      </c>
      <c r="QEG67" s="960">
        <f t="shared" ref="QEG67" si="14000">(QEG60-QEG62)*$C$65*0.2958</f>
        <v>0</v>
      </c>
      <c r="QEI67" s="960">
        <f t="shared" ref="QEI67" si="14001">(QEI60-QEI62)*$C$65*0.2958</f>
        <v>0</v>
      </c>
      <c r="QEK67" s="960">
        <f t="shared" ref="QEK67" si="14002">(QEK60-QEK62)*$C$65*0.2958</f>
        <v>0</v>
      </c>
      <c r="QEM67" s="960">
        <f t="shared" ref="QEM67" si="14003">(QEM60-QEM62)*$C$65*0.2958</f>
        <v>0</v>
      </c>
      <c r="QEO67" s="960">
        <f t="shared" ref="QEO67" si="14004">(QEO60-QEO62)*$C$65*0.2958</f>
        <v>0</v>
      </c>
      <c r="QEQ67" s="960">
        <f t="shared" ref="QEQ67" si="14005">(QEQ60-QEQ62)*$C$65*0.2958</f>
        <v>0</v>
      </c>
      <c r="QES67" s="960">
        <f t="shared" ref="QES67" si="14006">(QES60-QES62)*$C$65*0.2958</f>
        <v>0</v>
      </c>
      <c r="QEU67" s="960">
        <f t="shared" ref="QEU67" si="14007">(QEU60-QEU62)*$C$65*0.2958</f>
        <v>0</v>
      </c>
      <c r="QEW67" s="960">
        <f t="shared" ref="QEW67" si="14008">(QEW60-QEW62)*$C$65*0.2958</f>
        <v>0</v>
      </c>
      <c r="QEY67" s="960">
        <f t="shared" ref="QEY67" si="14009">(QEY60-QEY62)*$C$65*0.2958</f>
        <v>0</v>
      </c>
      <c r="QFA67" s="960">
        <f t="shared" ref="QFA67" si="14010">(QFA60-QFA62)*$C$65*0.2958</f>
        <v>0</v>
      </c>
      <c r="QFC67" s="960">
        <f t="shared" ref="QFC67" si="14011">(QFC60-QFC62)*$C$65*0.2958</f>
        <v>0</v>
      </c>
      <c r="QFE67" s="960">
        <f t="shared" ref="QFE67" si="14012">(QFE60-QFE62)*$C$65*0.2958</f>
        <v>0</v>
      </c>
      <c r="QFG67" s="960">
        <f t="shared" ref="QFG67" si="14013">(QFG60-QFG62)*$C$65*0.2958</f>
        <v>0</v>
      </c>
      <c r="QFI67" s="960">
        <f t="shared" ref="QFI67" si="14014">(QFI60-QFI62)*$C$65*0.2958</f>
        <v>0</v>
      </c>
      <c r="QFK67" s="960">
        <f t="shared" ref="QFK67" si="14015">(QFK60-QFK62)*$C$65*0.2958</f>
        <v>0</v>
      </c>
      <c r="QFM67" s="960">
        <f t="shared" ref="QFM67" si="14016">(QFM60-QFM62)*$C$65*0.2958</f>
        <v>0</v>
      </c>
      <c r="QFO67" s="960">
        <f t="shared" ref="QFO67" si="14017">(QFO60-QFO62)*$C$65*0.2958</f>
        <v>0</v>
      </c>
      <c r="QFQ67" s="960">
        <f t="shared" ref="QFQ67" si="14018">(QFQ60-QFQ62)*$C$65*0.2958</f>
        <v>0</v>
      </c>
      <c r="QFS67" s="960">
        <f t="shared" ref="QFS67" si="14019">(QFS60-QFS62)*$C$65*0.2958</f>
        <v>0</v>
      </c>
      <c r="QFU67" s="960">
        <f t="shared" ref="QFU67" si="14020">(QFU60-QFU62)*$C$65*0.2958</f>
        <v>0</v>
      </c>
      <c r="QFW67" s="960">
        <f t="shared" ref="QFW67" si="14021">(QFW60-QFW62)*$C$65*0.2958</f>
        <v>0</v>
      </c>
      <c r="QFY67" s="960">
        <f t="shared" ref="QFY67" si="14022">(QFY60-QFY62)*$C$65*0.2958</f>
        <v>0</v>
      </c>
      <c r="QGA67" s="960">
        <f t="shared" ref="QGA67" si="14023">(QGA60-QGA62)*$C$65*0.2958</f>
        <v>0</v>
      </c>
      <c r="QGC67" s="960">
        <f t="shared" ref="QGC67" si="14024">(QGC60-QGC62)*$C$65*0.2958</f>
        <v>0</v>
      </c>
      <c r="QGE67" s="960">
        <f t="shared" ref="QGE67" si="14025">(QGE60-QGE62)*$C$65*0.2958</f>
        <v>0</v>
      </c>
      <c r="QGG67" s="960">
        <f t="shared" ref="QGG67" si="14026">(QGG60-QGG62)*$C$65*0.2958</f>
        <v>0</v>
      </c>
      <c r="QGI67" s="960">
        <f t="shared" ref="QGI67" si="14027">(QGI60-QGI62)*$C$65*0.2958</f>
        <v>0</v>
      </c>
      <c r="QGK67" s="960">
        <f t="shared" ref="QGK67" si="14028">(QGK60-QGK62)*$C$65*0.2958</f>
        <v>0</v>
      </c>
      <c r="QGM67" s="960">
        <f t="shared" ref="QGM67" si="14029">(QGM60-QGM62)*$C$65*0.2958</f>
        <v>0</v>
      </c>
      <c r="QGO67" s="960">
        <f t="shared" ref="QGO67" si="14030">(QGO60-QGO62)*$C$65*0.2958</f>
        <v>0</v>
      </c>
      <c r="QGQ67" s="960">
        <f t="shared" ref="QGQ67" si="14031">(QGQ60-QGQ62)*$C$65*0.2958</f>
        <v>0</v>
      </c>
      <c r="QGS67" s="960">
        <f t="shared" ref="QGS67" si="14032">(QGS60-QGS62)*$C$65*0.2958</f>
        <v>0</v>
      </c>
      <c r="QGU67" s="960">
        <f t="shared" ref="QGU67" si="14033">(QGU60-QGU62)*$C$65*0.2958</f>
        <v>0</v>
      </c>
      <c r="QGW67" s="960">
        <f t="shared" ref="QGW67" si="14034">(QGW60-QGW62)*$C$65*0.2958</f>
        <v>0</v>
      </c>
      <c r="QGY67" s="960">
        <f t="shared" ref="QGY67" si="14035">(QGY60-QGY62)*$C$65*0.2958</f>
        <v>0</v>
      </c>
      <c r="QHA67" s="960">
        <f t="shared" ref="QHA67" si="14036">(QHA60-QHA62)*$C$65*0.2958</f>
        <v>0</v>
      </c>
      <c r="QHC67" s="960">
        <f t="shared" ref="QHC67" si="14037">(QHC60-QHC62)*$C$65*0.2958</f>
        <v>0</v>
      </c>
      <c r="QHE67" s="960">
        <f t="shared" ref="QHE67" si="14038">(QHE60-QHE62)*$C$65*0.2958</f>
        <v>0</v>
      </c>
      <c r="QHG67" s="960">
        <f t="shared" ref="QHG67" si="14039">(QHG60-QHG62)*$C$65*0.2958</f>
        <v>0</v>
      </c>
      <c r="QHI67" s="960">
        <f t="shared" ref="QHI67" si="14040">(QHI60-QHI62)*$C$65*0.2958</f>
        <v>0</v>
      </c>
      <c r="QHK67" s="960">
        <f t="shared" ref="QHK67" si="14041">(QHK60-QHK62)*$C$65*0.2958</f>
        <v>0</v>
      </c>
      <c r="QHM67" s="960">
        <f t="shared" ref="QHM67" si="14042">(QHM60-QHM62)*$C$65*0.2958</f>
        <v>0</v>
      </c>
      <c r="QHO67" s="960">
        <f t="shared" ref="QHO67" si="14043">(QHO60-QHO62)*$C$65*0.2958</f>
        <v>0</v>
      </c>
      <c r="QHQ67" s="960">
        <f t="shared" ref="QHQ67" si="14044">(QHQ60-QHQ62)*$C$65*0.2958</f>
        <v>0</v>
      </c>
      <c r="QHS67" s="960">
        <f t="shared" ref="QHS67" si="14045">(QHS60-QHS62)*$C$65*0.2958</f>
        <v>0</v>
      </c>
      <c r="QHU67" s="960">
        <f t="shared" ref="QHU67" si="14046">(QHU60-QHU62)*$C$65*0.2958</f>
        <v>0</v>
      </c>
      <c r="QHW67" s="960">
        <f t="shared" ref="QHW67" si="14047">(QHW60-QHW62)*$C$65*0.2958</f>
        <v>0</v>
      </c>
      <c r="QHY67" s="960">
        <f t="shared" ref="QHY67" si="14048">(QHY60-QHY62)*$C$65*0.2958</f>
        <v>0</v>
      </c>
      <c r="QIA67" s="960">
        <f t="shared" ref="QIA67" si="14049">(QIA60-QIA62)*$C$65*0.2958</f>
        <v>0</v>
      </c>
      <c r="QIC67" s="960">
        <f t="shared" ref="QIC67" si="14050">(QIC60-QIC62)*$C$65*0.2958</f>
        <v>0</v>
      </c>
      <c r="QIE67" s="960">
        <f t="shared" ref="QIE67" si="14051">(QIE60-QIE62)*$C$65*0.2958</f>
        <v>0</v>
      </c>
      <c r="QIG67" s="960">
        <f t="shared" ref="QIG67" si="14052">(QIG60-QIG62)*$C$65*0.2958</f>
        <v>0</v>
      </c>
      <c r="QII67" s="960">
        <f t="shared" ref="QII67" si="14053">(QII60-QII62)*$C$65*0.2958</f>
        <v>0</v>
      </c>
      <c r="QIK67" s="960">
        <f t="shared" ref="QIK67" si="14054">(QIK60-QIK62)*$C$65*0.2958</f>
        <v>0</v>
      </c>
      <c r="QIM67" s="960">
        <f t="shared" ref="QIM67" si="14055">(QIM60-QIM62)*$C$65*0.2958</f>
        <v>0</v>
      </c>
      <c r="QIO67" s="960">
        <f t="shared" ref="QIO67" si="14056">(QIO60-QIO62)*$C$65*0.2958</f>
        <v>0</v>
      </c>
      <c r="QIQ67" s="960">
        <f t="shared" ref="QIQ67" si="14057">(QIQ60-QIQ62)*$C$65*0.2958</f>
        <v>0</v>
      </c>
      <c r="QIS67" s="960">
        <f t="shared" ref="QIS67" si="14058">(QIS60-QIS62)*$C$65*0.2958</f>
        <v>0</v>
      </c>
      <c r="QIU67" s="960">
        <f t="shared" ref="QIU67" si="14059">(QIU60-QIU62)*$C$65*0.2958</f>
        <v>0</v>
      </c>
      <c r="QIW67" s="960">
        <f t="shared" ref="QIW67" si="14060">(QIW60-QIW62)*$C$65*0.2958</f>
        <v>0</v>
      </c>
      <c r="QIY67" s="960">
        <f t="shared" ref="QIY67" si="14061">(QIY60-QIY62)*$C$65*0.2958</f>
        <v>0</v>
      </c>
      <c r="QJA67" s="960">
        <f t="shared" ref="QJA67" si="14062">(QJA60-QJA62)*$C$65*0.2958</f>
        <v>0</v>
      </c>
      <c r="QJC67" s="960">
        <f t="shared" ref="QJC67" si="14063">(QJC60-QJC62)*$C$65*0.2958</f>
        <v>0</v>
      </c>
      <c r="QJE67" s="960">
        <f t="shared" ref="QJE67" si="14064">(QJE60-QJE62)*$C$65*0.2958</f>
        <v>0</v>
      </c>
      <c r="QJG67" s="960">
        <f t="shared" ref="QJG67" si="14065">(QJG60-QJG62)*$C$65*0.2958</f>
        <v>0</v>
      </c>
      <c r="QJI67" s="960">
        <f t="shared" ref="QJI67" si="14066">(QJI60-QJI62)*$C$65*0.2958</f>
        <v>0</v>
      </c>
      <c r="QJK67" s="960">
        <f t="shared" ref="QJK67" si="14067">(QJK60-QJK62)*$C$65*0.2958</f>
        <v>0</v>
      </c>
      <c r="QJM67" s="960">
        <f t="shared" ref="QJM67" si="14068">(QJM60-QJM62)*$C$65*0.2958</f>
        <v>0</v>
      </c>
      <c r="QJO67" s="960">
        <f t="shared" ref="QJO67" si="14069">(QJO60-QJO62)*$C$65*0.2958</f>
        <v>0</v>
      </c>
      <c r="QJQ67" s="960">
        <f t="shared" ref="QJQ67" si="14070">(QJQ60-QJQ62)*$C$65*0.2958</f>
        <v>0</v>
      </c>
      <c r="QJS67" s="960">
        <f t="shared" ref="QJS67" si="14071">(QJS60-QJS62)*$C$65*0.2958</f>
        <v>0</v>
      </c>
      <c r="QJU67" s="960">
        <f t="shared" ref="QJU67" si="14072">(QJU60-QJU62)*$C$65*0.2958</f>
        <v>0</v>
      </c>
      <c r="QJW67" s="960">
        <f t="shared" ref="QJW67" si="14073">(QJW60-QJW62)*$C$65*0.2958</f>
        <v>0</v>
      </c>
      <c r="QJY67" s="960">
        <f t="shared" ref="QJY67" si="14074">(QJY60-QJY62)*$C$65*0.2958</f>
        <v>0</v>
      </c>
      <c r="QKA67" s="960">
        <f t="shared" ref="QKA67" si="14075">(QKA60-QKA62)*$C$65*0.2958</f>
        <v>0</v>
      </c>
      <c r="QKC67" s="960">
        <f t="shared" ref="QKC67" si="14076">(QKC60-QKC62)*$C$65*0.2958</f>
        <v>0</v>
      </c>
      <c r="QKE67" s="960">
        <f t="shared" ref="QKE67" si="14077">(QKE60-QKE62)*$C$65*0.2958</f>
        <v>0</v>
      </c>
      <c r="QKG67" s="960">
        <f t="shared" ref="QKG67" si="14078">(QKG60-QKG62)*$C$65*0.2958</f>
        <v>0</v>
      </c>
      <c r="QKI67" s="960">
        <f t="shared" ref="QKI67" si="14079">(QKI60-QKI62)*$C$65*0.2958</f>
        <v>0</v>
      </c>
      <c r="QKK67" s="960">
        <f t="shared" ref="QKK67" si="14080">(QKK60-QKK62)*$C$65*0.2958</f>
        <v>0</v>
      </c>
      <c r="QKM67" s="960">
        <f t="shared" ref="QKM67" si="14081">(QKM60-QKM62)*$C$65*0.2958</f>
        <v>0</v>
      </c>
      <c r="QKO67" s="960">
        <f t="shared" ref="QKO67" si="14082">(QKO60-QKO62)*$C$65*0.2958</f>
        <v>0</v>
      </c>
      <c r="QKQ67" s="960">
        <f t="shared" ref="QKQ67" si="14083">(QKQ60-QKQ62)*$C$65*0.2958</f>
        <v>0</v>
      </c>
      <c r="QKS67" s="960">
        <f t="shared" ref="QKS67" si="14084">(QKS60-QKS62)*$C$65*0.2958</f>
        <v>0</v>
      </c>
      <c r="QKU67" s="960">
        <f t="shared" ref="QKU67" si="14085">(QKU60-QKU62)*$C$65*0.2958</f>
        <v>0</v>
      </c>
      <c r="QKW67" s="960">
        <f t="shared" ref="QKW67" si="14086">(QKW60-QKW62)*$C$65*0.2958</f>
        <v>0</v>
      </c>
      <c r="QKY67" s="960">
        <f t="shared" ref="QKY67" si="14087">(QKY60-QKY62)*$C$65*0.2958</f>
        <v>0</v>
      </c>
      <c r="QLA67" s="960">
        <f t="shared" ref="QLA67" si="14088">(QLA60-QLA62)*$C$65*0.2958</f>
        <v>0</v>
      </c>
      <c r="QLC67" s="960">
        <f t="shared" ref="QLC67" si="14089">(QLC60-QLC62)*$C$65*0.2958</f>
        <v>0</v>
      </c>
      <c r="QLE67" s="960">
        <f t="shared" ref="QLE67" si="14090">(QLE60-QLE62)*$C$65*0.2958</f>
        <v>0</v>
      </c>
      <c r="QLG67" s="960">
        <f t="shared" ref="QLG67" si="14091">(QLG60-QLG62)*$C$65*0.2958</f>
        <v>0</v>
      </c>
      <c r="QLI67" s="960">
        <f t="shared" ref="QLI67" si="14092">(QLI60-QLI62)*$C$65*0.2958</f>
        <v>0</v>
      </c>
      <c r="QLK67" s="960">
        <f t="shared" ref="QLK67" si="14093">(QLK60-QLK62)*$C$65*0.2958</f>
        <v>0</v>
      </c>
      <c r="QLM67" s="960">
        <f t="shared" ref="QLM67" si="14094">(QLM60-QLM62)*$C$65*0.2958</f>
        <v>0</v>
      </c>
      <c r="QLO67" s="960">
        <f t="shared" ref="QLO67" si="14095">(QLO60-QLO62)*$C$65*0.2958</f>
        <v>0</v>
      </c>
      <c r="QLQ67" s="960">
        <f t="shared" ref="QLQ67" si="14096">(QLQ60-QLQ62)*$C$65*0.2958</f>
        <v>0</v>
      </c>
      <c r="QLS67" s="960">
        <f t="shared" ref="QLS67" si="14097">(QLS60-QLS62)*$C$65*0.2958</f>
        <v>0</v>
      </c>
      <c r="QLU67" s="960">
        <f t="shared" ref="QLU67" si="14098">(QLU60-QLU62)*$C$65*0.2958</f>
        <v>0</v>
      </c>
      <c r="QLW67" s="960">
        <f t="shared" ref="QLW67" si="14099">(QLW60-QLW62)*$C$65*0.2958</f>
        <v>0</v>
      </c>
      <c r="QLY67" s="960">
        <f t="shared" ref="QLY67" si="14100">(QLY60-QLY62)*$C$65*0.2958</f>
        <v>0</v>
      </c>
      <c r="QMA67" s="960">
        <f t="shared" ref="QMA67" si="14101">(QMA60-QMA62)*$C$65*0.2958</f>
        <v>0</v>
      </c>
      <c r="QMC67" s="960">
        <f t="shared" ref="QMC67" si="14102">(QMC60-QMC62)*$C$65*0.2958</f>
        <v>0</v>
      </c>
      <c r="QME67" s="960">
        <f t="shared" ref="QME67" si="14103">(QME60-QME62)*$C$65*0.2958</f>
        <v>0</v>
      </c>
      <c r="QMG67" s="960">
        <f t="shared" ref="QMG67" si="14104">(QMG60-QMG62)*$C$65*0.2958</f>
        <v>0</v>
      </c>
      <c r="QMI67" s="960">
        <f t="shared" ref="QMI67" si="14105">(QMI60-QMI62)*$C$65*0.2958</f>
        <v>0</v>
      </c>
      <c r="QMK67" s="960">
        <f t="shared" ref="QMK67" si="14106">(QMK60-QMK62)*$C$65*0.2958</f>
        <v>0</v>
      </c>
      <c r="QMM67" s="960">
        <f t="shared" ref="QMM67" si="14107">(QMM60-QMM62)*$C$65*0.2958</f>
        <v>0</v>
      </c>
      <c r="QMO67" s="960">
        <f t="shared" ref="QMO67" si="14108">(QMO60-QMO62)*$C$65*0.2958</f>
        <v>0</v>
      </c>
      <c r="QMQ67" s="960">
        <f t="shared" ref="QMQ67" si="14109">(QMQ60-QMQ62)*$C$65*0.2958</f>
        <v>0</v>
      </c>
      <c r="QMS67" s="960">
        <f t="shared" ref="QMS67" si="14110">(QMS60-QMS62)*$C$65*0.2958</f>
        <v>0</v>
      </c>
      <c r="QMU67" s="960">
        <f t="shared" ref="QMU67" si="14111">(QMU60-QMU62)*$C$65*0.2958</f>
        <v>0</v>
      </c>
      <c r="QMW67" s="960">
        <f t="shared" ref="QMW67" si="14112">(QMW60-QMW62)*$C$65*0.2958</f>
        <v>0</v>
      </c>
      <c r="QMY67" s="960">
        <f t="shared" ref="QMY67" si="14113">(QMY60-QMY62)*$C$65*0.2958</f>
        <v>0</v>
      </c>
      <c r="QNA67" s="960">
        <f t="shared" ref="QNA67" si="14114">(QNA60-QNA62)*$C$65*0.2958</f>
        <v>0</v>
      </c>
      <c r="QNC67" s="960">
        <f t="shared" ref="QNC67" si="14115">(QNC60-QNC62)*$C$65*0.2958</f>
        <v>0</v>
      </c>
      <c r="QNE67" s="960">
        <f t="shared" ref="QNE67" si="14116">(QNE60-QNE62)*$C$65*0.2958</f>
        <v>0</v>
      </c>
      <c r="QNG67" s="960">
        <f t="shared" ref="QNG67" si="14117">(QNG60-QNG62)*$C$65*0.2958</f>
        <v>0</v>
      </c>
      <c r="QNI67" s="960">
        <f t="shared" ref="QNI67" si="14118">(QNI60-QNI62)*$C$65*0.2958</f>
        <v>0</v>
      </c>
      <c r="QNK67" s="960">
        <f t="shared" ref="QNK67" si="14119">(QNK60-QNK62)*$C$65*0.2958</f>
        <v>0</v>
      </c>
      <c r="QNM67" s="960">
        <f t="shared" ref="QNM67" si="14120">(QNM60-QNM62)*$C$65*0.2958</f>
        <v>0</v>
      </c>
      <c r="QNO67" s="960">
        <f t="shared" ref="QNO67" si="14121">(QNO60-QNO62)*$C$65*0.2958</f>
        <v>0</v>
      </c>
      <c r="QNQ67" s="960">
        <f t="shared" ref="QNQ67" si="14122">(QNQ60-QNQ62)*$C$65*0.2958</f>
        <v>0</v>
      </c>
      <c r="QNS67" s="960">
        <f t="shared" ref="QNS67" si="14123">(QNS60-QNS62)*$C$65*0.2958</f>
        <v>0</v>
      </c>
      <c r="QNU67" s="960">
        <f t="shared" ref="QNU67" si="14124">(QNU60-QNU62)*$C$65*0.2958</f>
        <v>0</v>
      </c>
      <c r="QNW67" s="960">
        <f t="shared" ref="QNW67" si="14125">(QNW60-QNW62)*$C$65*0.2958</f>
        <v>0</v>
      </c>
      <c r="QNY67" s="960">
        <f t="shared" ref="QNY67" si="14126">(QNY60-QNY62)*$C$65*0.2958</f>
        <v>0</v>
      </c>
      <c r="QOA67" s="960">
        <f t="shared" ref="QOA67" si="14127">(QOA60-QOA62)*$C$65*0.2958</f>
        <v>0</v>
      </c>
      <c r="QOC67" s="960">
        <f t="shared" ref="QOC67" si="14128">(QOC60-QOC62)*$C$65*0.2958</f>
        <v>0</v>
      </c>
      <c r="QOE67" s="960">
        <f t="shared" ref="QOE67" si="14129">(QOE60-QOE62)*$C$65*0.2958</f>
        <v>0</v>
      </c>
      <c r="QOG67" s="960">
        <f t="shared" ref="QOG67" si="14130">(QOG60-QOG62)*$C$65*0.2958</f>
        <v>0</v>
      </c>
      <c r="QOI67" s="960">
        <f t="shared" ref="QOI67" si="14131">(QOI60-QOI62)*$C$65*0.2958</f>
        <v>0</v>
      </c>
      <c r="QOK67" s="960">
        <f t="shared" ref="QOK67" si="14132">(QOK60-QOK62)*$C$65*0.2958</f>
        <v>0</v>
      </c>
      <c r="QOM67" s="960">
        <f t="shared" ref="QOM67" si="14133">(QOM60-QOM62)*$C$65*0.2958</f>
        <v>0</v>
      </c>
      <c r="QOO67" s="960">
        <f t="shared" ref="QOO67" si="14134">(QOO60-QOO62)*$C$65*0.2958</f>
        <v>0</v>
      </c>
      <c r="QOQ67" s="960">
        <f t="shared" ref="QOQ67" si="14135">(QOQ60-QOQ62)*$C$65*0.2958</f>
        <v>0</v>
      </c>
      <c r="QOS67" s="960">
        <f t="shared" ref="QOS67" si="14136">(QOS60-QOS62)*$C$65*0.2958</f>
        <v>0</v>
      </c>
      <c r="QOU67" s="960">
        <f t="shared" ref="QOU67" si="14137">(QOU60-QOU62)*$C$65*0.2958</f>
        <v>0</v>
      </c>
      <c r="QOW67" s="960">
        <f t="shared" ref="QOW67" si="14138">(QOW60-QOW62)*$C$65*0.2958</f>
        <v>0</v>
      </c>
      <c r="QOY67" s="960">
        <f t="shared" ref="QOY67" si="14139">(QOY60-QOY62)*$C$65*0.2958</f>
        <v>0</v>
      </c>
      <c r="QPA67" s="960">
        <f t="shared" ref="QPA67" si="14140">(QPA60-QPA62)*$C$65*0.2958</f>
        <v>0</v>
      </c>
      <c r="QPC67" s="960">
        <f t="shared" ref="QPC67" si="14141">(QPC60-QPC62)*$C$65*0.2958</f>
        <v>0</v>
      </c>
      <c r="QPE67" s="960">
        <f t="shared" ref="QPE67" si="14142">(QPE60-QPE62)*$C$65*0.2958</f>
        <v>0</v>
      </c>
      <c r="QPG67" s="960">
        <f t="shared" ref="QPG67" si="14143">(QPG60-QPG62)*$C$65*0.2958</f>
        <v>0</v>
      </c>
      <c r="QPI67" s="960">
        <f t="shared" ref="QPI67" si="14144">(QPI60-QPI62)*$C$65*0.2958</f>
        <v>0</v>
      </c>
      <c r="QPK67" s="960">
        <f t="shared" ref="QPK67" si="14145">(QPK60-QPK62)*$C$65*0.2958</f>
        <v>0</v>
      </c>
      <c r="QPM67" s="960">
        <f t="shared" ref="QPM67" si="14146">(QPM60-QPM62)*$C$65*0.2958</f>
        <v>0</v>
      </c>
      <c r="QPO67" s="960">
        <f t="shared" ref="QPO67" si="14147">(QPO60-QPO62)*$C$65*0.2958</f>
        <v>0</v>
      </c>
      <c r="QPQ67" s="960">
        <f t="shared" ref="QPQ67" si="14148">(QPQ60-QPQ62)*$C$65*0.2958</f>
        <v>0</v>
      </c>
      <c r="QPS67" s="960">
        <f t="shared" ref="QPS67" si="14149">(QPS60-QPS62)*$C$65*0.2958</f>
        <v>0</v>
      </c>
      <c r="QPU67" s="960">
        <f t="shared" ref="QPU67" si="14150">(QPU60-QPU62)*$C$65*0.2958</f>
        <v>0</v>
      </c>
      <c r="QPW67" s="960">
        <f t="shared" ref="QPW67" si="14151">(QPW60-QPW62)*$C$65*0.2958</f>
        <v>0</v>
      </c>
      <c r="QPY67" s="960">
        <f t="shared" ref="QPY67" si="14152">(QPY60-QPY62)*$C$65*0.2958</f>
        <v>0</v>
      </c>
      <c r="QQA67" s="960">
        <f t="shared" ref="QQA67" si="14153">(QQA60-QQA62)*$C$65*0.2958</f>
        <v>0</v>
      </c>
      <c r="QQC67" s="960">
        <f t="shared" ref="QQC67" si="14154">(QQC60-QQC62)*$C$65*0.2958</f>
        <v>0</v>
      </c>
      <c r="QQE67" s="960">
        <f t="shared" ref="QQE67" si="14155">(QQE60-QQE62)*$C$65*0.2958</f>
        <v>0</v>
      </c>
      <c r="QQG67" s="960">
        <f t="shared" ref="QQG67" si="14156">(QQG60-QQG62)*$C$65*0.2958</f>
        <v>0</v>
      </c>
      <c r="QQI67" s="960">
        <f t="shared" ref="QQI67" si="14157">(QQI60-QQI62)*$C$65*0.2958</f>
        <v>0</v>
      </c>
      <c r="QQK67" s="960">
        <f t="shared" ref="QQK67" si="14158">(QQK60-QQK62)*$C$65*0.2958</f>
        <v>0</v>
      </c>
      <c r="QQM67" s="960">
        <f t="shared" ref="QQM67" si="14159">(QQM60-QQM62)*$C$65*0.2958</f>
        <v>0</v>
      </c>
      <c r="QQO67" s="960">
        <f t="shared" ref="QQO67" si="14160">(QQO60-QQO62)*$C$65*0.2958</f>
        <v>0</v>
      </c>
      <c r="QQQ67" s="960">
        <f t="shared" ref="QQQ67" si="14161">(QQQ60-QQQ62)*$C$65*0.2958</f>
        <v>0</v>
      </c>
      <c r="QQS67" s="960">
        <f t="shared" ref="QQS67" si="14162">(QQS60-QQS62)*$C$65*0.2958</f>
        <v>0</v>
      </c>
      <c r="QQU67" s="960">
        <f t="shared" ref="QQU67" si="14163">(QQU60-QQU62)*$C$65*0.2958</f>
        <v>0</v>
      </c>
      <c r="QQW67" s="960">
        <f t="shared" ref="QQW67" si="14164">(QQW60-QQW62)*$C$65*0.2958</f>
        <v>0</v>
      </c>
      <c r="QQY67" s="960">
        <f t="shared" ref="QQY67" si="14165">(QQY60-QQY62)*$C$65*0.2958</f>
        <v>0</v>
      </c>
      <c r="QRA67" s="960">
        <f t="shared" ref="QRA67" si="14166">(QRA60-QRA62)*$C$65*0.2958</f>
        <v>0</v>
      </c>
      <c r="QRC67" s="960">
        <f t="shared" ref="QRC67" si="14167">(QRC60-QRC62)*$C$65*0.2958</f>
        <v>0</v>
      </c>
      <c r="QRE67" s="960">
        <f t="shared" ref="QRE67" si="14168">(QRE60-QRE62)*$C$65*0.2958</f>
        <v>0</v>
      </c>
      <c r="QRG67" s="960">
        <f t="shared" ref="QRG67" si="14169">(QRG60-QRG62)*$C$65*0.2958</f>
        <v>0</v>
      </c>
      <c r="QRI67" s="960">
        <f t="shared" ref="QRI67" si="14170">(QRI60-QRI62)*$C$65*0.2958</f>
        <v>0</v>
      </c>
      <c r="QRK67" s="960">
        <f t="shared" ref="QRK67" si="14171">(QRK60-QRK62)*$C$65*0.2958</f>
        <v>0</v>
      </c>
      <c r="QRM67" s="960">
        <f t="shared" ref="QRM67" si="14172">(QRM60-QRM62)*$C$65*0.2958</f>
        <v>0</v>
      </c>
      <c r="QRO67" s="960">
        <f t="shared" ref="QRO67" si="14173">(QRO60-QRO62)*$C$65*0.2958</f>
        <v>0</v>
      </c>
      <c r="QRQ67" s="960">
        <f t="shared" ref="QRQ67" si="14174">(QRQ60-QRQ62)*$C$65*0.2958</f>
        <v>0</v>
      </c>
      <c r="QRS67" s="960">
        <f t="shared" ref="QRS67" si="14175">(QRS60-QRS62)*$C$65*0.2958</f>
        <v>0</v>
      </c>
      <c r="QRU67" s="960">
        <f t="shared" ref="QRU67" si="14176">(QRU60-QRU62)*$C$65*0.2958</f>
        <v>0</v>
      </c>
      <c r="QRW67" s="960">
        <f t="shared" ref="QRW67" si="14177">(QRW60-QRW62)*$C$65*0.2958</f>
        <v>0</v>
      </c>
      <c r="QRY67" s="960">
        <f t="shared" ref="QRY67" si="14178">(QRY60-QRY62)*$C$65*0.2958</f>
        <v>0</v>
      </c>
      <c r="QSA67" s="960">
        <f t="shared" ref="QSA67" si="14179">(QSA60-QSA62)*$C$65*0.2958</f>
        <v>0</v>
      </c>
      <c r="QSC67" s="960">
        <f t="shared" ref="QSC67" si="14180">(QSC60-QSC62)*$C$65*0.2958</f>
        <v>0</v>
      </c>
      <c r="QSE67" s="960">
        <f t="shared" ref="QSE67" si="14181">(QSE60-QSE62)*$C$65*0.2958</f>
        <v>0</v>
      </c>
      <c r="QSG67" s="960">
        <f t="shared" ref="QSG67" si="14182">(QSG60-QSG62)*$C$65*0.2958</f>
        <v>0</v>
      </c>
      <c r="QSI67" s="960">
        <f t="shared" ref="QSI67" si="14183">(QSI60-QSI62)*$C$65*0.2958</f>
        <v>0</v>
      </c>
      <c r="QSK67" s="960">
        <f t="shared" ref="QSK67" si="14184">(QSK60-QSK62)*$C$65*0.2958</f>
        <v>0</v>
      </c>
      <c r="QSM67" s="960">
        <f t="shared" ref="QSM67" si="14185">(QSM60-QSM62)*$C$65*0.2958</f>
        <v>0</v>
      </c>
      <c r="QSO67" s="960">
        <f t="shared" ref="QSO67" si="14186">(QSO60-QSO62)*$C$65*0.2958</f>
        <v>0</v>
      </c>
      <c r="QSQ67" s="960">
        <f t="shared" ref="QSQ67" si="14187">(QSQ60-QSQ62)*$C$65*0.2958</f>
        <v>0</v>
      </c>
      <c r="QSS67" s="960">
        <f t="shared" ref="QSS67" si="14188">(QSS60-QSS62)*$C$65*0.2958</f>
        <v>0</v>
      </c>
      <c r="QSU67" s="960">
        <f t="shared" ref="QSU67" si="14189">(QSU60-QSU62)*$C$65*0.2958</f>
        <v>0</v>
      </c>
      <c r="QSW67" s="960">
        <f t="shared" ref="QSW67" si="14190">(QSW60-QSW62)*$C$65*0.2958</f>
        <v>0</v>
      </c>
      <c r="QSY67" s="960">
        <f t="shared" ref="QSY67" si="14191">(QSY60-QSY62)*$C$65*0.2958</f>
        <v>0</v>
      </c>
      <c r="QTA67" s="960">
        <f t="shared" ref="QTA67" si="14192">(QTA60-QTA62)*$C$65*0.2958</f>
        <v>0</v>
      </c>
      <c r="QTC67" s="960">
        <f t="shared" ref="QTC67" si="14193">(QTC60-QTC62)*$C$65*0.2958</f>
        <v>0</v>
      </c>
      <c r="QTE67" s="960">
        <f t="shared" ref="QTE67" si="14194">(QTE60-QTE62)*$C$65*0.2958</f>
        <v>0</v>
      </c>
      <c r="QTG67" s="960">
        <f t="shared" ref="QTG67" si="14195">(QTG60-QTG62)*$C$65*0.2958</f>
        <v>0</v>
      </c>
      <c r="QTI67" s="960">
        <f t="shared" ref="QTI67" si="14196">(QTI60-QTI62)*$C$65*0.2958</f>
        <v>0</v>
      </c>
      <c r="QTK67" s="960">
        <f t="shared" ref="QTK67" si="14197">(QTK60-QTK62)*$C$65*0.2958</f>
        <v>0</v>
      </c>
      <c r="QTM67" s="960">
        <f t="shared" ref="QTM67" si="14198">(QTM60-QTM62)*$C$65*0.2958</f>
        <v>0</v>
      </c>
      <c r="QTO67" s="960">
        <f t="shared" ref="QTO67" si="14199">(QTO60-QTO62)*$C$65*0.2958</f>
        <v>0</v>
      </c>
      <c r="QTQ67" s="960">
        <f t="shared" ref="QTQ67" si="14200">(QTQ60-QTQ62)*$C$65*0.2958</f>
        <v>0</v>
      </c>
      <c r="QTS67" s="960">
        <f t="shared" ref="QTS67" si="14201">(QTS60-QTS62)*$C$65*0.2958</f>
        <v>0</v>
      </c>
      <c r="QTU67" s="960">
        <f t="shared" ref="QTU67" si="14202">(QTU60-QTU62)*$C$65*0.2958</f>
        <v>0</v>
      </c>
      <c r="QTW67" s="960">
        <f t="shared" ref="QTW67" si="14203">(QTW60-QTW62)*$C$65*0.2958</f>
        <v>0</v>
      </c>
      <c r="QTY67" s="960">
        <f t="shared" ref="QTY67" si="14204">(QTY60-QTY62)*$C$65*0.2958</f>
        <v>0</v>
      </c>
      <c r="QUA67" s="960">
        <f t="shared" ref="QUA67" si="14205">(QUA60-QUA62)*$C$65*0.2958</f>
        <v>0</v>
      </c>
      <c r="QUC67" s="960">
        <f t="shared" ref="QUC67" si="14206">(QUC60-QUC62)*$C$65*0.2958</f>
        <v>0</v>
      </c>
      <c r="QUE67" s="960">
        <f t="shared" ref="QUE67" si="14207">(QUE60-QUE62)*$C$65*0.2958</f>
        <v>0</v>
      </c>
      <c r="QUG67" s="960">
        <f t="shared" ref="QUG67" si="14208">(QUG60-QUG62)*$C$65*0.2958</f>
        <v>0</v>
      </c>
      <c r="QUI67" s="960">
        <f t="shared" ref="QUI67" si="14209">(QUI60-QUI62)*$C$65*0.2958</f>
        <v>0</v>
      </c>
      <c r="QUK67" s="960">
        <f t="shared" ref="QUK67" si="14210">(QUK60-QUK62)*$C$65*0.2958</f>
        <v>0</v>
      </c>
      <c r="QUM67" s="960">
        <f t="shared" ref="QUM67" si="14211">(QUM60-QUM62)*$C$65*0.2958</f>
        <v>0</v>
      </c>
      <c r="QUO67" s="960">
        <f t="shared" ref="QUO67" si="14212">(QUO60-QUO62)*$C$65*0.2958</f>
        <v>0</v>
      </c>
      <c r="QUQ67" s="960">
        <f t="shared" ref="QUQ67" si="14213">(QUQ60-QUQ62)*$C$65*0.2958</f>
        <v>0</v>
      </c>
      <c r="QUS67" s="960">
        <f t="shared" ref="QUS67" si="14214">(QUS60-QUS62)*$C$65*0.2958</f>
        <v>0</v>
      </c>
      <c r="QUU67" s="960">
        <f t="shared" ref="QUU67" si="14215">(QUU60-QUU62)*$C$65*0.2958</f>
        <v>0</v>
      </c>
      <c r="QUW67" s="960">
        <f t="shared" ref="QUW67" si="14216">(QUW60-QUW62)*$C$65*0.2958</f>
        <v>0</v>
      </c>
      <c r="QUY67" s="960">
        <f t="shared" ref="QUY67" si="14217">(QUY60-QUY62)*$C$65*0.2958</f>
        <v>0</v>
      </c>
      <c r="QVA67" s="960">
        <f t="shared" ref="QVA67" si="14218">(QVA60-QVA62)*$C$65*0.2958</f>
        <v>0</v>
      </c>
      <c r="QVC67" s="960">
        <f t="shared" ref="QVC67" si="14219">(QVC60-QVC62)*$C$65*0.2958</f>
        <v>0</v>
      </c>
      <c r="QVE67" s="960">
        <f t="shared" ref="QVE67" si="14220">(QVE60-QVE62)*$C$65*0.2958</f>
        <v>0</v>
      </c>
      <c r="QVG67" s="960">
        <f t="shared" ref="QVG67" si="14221">(QVG60-QVG62)*$C$65*0.2958</f>
        <v>0</v>
      </c>
      <c r="QVI67" s="960">
        <f t="shared" ref="QVI67" si="14222">(QVI60-QVI62)*$C$65*0.2958</f>
        <v>0</v>
      </c>
      <c r="QVK67" s="960">
        <f t="shared" ref="QVK67" si="14223">(QVK60-QVK62)*$C$65*0.2958</f>
        <v>0</v>
      </c>
      <c r="QVM67" s="960">
        <f t="shared" ref="QVM67" si="14224">(QVM60-QVM62)*$C$65*0.2958</f>
        <v>0</v>
      </c>
      <c r="QVO67" s="960">
        <f t="shared" ref="QVO67" si="14225">(QVO60-QVO62)*$C$65*0.2958</f>
        <v>0</v>
      </c>
      <c r="QVQ67" s="960">
        <f t="shared" ref="QVQ67" si="14226">(QVQ60-QVQ62)*$C$65*0.2958</f>
        <v>0</v>
      </c>
      <c r="QVS67" s="960">
        <f t="shared" ref="QVS67" si="14227">(QVS60-QVS62)*$C$65*0.2958</f>
        <v>0</v>
      </c>
      <c r="QVU67" s="960">
        <f t="shared" ref="QVU67" si="14228">(QVU60-QVU62)*$C$65*0.2958</f>
        <v>0</v>
      </c>
      <c r="QVW67" s="960">
        <f t="shared" ref="QVW67" si="14229">(QVW60-QVW62)*$C$65*0.2958</f>
        <v>0</v>
      </c>
      <c r="QVY67" s="960">
        <f t="shared" ref="QVY67" si="14230">(QVY60-QVY62)*$C$65*0.2958</f>
        <v>0</v>
      </c>
      <c r="QWA67" s="960">
        <f t="shared" ref="QWA67" si="14231">(QWA60-QWA62)*$C$65*0.2958</f>
        <v>0</v>
      </c>
      <c r="QWC67" s="960">
        <f t="shared" ref="QWC67" si="14232">(QWC60-QWC62)*$C$65*0.2958</f>
        <v>0</v>
      </c>
      <c r="QWE67" s="960">
        <f t="shared" ref="QWE67" si="14233">(QWE60-QWE62)*$C$65*0.2958</f>
        <v>0</v>
      </c>
      <c r="QWG67" s="960">
        <f t="shared" ref="QWG67" si="14234">(QWG60-QWG62)*$C$65*0.2958</f>
        <v>0</v>
      </c>
      <c r="QWI67" s="960">
        <f t="shared" ref="QWI67" si="14235">(QWI60-QWI62)*$C$65*0.2958</f>
        <v>0</v>
      </c>
      <c r="QWK67" s="960">
        <f t="shared" ref="QWK67" si="14236">(QWK60-QWK62)*$C$65*0.2958</f>
        <v>0</v>
      </c>
      <c r="QWM67" s="960">
        <f t="shared" ref="QWM67" si="14237">(QWM60-QWM62)*$C$65*0.2958</f>
        <v>0</v>
      </c>
      <c r="QWO67" s="960">
        <f t="shared" ref="QWO67" si="14238">(QWO60-QWO62)*$C$65*0.2958</f>
        <v>0</v>
      </c>
      <c r="QWQ67" s="960">
        <f t="shared" ref="QWQ67" si="14239">(QWQ60-QWQ62)*$C$65*0.2958</f>
        <v>0</v>
      </c>
      <c r="QWS67" s="960">
        <f t="shared" ref="QWS67" si="14240">(QWS60-QWS62)*$C$65*0.2958</f>
        <v>0</v>
      </c>
      <c r="QWU67" s="960">
        <f t="shared" ref="QWU67" si="14241">(QWU60-QWU62)*$C$65*0.2958</f>
        <v>0</v>
      </c>
      <c r="QWW67" s="960">
        <f t="shared" ref="QWW67" si="14242">(QWW60-QWW62)*$C$65*0.2958</f>
        <v>0</v>
      </c>
      <c r="QWY67" s="960">
        <f t="shared" ref="QWY67" si="14243">(QWY60-QWY62)*$C$65*0.2958</f>
        <v>0</v>
      </c>
      <c r="QXA67" s="960">
        <f t="shared" ref="QXA67" si="14244">(QXA60-QXA62)*$C$65*0.2958</f>
        <v>0</v>
      </c>
      <c r="QXC67" s="960">
        <f t="shared" ref="QXC67" si="14245">(QXC60-QXC62)*$C$65*0.2958</f>
        <v>0</v>
      </c>
      <c r="QXE67" s="960">
        <f t="shared" ref="QXE67" si="14246">(QXE60-QXE62)*$C$65*0.2958</f>
        <v>0</v>
      </c>
      <c r="QXG67" s="960">
        <f t="shared" ref="QXG67" si="14247">(QXG60-QXG62)*$C$65*0.2958</f>
        <v>0</v>
      </c>
      <c r="QXI67" s="960">
        <f t="shared" ref="QXI67" si="14248">(QXI60-QXI62)*$C$65*0.2958</f>
        <v>0</v>
      </c>
      <c r="QXK67" s="960">
        <f t="shared" ref="QXK67" si="14249">(QXK60-QXK62)*$C$65*0.2958</f>
        <v>0</v>
      </c>
      <c r="QXM67" s="960">
        <f t="shared" ref="QXM67" si="14250">(QXM60-QXM62)*$C$65*0.2958</f>
        <v>0</v>
      </c>
      <c r="QXO67" s="960">
        <f t="shared" ref="QXO67" si="14251">(QXO60-QXO62)*$C$65*0.2958</f>
        <v>0</v>
      </c>
      <c r="QXQ67" s="960">
        <f t="shared" ref="QXQ67" si="14252">(QXQ60-QXQ62)*$C$65*0.2958</f>
        <v>0</v>
      </c>
      <c r="QXS67" s="960">
        <f t="shared" ref="QXS67" si="14253">(QXS60-QXS62)*$C$65*0.2958</f>
        <v>0</v>
      </c>
      <c r="QXU67" s="960">
        <f t="shared" ref="QXU67" si="14254">(QXU60-QXU62)*$C$65*0.2958</f>
        <v>0</v>
      </c>
      <c r="QXW67" s="960">
        <f t="shared" ref="QXW67" si="14255">(QXW60-QXW62)*$C$65*0.2958</f>
        <v>0</v>
      </c>
      <c r="QXY67" s="960">
        <f t="shared" ref="QXY67" si="14256">(QXY60-QXY62)*$C$65*0.2958</f>
        <v>0</v>
      </c>
      <c r="QYA67" s="960">
        <f t="shared" ref="QYA67" si="14257">(QYA60-QYA62)*$C$65*0.2958</f>
        <v>0</v>
      </c>
      <c r="QYC67" s="960">
        <f t="shared" ref="QYC67" si="14258">(QYC60-QYC62)*$C$65*0.2958</f>
        <v>0</v>
      </c>
      <c r="QYE67" s="960">
        <f t="shared" ref="QYE67" si="14259">(QYE60-QYE62)*$C$65*0.2958</f>
        <v>0</v>
      </c>
      <c r="QYG67" s="960">
        <f t="shared" ref="QYG67" si="14260">(QYG60-QYG62)*$C$65*0.2958</f>
        <v>0</v>
      </c>
      <c r="QYI67" s="960">
        <f t="shared" ref="QYI67" si="14261">(QYI60-QYI62)*$C$65*0.2958</f>
        <v>0</v>
      </c>
      <c r="QYK67" s="960">
        <f t="shared" ref="QYK67" si="14262">(QYK60-QYK62)*$C$65*0.2958</f>
        <v>0</v>
      </c>
      <c r="QYM67" s="960">
        <f t="shared" ref="QYM67" si="14263">(QYM60-QYM62)*$C$65*0.2958</f>
        <v>0</v>
      </c>
      <c r="QYO67" s="960">
        <f t="shared" ref="QYO67" si="14264">(QYO60-QYO62)*$C$65*0.2958</f>
        <v>0</v>
      </c>
      <c r="QYQ67" s="960">
        <f t="shared" ref="QYQ67" si="14265">(QYQ60-QYQ62)*$C$65*0.2958</f>
        <v>0</v>
      </c>
      <c r="QYS67" s="960">
        <f t="shared" ref="QYS67" si="14266">(QYS60-QYS62)*$C$65*0.2958</f>
        <v>0</v>
      </c>
      <c r="QYU67" s="960">
        <f t="shared" ref="QYU67" si="14267">(QYU60-QYU62)*$C$65*0.2958</f>
        <v>0</v>
      </c>
      <c r="QYW67" s="960">
        <f t="shared" ref="QYW67" si="14268">(QYW60-QYW62)*$C$65*0.2958</f>
        <v>0</v>
      </c>
      <c r="QYY67" s="960">
        <f t="shared" ref="QYY67" si="14269">(QYY60-QYY62)*$C$65*0.2958</f>
        <v>0</v>
      </c>
      <c r="QZA67" s="960">
        <f t="shared" ref="QZA67" si="14270">(QZA60-QZA62)*$C$65*0.2958</f>
        <v>0</v>
      </c>
      <c r="QZC67" s="960">
        <f t="shared" ref="QZC67" si="14271">(QZC60-QZC62)*$C$65*0.2958</f>
        <v>0</v>
      </c>
      <c r="QZE67" s="960">
        <f t="shared" ref="QZE67" si="14272">(QZE60-QZE62)*$C$65*0.2958</f>
        <v>0</v>
      </c>
      <c r="QZG67" s="960">
        <f t="shared" ref="QZG67" si="14273">(QZG60-QZG62)*$C$65*0.2958</f>
        <v>0</v>
      </c>
      <c r="QZI67" s="960">
        <f t="shared" ref="QZI67" si="14274">(QZI60-QZI62)*$C$65*0.2958</f>
        <v>0</v>
      </c>
      <c r="QZK67" s="960">
        <f t="shared" ref="QZK67" si="14275">(QZK60-QZK62)*$C$65*0.2958</f>
        <v>0</v>
      </c>
      <c r="QZM67" s="960">
        <f t="shared" ref="QZM67" si="14276">(QZM60-QZM62)*$C$65*0.2958</f>
        <v>0</v>
      </c>
      <c r="QZO67" s="960">
        <f t="shared" ref="QZO67" si="14277">(QZO60-QZO62)*$C$65*0.2958</f>
        <v>0</v>
      </c>
      <c r="QZQ67" s="960">
        <f t="shared" ref="QZQ67" si="14278">(QZQ60-QZQ62)*$C$65*0.2958</f>
        <v>0</v>
      </c>
      <c r="QZS67" s="960">
        <f t="shared" ref="QZS67" si="14279">(QZS60-QZS62)*$C$65*0.2958</f>
        <v>0</v>
      </c>
      <c r="QZU67" s="960">
        <f t="shared" ref="QZU67" si="14280">(QZU60-QZU62)*$C$65*0.2958</f>
        <v>0</v>
      </c>
      <c r="QZW67" s="960">
        <f t="shared" ref="QZW67" si="14281">(QZW60-QZW62)*$C$65*0.2958</f>
        <v>0</v>
      </c>
      <c r="QZY67" s="960">
        <f t="shared" ref="QZY67" si="14282">(QZY60-QZY62)*$C$65*0.2958</f>
        <v>0</v>
      </c>
      <c r="RAA67" s="960">
        <f t="shared" ref="RAA67" si="14283">(RAA60-RAA62)*$C$65*0.2958</f>
        <v>0</v>
      </c>
      <c r="RAC67" s="960">
        <f t="shared" ref="RAC67" si="14284">(RAC60-RAC62)*$C$65*0.2958</f>
        <v>0</v>
      </c>
      <c r="RAE67" s="960">
        <f t="shared" ref="RAE67" si="14285">(RAE60-RAE62)*$C$65*0.2958</f>
        <v>0</v>
      </c>
      <c r="RAG67" s="960">
        <f t="shared" ref="RAG67" si="14286">(RAG60-RAG62)*$C$65*0.2958</f>
        <v>0</v>
      </c>
      <c r="RAI67" s="960">
        <f t="shared" ref="RAI67" si="14287">(RAI60-RAI62)*$C$65*0.2958</f>
        <v>0</v>
      </c>
      <c r="RAK67" s="960">
        <f t="shared" ref="RAK67" si="14288">(RAK60-RAK62)*$C$65*0.2958</f>
        <v>0</v>
      </c>
      <c r="RAM67" s="960">
        <f t="shared" ref="RAM67" si="14289">(RAM60-RAM62)*$C$65*0.2958</f>
        <v>0</v>
      </c>
      <c r="RAO67" s="960">
        <f t="shared" ref="RAO67" si="14290">(RAO60-RAO62)*$C$65*0.2958</f>
        <v>0</v>
      </c>
      <c r="RAQ67" s="960">
        <f t="shared" ref="RAQ67" si="14291">(RAQ60-RAQ62)*$C$65*0.2958</f>
        <v>0</v>
      </c>
      <c r="RAS67" s="960">
        <f t="shared" ref="RAS67" si="14292">(RAS60-RAS62)*$C$65*0.2958</f>
        <v>0</v>
      </c>
      <c r="RAU67" s="960">
        <f t="shared" ref="RAU67" si="14293">(RAU60-RAU62)*$C$65*0.2958</f>
        <v>0</v>
      </c>
      <c r="RAW67" s="960">
        <f t="shared" ref="RAW67" si="14294">(RAW60-RAW62)*$C$65*0.2958</f>
        <v>0</v>
      </c>
      <c r="RAY67" s="960">
        <f t="shared" ref="RAY67" si="14295">(RAY60-RAY62)*$C$65*0.2958</f>
        <v>0</v>
      </c>
      <c r="RBA67" s="960">
        <f t="shared" ref="RBA67" si="14296">(RBA60-RBA62)*$C$65*0.2958</f>
        <v>0</v>
      </c>
      <c r="RBC67" s="960">
        <f t="shared" ref="RBC67" si="14297">(RBC60-RBC62)*$C$65*0.2958</f>
        <v>0</v>
      </c>
      <c r="RBE67" s="960">
        <f t="shared" ref="RBE67" si="14298">(RBE60-RBE62)*$C$65*0.2958</f>
        <v>0</v>
      </c>
      <c r="RBG67" s="960">
        <f t="shared" ref="RBG67" si="14299">(RBG60-RBG62)*$C$65*0.2958</f>
        <v>0</v>
      </c>
      <c r="RBI67" s="960">
        <f t="shared" ref="RBI67" si="14300">(RBI60-RBI62)*$C$65*0.2958</f>
        <v>0</v>
      </c>
      <c r="RBK67" s="960">
        <f t="shared" ref="RBK67" si="14301">(RBK60-RBK62)*$C$65*0.2958</f>
        <v>0</v>
      </c>
      <c r="RBM67" s="960">
        <f t="shared" ref="RBM67" si="14302">(RBM60-RBM62)*$C$65*0.2958</f>
        <v>0</v>
      </c>
      <c r="RBO67" s="960">
        <f t="shared" ref="RBO67" si="14303">(RBO60-RBO62)*$C$65*0.2958</f>
        <v>0</v>
      </c>
      <c r="RBQ67" s="960">
        <f t="shared" ref="RBQ67" si="14304">(RBQ60-RBQ62)*$C$65*0.2958</f>
        <v>0</v>
      </c>
      <c r="RBS67" s="960">
        <f t="shared" ref="RBS67" si="14305">(RBS60-RBS62)*$C$65*0.2958</f>
        <v>0</v>
      </c>
      <c r="RBU67" s="960">
        <f t="shared" ref="RBU67" si="14306">(RBU60-RBU62)*$C$65*0.2958</f>
        <v>0</v>
      </c>
      <c r="RBW67" s="960">
        <f t="shared" ref="RBW67" si="14307">(RBW60-RBW62)*$C$65*0.2958</f>
        <v>0</v>
      </c>
      <c r="RBY67" s="960">
        <f t="shared" ref="RBY67" si="14308">(RBY60-RBY62)*$C$65*0.2958</f>
        <v>0</v>
      </c>
      <c r="RCA67" s="960">
        <f t="shared" ref="RCA67" si="14309">(RCA60-RCA62)*$C$65*0.2958</f>
        <v>0</v>
      </c>
      <c r="RCC67" s="960">
        <f t="shared" ref="RCC67" si="14310">(RCC60-RCC62)*$C$65*0.2958</f>
        <v>0</v>
      </c>
      <c r="RCE67" s="960">
        <f t="shared" ref="RCE67" si="14311">(RCE60-RCE62)*$C$65*0.2958</f>
        <v>0</v>
      </c>
      <c r="RCG67" s="960">
        <f t="shared" ref="RCG67" si="14312">(RCG60-RCG62)*$C$65*0.2958</f>
        <v>0</v>
      </c>
      <c r="RCI67" s="960">
        <f t="shared" ref="RCI67" si="14313">(RCI60-RCI62)*$C$65*0.2958</f>
        <v>0</v>
      </c>
      <c r="RCK67" s="960">
        <f t="shared" ref="RCK67" si="14314">(RCK60-RCK62)*$C$65*0.2958</f>
        <v>0</v>
      </c>
      <c r="RCM67" s="960">
        <f t="shared" ref="RCM67" si="14315">(RCM60-RCM62)*$C$65*0.2958</f>
        <v>0</v>
      </c>
      <c r="RCO67" s="960">
        <f t="shared" ref="RCO67" si="14316">(RCO60-RCO62)*$C$65*0.2958</f>
        <v>0</v>
      </c>
      <c r="RCQ67" s="960">
        <f t="shared" ref="RCQ67" si="14317">(RCQ60-RCQ62)*$C$65*0.2958</f>
        <v>0</v>
      </c>
      <c r="RCS67" s="960">
        <f t="shared" ref="RCS67" si="14318">(RCS60-RCS62)*$C$65*0.2958</f>
        <v>0</v>
      </c>
      <c r="RCU67" s="960">
        <f t="shared" ref="RCU67" si="14319">(RCU60-RCU62)*$C$65*0.2958</f>
        <v>0</v>
      </c>
      <c r="RCW67" s="960">
        <f t="shared" ref="RCW67" si="14320">(RCW60-RCW62)*$C$65*0.2958</f>
        <v>0</v>
      </c>
      <c r="RCY67" s="960">
        <f t="shared" ref="RCY67" si="14321">(RCY60-RCY62)*$C$65*0.2958</f>
        <v>0</v>
      </c>
      <c r="RDA67" s="960">
        <f t="shared" ref="RDA67" si="14322">(RDA60-RDA62)*$C$65*0.2958</f>
        <v>0</v>
      </c>
      <c r="RDC67" s="960">
        <f t="shared" ref="RDC67" si="14323">(RDC60-RDC62)*$C$65*0.2958</f>
        <v>0</v>
      </c>
      <c r="RDE67" s="960">
        <f t="shared" ref="RDE67" si="14324">(RDE60-RDE62)*$C$65*0.2958</f>
        <v>0</v>
      </c>
      <c r="RDG67" s="960">
        <f t="shared" ref="RDG67" si="14325">(RDG60-RDG62)*$C$65*0.2958</f>
        <v>0</v>
      </c>
      <c r="RDI67" s="960">
        <f t="shared" ref="RDI67" si="14326">(RDI60-RDI62)*$C$65*0.2958</f>
        <v>0</v>
      </c>
      <c r="RDK67" s="960">
        <f t="shared" ref="RDK67" si="14327">(RDK60-RDK62)*$C$65*0.2958</f>
        <v>0</v>
      </c>
      <c r="RDM67" s="960">
        <f t="shared" ref="RDM67" si="14328">(RDM60-RDM62)*$C$65*0.2958</f>
        <v>0</v>
      </c>
      <c r="RDO67" s="960">
        <f t="shared" ref="RDO67" si="14329">(RDO60-RDO62)*$C$65*0.2958</f>
        <v>0</v>
      </c>
      <c r="RDQ67" s="960">
        <f t="shared" ref="RDQ67" si="14330">(RDQ60-RDQ62)*$C$65*0.2958</f>
        <v>0</v>
      </c>
      <c r="RDS67" s="960">
        <f t="shared" ref="RDS67" si="14331">(RDS60-RDS62)*$C$65*0.2958</f>
        <v>0</v>
      </c>
      <c r="RDU67" s="960">
        <f t="shared" ref="RDU67" si="14332">(RDU60-RDU62)*$C$65*0.2958</f>
        <v>0</v>
      </c>
      <c r="RDW67" s="960">
        <f t="shared" ref="RDW67" si="14333">(RDW60-RDW62)*$C$65*0.2958</f>
        <v>0</v>
      </c>
      <c r="RDY67" s="960">
        <f t="shared" ref="RDY67" si="14334">(RDY60-RDY62)*$C$65*0.2958</f>
        <v>0</v>
      </c>
      <c r="REA67" s="960">
        <f t="shared" ref="REA67" si="14335">(REA60-REA62)*$C$65*0.2958</f>
        <v>0</v>
      </c>
      <c r="REC67" s="960">
        <f t="shared" ref="REC67" si="14336">(REC60-REC62)*$C$65*0.2958</f>
        <v>0</v>
      </c>
      <c r="REE67" s="960">
        <f t="shared" ref="REE67" si="14337">(REE60-REE62)*$C$65*0.2958</f>
        <v>0</v>
      </c>
      <c r="REG67" s="960">
        <f t="shared" ref="REG67" si="14338">(REG60-REG62)*$C$65*0.2958</f>
        <v>0</v>
      </c>
      <c r="REI67" s="960">
        <f t="shared" ref="REI67" si="14339">(REI60-REI62)*$C$65*0.2958</f>
        <v>0</v>
      </c>
      <c r="REK67" s="960">
        <f t="shared" ref="REK67" si="14340">(REK60-REK62)*$C$65*0.2958</f>
        <v>0</v>
      </c>
      <c r="REM67" s="960">
        <f t="shared" ref="REM67" si="14341">(REM60-REM62)*$C$65*0.2958</f>
        <v>0</v>
      </c>
      <c r="REO67" s="960">
        <f t="shared" ref="REO67" si="14342">(REO60-REO62)*$C$65*0.2958</f>
        <v>0</v>
      </c>
      <c r="REQ67" s="960">
        <f t="shared" ref="REQ67" si="14343">(REQ60-REQ62)*$C$65*0.2958</f>
        <v>0</v>
      </c>
      <c r="RES67" s="960">
        <f t="shared" ref="RES67" si="14344">(RES60-RES62)*$C$65*0.2958</f>
        <v>0</v>
      </c>
      <c r="REU67" s="960">
        <f t="shared" ref="REU67" si="14345">(REU60-REU62)*$C$65*0.2958</f>
        <v>0</v>
      </c>
      <c r="REW67" s="960">
        <f t="shared" ref="REW67" si="14346">(REW60-REW62)*$C$65*0.2958</f>
        <v>0</v>
      </c>
      <c r="REY67" s="960">
        <f t="shared" ref="REY67" si="14347">(REY60-REY62)*$C$65*0.2958</f>
        <v>0</v>
      </c>
      <c r="RFA67" s="960">
        <f t="shared" ref="RFA67" si="14348">(RFA60-RFA62)*$C$65*0.2958</f>
        <v>0</v>
      </c>
      <c r="RFC67" s="960">
        <f t="shared" ref="RFC67" si="14349">(RFC60-RFC62)*$C$65*0.2958</f>
        <v>0</v>
      </c>
      <c r="RFE67" s="960">
        <f t="shared" ref="RFE67" si="14350">(RFE60-RFE62)*$C$65*0.2958</f>
        <v>0</v>
      </c>
      <c r="RFG67" s="960">
        <f t="shared" ref="RFG67" si="14351">(RFG60-RFG62)*$C$65*0.2958</f>
        <v>0</v>
      </c>
      <c r="RFI67" s="960">
        <f t="shared" ref="RFI67" si="14352">(RFI60-RFI62)*$C$65*0.2958</f>
        <v>0</v>
      </c>
      <c r="RFK67" s="960">
        <f t="shared" ref="RFK67" si="14353">(RFK60-RFK62)*$C$65*0.2958</f>
        <v>0</v>
      </c>
      <c r="RFM67" s="960">
        <f t="shared" ref="RFM67" si="14354">(RFM60-RFM62)*$C$65*0.2958</f>
        <v>0</v>
      </c>
      <c r="RFO67" s="960">
        <f t="shared" ref="RFO67" si="14355">(RFO60-RFO62)*$C$65*0.2958</f>
        <v>0</v>
      </c>
      <c r="RFQ67" s="960">
        <f t="shared" ref="RFQ67" si="14356">(RFQ60-RFQ62)*$C$65*0.2958</f>
        <v>0</v>
      </c>
      <c r="RFS67" s="960">
        <f t="shared" ref="RFS67" si="14357">(RFS60-RFS62)*$C$65*0.2958</f>
        <v>0</v>
      </c>
      <c r="RFU67" s="960">
        <f t="shared" ref="RFU67" si="14358">(RFU60-RFU62)*$C$65*0.2958</f>
        <v>0</v>
      </c>
      <c r="RFW67" s="960">
        <f t="shared" ref="RFW67" si="14359">(RFW60-RFW62)*$C$65*0.2958</f>
        <v>0</v>
      </c>
      <c r="RFY67" s="960">
        <f t="shared" ref="RFY67" si="14360">(RFY60-RFY62)*$C$65*0.2958</f>
        <v>0</v>
      </c>
      <c r="RGA67" s="960">
        <f t="shared" ref="RGA67" si="14361">(RGA60-RGA62)*$C$65*0.2958</f>
        <v>0</v>
      </c>
      <c r="RGC67" s="960">
        <f t="shared" ref="RGC67" si="14362">(RGC60-RGC62)*$C$65*0.2958</f>
        <v>0</v>
      </c>
      <c r="RGE67" s="960">
        <f t="shared" ref="RGE67" si="14363">(RGE60-RGE62)*$C$65*0.2958</f>
        <v>0</v>
      </c>
      <c r="RGG67" s="960">
        <f t="shared" ref="RGG67" si="14364">(RGG60-RGG62)*$C$65*0.2958</f>
        <v>0</v>
      </c>
      <c r="RGI67" s="960">
        <f t="shared" ref="RGI67" si="14365">(RGI60-RGI62)*$C$65*0.2958</f>
        <v>0</v>
      </c>
      <c r="RGK67" s="960">
        <f t="shared" ref="RGK67" si="14366">(RGK60-RGK62)*$C$65*0.2958</f>
        <v>0</v>
      </c>
      <c r="RGM67" s="960">
        <f t="shared" ref="RGM67" si="14367">(RGM60-RGM62)*$C$65*0.2958</f>
        <v>0</v>
      </c>
      <c r="RGO67" s="960">
        <f t="shared" ref="RGO67" si="14368">(RGO60-RGO62)*$C$65*0.2958</f>
        <v>0</v>
      </c>
      <c r="RGQ67" s="960">
        <f t="shared" ref="RGQ67" si="14369">(RGQ60-RGQ62)*$C$65*0.2958</f>
        <v>0</v>
      </c>
      <c r="RGS67" s="960">
        <f t="shared" ref="RGS67" si="14370">(RGS60-RGS62)*$C$65*0.2958</f>
        <v>0</v>
      </c>
      <c r="RGU67" s="960">
        <f t="shared" ref="RGU67" si="14371">(RGU60-RGU62)*$C$65*0.2958</f>
        <v>0</v>
      </c>
      <c r="RGW67" s="960">
        <f t="shared" ref="RGW67" si="14372">(RGW60-RGW62)*$C$65*0.2958</f>
        <v>0</v>
      </c>
      <c r="RGY67" s="960">
        <f t="shared" ref="RGY67" si="14373">(RGY60-RGY62)*$C$65*0.2958</f>
        <v>0</v>
      </c>
      <c r="RHA67" s="960">
        <f t="shared" ref="RHA67" si="14374">(RHA60-RHA62)*$C$65*0.2958</f>
        <v>0</v>
      </c>
      <c r="RHC67" s="960">
        <f t="shared" ref="RHC67" si="14375">(RHC60-RHC62)*$C$65*0.2958</f>
        <v>0</v>
      </c>
      <c r="RHE67" s="960">
        <f t="shared" ref="RHE67" si="14376">(RHE60-RHE62)*$C$65*0.2958</f>
        <v>0</v>
      </c>
      <c r="RHG67" s="960">
        <f t="shared" ref="RHG67" si="14377">(RHG60-RHG62)*$C$65*0.2958</f>
        <v>0</v>
      </c>
      <c r="RHI67" s="960">
        <f t="shared" ref="RHI67" si="14378">(RHI60-RHI62)*$C$65*0.2958</f>
        <v>0</v>
      </c>
      <c r="RHK67" s="960">
        <f t="shared" ref="RHK67" si="14379">(RHK60-RHK62)*$C$65*0.2958</f>
        <v>0</v>
      </c>
      <c r="RHM67" s="960">
        <f t="shared" ref="RHM67" si="14380">(RHM60-RHM62)*$C$65*0.2958</f>
        <v>0</v>
      </c>
      <c r="RHO67" s="960">
        <f t="shared" ref="RHO67" si="14381">(RHO60-RHO62)*$C$65*0.2958</f>
        <v>0</v>
      </c>
      <c r="RHQ67" s="960">
        <f t="shared" ref="RHQ67" si="14382">(RHQ60-RHQ62)*$C$65*0.2958</f>
        <v>0</v>
      </c>
      <c r="RHS67" s="960">
        <f t="shared" ref="RHS67" si="14383">(RHS60-RHS62)*$C$65*0.2958</f>
        <v>0</v>
      </c>
      <c r="RHU67" s="960">
        <f t="shared" ref="RHU67" si="14384">(RHU60-RHU62)*$C$65*0.2958</f>
        <v>0</v>
      </c>
      <c r="RHW67" s="960">
        <f t="shared" ref="RHW67" si="14385">(RHW60-RHW62)*$C$65*0.2958</f>
        <v>0</v>
      </c>
      <c r="RHY67" s="960">
        <f t="shared" ref="RHY67" si="14386">(RHY60-RHY62)*$C$65*0.2958</f>
        <v>0</v>
      </c>
      <c r="RIA67" s="960">
        <f t="shared" ref="RIA67" si="14387">(RIA60-RIA62)*$C$65*0.2958</f>
        <v>0</v>
      </c>
      <c r="RIC67" s="960">
        <f t="shared" ref="RIC67" si="14388">(RIC60-RIC62)*$C$65*0.2958</f>
        <v>0</v>
      </c>
      <c r="RIE67" s="960">
        <f t="shared" ref="RIE67" si="14389">(RIE60-RIE62)*$C$65*0.2958</f>
        <v>0</v>
      </c>
      <c r="RIG67" s="960">
        <f t="shared" ref="RIG67" si="14390">(RIG60-RIG62)*$C$65*0.2958</f>
        <v>0</v>
      </c>
      <c r="RII67" s="960">
        <f t="shared" ref="RII67" si="14391">(RII60-RII62)*$C$65*0.2958</f>
        <v>0</v>
      </c>
      <c r="RIK67" s="960">
        <f t="shared" ref="RIK67" si="14392">(RIK60-RIK62)*$C$65*0.2958</f>
        <v>0</v>
      </c>
      <c r="RIM67" s="960">
        <f t="shared" ref="RIM67" si="14393">(RIM60-RIM62)*$C$65*0.2958</f>
        <v>0</v>
      </c>
      <c r="RIO67" s="960">
        <f t="shared" ref="RIO67" si="14394">(RIO60-RIO62)*$C$65*0.2958</f>
        <v>0</v>
      </c>
      <c r="RIQ67" s="960">
        <f t="shared" ref="RIQ67" si="14395">(RIQ60-RIQ62)*$C$65*0.2958</f>
        <v>0</v>
      </c>
      <c r="RIS67" s="960">
        <f t="shared" ref="RIS67" si="14396">(RIS60-RIS62)*$C$65*0.2958</f>
        <v>0</v>
      </c>
      <c r="RIU67" s="960">
        <f t="shared" ref="RIU67" si="14397">(RIU60-RIU62)*$C$65*0.2958</f>
        <v>0</v>
      </c>
      <c r="RIW67" s="960">
        <f t="shared" ref="RIW67" si="14398">(RIW60-RIW62)*$C$65*0.2958</f>
        <v>0</v>
      </c>
      <c r="RIY67" s="960">
        <f t="shared" ref="RIY67" si="14399">(RIY60-RIY62)*$C$65*0.2958</f>
        <v>0</v>
      </c>
      <c r="RJA67" s="960">
        <f t="shared" ref="RJA67" si="14400">(RJA60-RJA62)*$C$65*0.2958</f>
        <v>0</v>
      </c>
      <c r="RJC67" s="960">
        <f t="shared" ref="RJC67" si="14401">(RJC60-RJC62)*$C$65*0.2958</f>
        <v>0</v>
      </c>
      <c r="RJE67" s="960">
        <f t="shared" ref="RJE67" si="14402">(RJE60-RJE62)*$C$65*0.2958</f>
        <v>0</v>
      </c>
      <c r="RJG67" s="960">
        <f t="shared" ref="RJG67" si="14403">(RJG60-RJG62)*$C$65*0.2958</f>
        <v>0</v>
      </c>
      <c r="RJI67" s="960">
        <f t="shared" ref="RJI67" si="14404">(RJI60-RJI62)*$C$65*0.2958</f>
        <v>0</v>
      </c>
      <c r="RJK67" s="960">
        <f t="shared" ref="RJK67" si="14405">(RJK60-RJK62)*$C$65*0.2958</f>
        <v>0</v>
      </c>
      <c r="RJM67" s="960">
        <f t="shared" ref="RJM67" si="14406">(RJM60-RJM62)*$C$65*0.2958</f>
        <v>0</v>
      </c>
      <c r="RJO67" s="960">
        <f t="shared" ref="RJO67" si="14407">(RJO60-RJO62)*$C$65*0.2958</f>
        <v>0</v>
      </c>
      <c r="RJQ67" s="960">
        <f t="shared" ref="RJQ67" si="14408">(RJQ60-RJQ62)*$C$65*0.2958</f>
        <v>0</v>
      </c>
      <c r="RJS67" s="960">
        <f t="shared" ref="RJS67" si="14409">(RJS60-RJS62)*$C$65*0.2958</f>
        <v>0</v>
      </c>
      <c r="RJU67" s="960">
        <f t="shared" ref="RJU67" si="14410">(RJU60-RJU62)*$C$65*0.2958</f>
        <v>0</v>
      </c>
      <c r="RJW67" s="960">
        <f t="shared" ref="RJW67" si="14411">(RJW60-RJW62)*$C$65*0.2958</f>
        <v>0</v>
      </c>
      <c r="RJY67" s="960">
        <f t="shared" ref="RJY67" si="14412">(RJY60-RJY62)*$C$65*0.2958</f>
        <v>0</v>
      </c>
      <c r="RKA67" s="960">
        <f t="shared" ref="RKA67" si="14413">(RKA60-RKA62)*$C$65*0.2958</f>
        <v>0</v>
      </c>
      <c r="RKC67" s="960">
        <f t="shared" ref="RKC67" si="14414">(RKC60-RKC62)*$C$65*0.2958</f>
        <v>0</v>
      </c>
      <c r="RKE67" s="960">
        <f t="shared" ref="RKE67" si="14415">(RKE60-RKE62)*$C$65*0.2958</f>
        <v>0</v>
      </c>
      <c r="RKG67" s="960">
        <f t="shared" ref="RKG67" si="14416">(RKG60-RKG62)*$C$65*0.2958</f>
        <v>0</v>
      </c>
      <c r="RKI67" s="960">
        <f t="shared" ref="RKI67" si="14417">(RKI60-RKI62)*$C$65*0.2958</f>
        <v>0</v>
      </c>
      <c r="RKK67" s="960">
        <f t="shared" ref="RKK67" si="14418">(RKK60-RKK62)*$C$65*0.2958</f>
        <v>0</v>
      </c>
      <c r="RKM67" s="960">
        <f t="shared" ref="RKM67" si="14419">(RKM60-RKM62)*$C$65*0.2958</f>
        <v>0</v>
      </c>
      <c r="RKO67" s="960">
        <f t="shared" ref="RKO67" si="14420">(RKO60-RKO62)*$C$65*0.2958</f>
        <v>0</v>
      </c>
      <c r="RKQ67" s="960">
        <f t="shared" ref="RKQ67" si="14421">(RKQ60-RKQ62)*$C$65*0.2958</f>
        <v>0</v>
      </c>
      <c r="RKS67" s="960">
        <f t="shared" ref="RKS67" si="14422">(RKS60-RKS62)*$C$65*0.2958</f>
        <v>0</v>
      </c>
      <c r="RKU67" s="960">
        <f t="shared" ref="RKU67" si="14423">(RKU60-RKU62)*$C$65*0.2958</f>
        <v>0</v>
      </c>
      <c r="RKW67" s="960">
        <f t="shared" ref="RKW67" si="14424">(RKW60-RKW62)*$C$65*0.2958</f>
        <v>0</v>
      </c>
      <c r="RKY67" s="960">
        <f t="shared" ref="RKY67" si="14425">(RKY60-RKY62)*$C$65*0.2958</f>
        <v>0</v>
      </c>
      <c r="RLA67" s="960">
        <f t="shared" ref="RLA67" si="14426">(RLA60-RLA62)*$C$65*0.2958</f>
        <v>0</v>
      </c>
      <c r="RLC67" s="960">
        <f t="shared" ref="RLC67" si="14427">(RLC60-RLC62)*$C$65*0.2958</f>
        <v>0</v>
      </c>
      <c r="RLE67" s="960">
        <f t="shared" ref="RLE67" si="14428">(RLE60-RLE62)*$C$65*0.2958</f>
        <v>0</v>
      </c>
      <c r="RLG67" s="960">
        <f t="shared" ref="RLG67" si="14429">(RLG60-RLG62)*$C$65*0.2958</f>
        <v>0</v>
      </c>
      <c r="RLI67" s="960">
        <f t="shared" ref="RLI67" si="14430">(RLI60-RLI62)*$C$65*0.2958</f>
        <v>0</v>
      </c>
      <c r="RLK67" s="960">
        <f t="shared" ref="RLK67" si="14431">(RLK60-RLK62)*$C$65*0.2958</f>
        <v>0</v>
      </c>
      <c r="RLM67" s="960">
        <f t="shared" ref="RLM67" si="14432">(RLM60-RLM62)*$C$65*0.2958</f>
        <v>0</v>
      </c>
      <c r="RLO67" s="960">
        <f t="shared" ref="RLO67" si="14433">(RLO60-RLO62)*$C$65*0.2958</f>
        <v>0</v>
      </c>
      <c r="RLQ67" s="960">
        <f t="shared" ref="RLQ67" si="14434">(RLQ60-RLQ62)*$C$65*0.2958</f>
        <v>0</v>
      </c>
      <c r="RLS67" s="960">
        <f t="shared" ref="RLS67" si="14435">(RLS60-RLS62)*$C$65*0.2958</f>
        <v>0</v>
      </c>
      <c r="RLU67" s="960">
        <f t="shared" ref="RLU67" si="14436">(RLU60-RLU62)*$C$65*0.2958</f>
        <v>0</v>
      </c>
      <c r="RLW67" s="960">
        <f t="shared" ref="RLW67" si="14437">(RLW60-RLW62)*$C$65*0.2958</f>
        <v>0</v>
      </c>
      <c r="RLY67" s="960">
        <f t="shared" ref="RLY67" si="14438">(RLY60-RLY62)*$C$65*0.2958</f>
        <v>0</v>
      </c>
      <c r="RMA67" s="960">
        <f t="shared" ref="RMA67" si="14439">(RMA60-RMA62)*$C$65*0.2958</f>
        <v>0</v>
      </c>
      <c r="RMC67" s="960">
        <f t="shared" ref="RMC67" si="14440">(RMC60-RMC62)*$C$65*0.2958</f>
        <v>0</v>
      </c>
      <c r="RME67" s="960">
        <f t="shared" ref="RME67" si="14441">(RME60-RME62)*$C$65*0.2958</f>
        <v>0</v>
      </c>
      <c r="RMG67" s="960">
        <f t="shared" ref="RMG67" si="14442">(RMG60-RMG62)*$C$65*0.2958</f>
        <v>0</v>
      </c>
      <c r="RMI67" s="960">
        <f t="shared" ref="RMI67" si="14443">(RMI60-RMI62)*$C$65*0.2958</f>
        <v>0</v>
      </c>
      <c r="RMK67" s="960">
        <f t="shared" ref="RMK67" si="14444">(RMK60-RMK62)*$C$65*0.2958</f>
        <v>0</v>
      </c>
      <c r="RMM67" s="960">
        <f t="shared" ref="RMM67" si="14445">(RMM60-RMM62)*$C$65*0.2958</f>
        <v>0</v>
      </c>
      <c r="RMO67" s="960">
        <f t="shared" ref="RMO67" si="14446">(RMO60-RMO62)*$C$65*0.2958</f>
        <v>0</v>
      </c>
      <c r="RMQ67" s="960">
        <f t="shared" ref="RMQ67" si="14447">(RMQ60-RMQ62)*$C$65*0.2958</f>
        <v>0</v>
      </c>
      <c r="RMS67" s="960">
        <f t="shared" ref="RMS67" si="14448">(RMS60-RMS62)*$C$65*0.2958</f>
        <v>0</v>
      </c>
      <c r="RMU67" s="960">
        <f t="shared" ref="RMU67" si="14449">(RMU60-RMU62)*$C$65*0.2958</f>
        <v>0</v>
      </c>
      <c r="RMW67" s="960">
        <f t="shared" ref="RMW67" si="14450">(RMW60-RMW62)*$C$65*0.2958</f>
        <v>0</v>
      </c>
      <c r="RMY67" s="960">
        <f t="shared" ref="RMY67" si="14451">(RMY60-RMY62)*$C$65*0.2958</f>
        <v>0</v>
      </c>
      <c r="RNA67" s="960">
        <f t="shared" ref="RNA67" si="14452">(RNA60-RNA62)*$C$65*0.2958</f>
        <v>0</v>
      </c>
      <c r="RNC67" s="960">
        <f t="shared" ref="RNC67" si="14453">(RNC60-RNC62)*$C$65*0.2958</f>
        <v>0</v>
      </c>
      <c r="RNE67" s="960">
        <f t="shared" ref="RNE67" si="14454">(RNE60-RNE62)*$C$65*0.2958</f>
        <v>0</v>
      </c>
      <c r="RNG67" s="960">
        <f t="shared" ref="RNG67" si="14455">(RNG60-RNG62)*$C$65*0.2958</f>
        <v>0</v>
      </c>
      <c r="RNI67" s="960">
        <f t="shared" ref="RNI67" si="14456">(RNI60-RNI62)*$C$65*0.2958</f>
        <v>0</v>
      </c>
      <c r="RNK67" s="960">
        <f t="shared" ref="RNK67" si="14457">(RNK60-RNK62)*$C$65*0.2958</f>
        <v>0</v>
      </c>
      <c r="RNM67" s="960">
        <f t="shared" ref="RNM67" si="14458">(RNM60-RNM62)*$C$65*0.2958</f>
        <v>0</v>
      </c>
      <c r="RNO67" s="960">
        <f t="shared" ref="RNO67" si="14459">(RNO60-RNO62)*$C$65*0.2958</f>
        <v>0</v>
      </c>
      <c r="RNQ67" s="960">
        <f t="shared" ref="RNQ67" si="14460">(RNQ60-RNQ62)*$C$65*0.2958</f>
        <v>0</v>
      </c>
      <c r="RNS67" s="960">
        <f t="shared" ref="RNS67" si="14461">(RNS60-RNS62)*$C$65*0.2958</f>
        <v>0</v>
      </c>
      <c r="RNU67" s="960">
        <f t="shared" ref="RNU67" si="14462">(RNU60-RNU62)*$C$65*0.2958</f>
        <v>0</v>
      </c>
      <c r="RNW67" s="960">
        <f t="shared" ref="RNW67" si="14463">(RNW60-RNW62)*$C$65*0.2958</f>
        <v>0</v>
      </c>
      <c r="RNY67" s="960">
        <f t="shared" ref="RNY67" si="14464">(RNY60-RNY62)*$C$65*0.2958</f>
        <v>0</v>
      </c>
      <c r="ROA67" s="960">
        <f t="shared" ref="ROA67" si="14465">(ROA60-ROA62)*$C$65*0.2958</f>
        <v>0</v>
      </c>
      <c r="ROC67" s="960">
        <f t="shared" ref="ROC67" si="14466">(ROC60-ROC62)*$C$65*0.2958</f>
        <v>0</v>
      </c>
      <c r="ROE67" s="960">
        <f t="shared" ref="ROE67" si="14467">(ROE60-ROE62)*$C$65*0.2958</f>
        <v>0</v>
      </c>
      <c r="ROG67" s="960">
        <f t="shared" ref="ROG67" si="14468">(ROG60-ROG62)*$C$65*0.2958</f>
        <v>0</v>
      </c>
      <c r="ROI67" s="960">
        <f t="shared" ref="ROI67" si="14469">(ROI60-ROI62)*$C$65*0.2958</f>
        <v>0</v>
      </c>
      <c r="ROK67" s="960">
        <f t="shared" ref="ROK67" si="14470">(ROK60-ROK62)*$C$65*0.2958</f>
        <v>0</v>
      </c>
      <c r="ROM67" s="960">
        <f t="shared" ref="ROM67" si="14471">(ROM60-ROM62)*$C$65*0.2958</f>
        <v>0</v>
      </c>
      <c r="ROO67" s="960">
        <f t="shared" ref="ROO67" si="14472">(ROO60-ROO62)*$C$65*0.2958</f>
        <v>0</v>
      </c>
      <c r="ROQ67" s="960">
        <f t="shared" ref="ROQ67" si="14473">(ROQ60-ROQ62)*$C$65*0.2958</f>
        <v>0</v>
      </c>
      <c r="ROS67" s="960">
        <f t="shared" ref="ROS67" si="14474">(ROS60-ROS62)*$C$65*0.2958</f>
        <v>0</v>
      </c>
      <c r="ROU67" s="960">
        <f t="shared" ref="ROU67" si="14475">(ROU60-ROU62)*$C$65*0.2958</f>
        <v>0</v>
      </c>
      <c r="ROW67" s="960">
        <f t="shared" ref="ROW67" si="14476">(ROW60-ROW62)*$C$65*0.2958</f>
        <v>0</v>
      </c>
      <c r="ROY67" s="960">
        <f t="shared" ref="ROY67" si="14477">(ROY60-ROY62)*$C$65*0.2958</f>
        <v>0</v>
      </c>
      <c r="RPA67" s="960">
        <f t="shared" ref="RPA67" si="14478">(RPA60-RPA62)*$C$65*0.2958</f>
        <v>0</v>
      </c>
      <c r="RPC67" s="960">
        <f t="shared" ref="RPC67" si="14479">(RPC60-RPC62)*$C$65*0.2958</f>
        <v>0</v>
      </c>
      <c r="RPE67" s="960">
        <f t="shared" ref="RPE67" si="14480">(RPE60-RPE62)*$C$65*0.2958</f>
        <v>0</v>
      </c>
      <c r="RPG67" s="960">
        <f t="shared" ref="RPG67" si="14481">(RPG60-RPG62)*$C$65*0.2958</f>
        <v>0</v>
      </c>
      <c r="RPI67" s="960">
        <f t="shared" ref="RPI67" si="14482">(RPI60-RPI62)*$C$65*0.2958</f>
        <v>0</v>
      </c>
      <c r="RPK67" s="960">
        <f t="shared" ref="RPK67" si="14483">(RPK60-RPK62)*$C$65*0.2958</f>
        <v>0</v>
      </c>
      <c r="RPM67" s="960">
        <f t="shared" ref="RPM67" si="14484">(RPM60-RPM62)*$C$65*0.2958</f>
        <v>0</v>
      </c>
      <c r="RPO67" s="960">
        <f t="shared" ref="RPO67" si="14485">(RPO60-RPO62)*$C$65*0.2958</f>
        <v>0</v>
      </c>
      <c r="RPQ67" s="960">
        <f t="shared" ref="RPQ67" si="14486">(RPQ60-RPQ62)*$C$65*0.2958</f>
        <v>0</v>
      </c>
      <c r="RPS67" s="960">
        <f t="shared" ref="RPS67" si="14487">(RPS60-RPS62)*$C$65*0.2958</f>
        <v>0</v>
      </c>
      <c r="RPU67" s="960">
        <f t="shared" ref="RPU67" si="14488">(RPU60-RPU62)*$C$65*0.2958</f>
        <v>0</v>
      </c>
      <c r="RPW67" s="960">
        <f t="shared" ref="RPW67" si="14489">(RPW60-RPW62)*$C$65*0.2958</f>
        <v>0</v>
      </c>
      <c r="RPY67" s="960">
        <f t="shared" ref="RPY67" si="14490">(RPY60-RPY62)*$C$65*0.2958</f>
        <v>0</v>
      </c>
      <c r="RQA67" s="960">
        <f t="shared" ref="RQA67" si="14491">(RQA60-RQA62)*$C$65*0.2958</f>
        <v>0</v>
      </c>
      <c r="RQC67" s="960">
        <f t="shared" ref="RQC67" si="14492">(RQC60-RQC62)*$C$65*0.2958</f>
        <v>0</v>
      </c>
      <c r="RQE67" s="960">
        <f t="shared" ref="RQE67" si="14493">(RQE60-RQE62)*$C$65*0.2958</f>
        <v>0</v>
      </c>
      <c r="RQG67" s="960">
        <f t="shared" ref="RQG67" si="14494">(RQG60-RQG62)*$C$65*0.2958</f>
        <v>0</v>
      </c>
      <c r="RQI67" s="960">
        <f t="shared" ref="RQI67" si="14495">(RQI60-RQI62)*$C$65*0.2958</f>
        <v>0</v>
      </c>
      <c r="RQK67" s="960">
        <f t="shared" ref="RQK67" si="14496">(RQK60-RQK62)*$C$65*0.2958</f>
        <v>0</v>
      </c>
      <c r="RQM67" s="960">
        <f t="shared" ref="RQM67" si="14497">(RQM60-RQM62)*$C$65*0.2958</f>
        <v>0</v>
      </c>
      <c r="RQO67" s="960">
        <f t="shared" ref="RQO67" si="14498">(RQO60-RQO62)*$C$65*0.2958</f>
        <v>0</v>
      </c>
      <c r="RQQ67" s="960">
        <f t="shared" ref="RQQ67" si="14499">(RQQ60-RQQ62)*$C$65*0.2958</f>
        <v>0</v>
      </c>
      <c r="RQS67" s="960">
        <f t="shared" ref="RQS67" si="14500">(RQS60-RQS62)*$C$65*0.2958</f>
        <v>0</v>
      </c>
      <c r="RQU67" s="960">
        <f t="shared" ref="RQU67" si="14501">(RQU60-RQU62)*$C$65*0.2958</f>
        <v>0</v>
      </c>
      <c r="RQW67" s="960">
        <f t="shared" ref="RQW67" si="14502">(RQW60-RQW62)*$C$65*0.2958</f>
        <v>0</v>
      </c>
      <c r="RQY67" s="960">
        <f t="shared" ref="RQY67" si="14503">(RQY60-RQY62)*$C$65*0.2958</f>
        <v>0</v>
      </c>
      <c r="RRA67" s="960">
        <f t="shared" ref="RRA67" si="14504">(RRA60-RRA62)*$C$65*0.2958</f>
        <v>0</v>
      </c>
      <c r="RRC67" s="960">
        <f t="shared" ref="RRC67" si="14505">(RRC60-RRC62)*$C$65*0.2958</f>
        <v>0</v>
      </c>
      <c r="RRE67" s="960">
        <f t="shared" ref="RRE67" si="14506">(RRE60-RRE62)*$C$65*0.2958</f>
        <v>0</v>
      </c>
      <c r="RRG67" s="960">
        <f t="shared" ref="RRG67" si="14507">(RRG60-RRG62)*$C$65*0.2958</f>
        <v>0</v>
      </c>
      <c r="RRI67" s="960">
        <f t="shared" ref="RRI67" si="14508">(RRI60-RRI62)*$C$65*0.2958</f>
        <v>0</v>
      </c>
      <c r="RRK67" s="960">
        <f t="shared" ref="RRK67" si="14509">(RRK60-RRK62)*$C$65*0.2958</f>
        <v>0</v>
      </c>
      <c r="RRM67" s="960">
        <f t="shared" ref="RRM67" si="14510">(RRM60-RRM62)*$C$65*0.2958</f>
        <v>0</v>
      </c>
      <c r="RRO67" s="960">
        <f t="shared" ref="RRO67" si="14511">(RRO60-RRO62)*$C$65*0.2958</f>
        <v>0</v>
      </c>
      <c r="RRQ67" s="960">
        <f t="shared" ref="RRQ67" si="14512">(RRQ60-RRQ62)*$C$65*0.2958</f>
        <v>0</v>
      </c>
      <c r="RRS67" s="960">
        <f t="shared" ref="RRS67" si="14513">(RRS60-RRS62)*$C$65*0.2958</f>
        <v>0</v>
      </c>
      <c r="RRU67" s="960">
        <f t="shared" ref="RRU67" si="14514">(RRU60-RRU62)*$C$65*0.2958</f>
        <v>0</v>
      </c>
      <c r="RRW67" s="960">
        <f t="shared" ref="RRW67" si="14515">(RRW60-RRW62)*$C$65*0.2958</f>
        <v>0</v>
      </c>
      <c r="RRY67" s="960">
        <f t="shared" ref="RRY67" si="14516">(RRY60-RRY62)*$C$65*0.2958</f>
        <v>0</v>
      </c>
      <c r="RSA67" s="960">
        <f t="shared" ref="RSA67" si="14517">(RSA60-RSA62)*$C$65*0.2958</f>
        <v>0</v>
      </c>
      <c r="RSC67" s="960">
        <f t="shared" ref="RSC67" si="14518">(RSC60-RSC62)*$C$65*0.2958</f>
        <v>0</v>
      </c>
      <c r="RSE67" s="960">
        <f t="shared" ref="RSE67" si="14519">(RSE60-RSE62)*$C$65*0.2958</f>
        <v>0</v>
      </c>
      <c r="RSG67" s="960">
        <f t="shared" ref="RSG67" si="14520">(RSG60-RSG62)*$C$65*0.2958</f>
        <v>0</v>
      </c>
      <c r="RSI67" s="960">
        <f t="shared" ref="RSI67" si="14521">(RSI60-RSI62)*$C$65*0.2958</f>
        <v>0</v>
      </c>
      <c r="RSK67" s="960">
        <f t="shared" ref="RSK67" si="14522">(RSK60-RSK62)*$C$65*0.2958</f>
        <v>0</v>
      </c>
      <c r="RSM67" s="960">
        <f t="shared" ref="RSM67" si="14523">(RSM60-RSM62)*$C$65*0.2958</f>
        <v>0</v>
      </c>
      <c r="RSO67" s="960">
        <f t="shared" ref="RSO67" si="14524">(RSO60-RSO62)*$C$65*0.2958</f>
        <v>0</v>
      </c>
      <c r="RSQ67" s="960">
        <f t="shared" ref="RSQ67" si="14525">(RSQ60-RSQ62)*$C$65*0.2958</f>
        <v>0</v>
      </c>
      <c r="RSS67" s="960">
        <f t="shared" ref="RSS67" si="14526">(RSS60-RSS62)*$C$65*0.2958</f>
        <v>0</v>
      </c>
      <c r="RSU67" s="960">
        <f t="shared" ref="RSU67" si="14527">(RSU60-RSU62)*$C$65*0.2958</f>
        <v>0</v>
      </c>
      <c r="RSW67" s="960">
        <f t="shared" ref="RSW67" si="14528">(RSW60-RSW62)*$C$65*0.2958</f>
        <v>0</v>
      </c>
      <c r="RSY67" s="960">
        <f t="shared" ref="RSY67" si="14529">(RSY60-RSY62)*$C$65*0.2958</f>
        <v>0</v>
      </c>
      <c r="RTA67" s="960">
        <f t="shared" ref="RTA67" si="14530">(RTA60-RTA62)*$C$65*0.2958</f>
        <v>0</v>
      </c>
      <c r="RTC67" s="960">
        <f t="shared" ref="RTC67" si="14531">(RTC60-RTC62)*$C$65*0.2958</f>
        <v>0</v>
      </c>
      <c r="RTE67" s="960">
        <f t="shared" ref="RTE67" si="14532">(RTE60-RTE62)*$C$65*0.2958</f>
        <v>0</v>
      </c>
      <c r="RTG67" s="960">
        <f t="shared" ref="RTG67" si="14533">(RTG60-RTG62)*$C$65*0.2958</f>
        <v>0</v>
      </c>
      <c r="RTI67" s="960">
        <f t="shared" ref="RTI67" si="14534">(RTI60-RTI62)*$C$65*0.2958</f>
        <v>0</v>
      </c>
      <c r="RTK67" s="960">
        <f t="shared" ref="RTK67" si="14535">(RTK60-RTK62)*$C$65*0.2958</f>
        <v>0</v>
      </c>
      <c r="RTM67" s="960">
        <f t="shared" ref="RTM67" si="14536">(RTM60-RTM62)*$C$65*0.2958</f>
        <v>0</v>
      </c>
      <c r="RTO67" s="960">
        <f t="shared" ref="RTO67" si="14537">(RTO60-RTO62)*$C$65*0.2958</f>
        <v>0</v>
      </c>
      <c r="RTQ67" s="960">
        <f t="shared" ref="RTQ67" si="14538">(RTQ60-RTQ62)*$C$65*0.2958</f>
        <v>0</v>
      </c>
      <c r="RTS67" s="960">
        <f t="shared" ref="RTS67" si="14539">(RTS60-RTS62)*$C$65*0.2958</f>
        <v>0</v>
      </c>
      <c r="RTU67" s="960">
        <f t="shared" ref="RTU67" si="14540">(RTU60-RTU62)*$C$65*0.2958</f>
        <v>0</v>
      </c>
      <c r="RTW67" s="960">
        <f t="shared" ref="RTW67" si="14541">(RTW60-RTW62)*$C$65*0.2958</f>
        <v>0</v>
      </c>
      <c r="RTY67" s="960">
        <f t="shared" ref="RTY67" si="14542">(RTY60-RTY62)*$C$65*0.2958</f>
        <v>0</v>
      </c>
      <c r="RUA67" s="960">
        <f t="shared" ref="RUA67" si="14543">(RUA60-RUA62)*$C$65*0.2958</f>
        <v>0</v>
      </c>
      <c r="RUC67" s="960">
        <f t="shared" ref="RUC67" si="14544">(RUC60-RUC62)*$C$65*0.2958</f>
        <v>0</v>
      </c>
      <c r="RUE67" s="960">
        <f t="shared" ref="RUE67" si="14545">(RUE60-RUE62)*$C$65*0.2958</f>
        <v>0</v>
      </c>
      <c r="RUG67" s="960">
        <f t="shared" ref="RUG67" si="14546">(RUG60-RUG62)*$C$65*0.2958</f>
        <v>0</v>
      </c>
      <c r="RUI67" s="960">
        <f t="shared" ref="RUI67" si="14547">(RUI60-RUI62)*$C$65*0.2958</f>
        <v>0</v>
      </c>
      <c r="RUK67" s="960">
        <f t="shared" ref="RUK67" si="14548">(RUK60-RUK62)*$C$65*0.2958</f>
        <v>0</v>
      </c>
      <c r="RUM67" s="960">
        <f t="shared" ref="RUM67" si="14549">(RUM60-RUM62)*$C$65*0.2958</f>
        <v>0</v>
      </c>
      <c r="RUO67" s="960">
        <f t="shared" ref="RUO67" si="14550">(RUO60-RUO62)*$C$65*0.2958</f>
        <v>0</v>
      </c>
      <c r="RUQ67" s="960">
        <f t="shared" ref="RUQ67" si="14551">(RUQ60-RUQ62)*$C$65*0.2958</f>
        <v>0</v>
      </c>
      <c r="RUS67" s="960">
        <f t="shared" ref="RUS67" si="14552">(RUS60-RUS62)*$C$65*0.2958</f>
        <v>0</v>
      </c>
      <c r="RUU67" s="960">
        <f t="shared" ref="RUU67" si="14553">(RUU60-RUU62)*$C$65*0.2958</f>
        <v>0</v>
      </c>
      <c r="RUW67" s="960">
        <f t="shared" ref="RUW67" si="14554">(RUW60-RUW62)*$C$65*0.2958</f>
        <v>0</v>
      </c>
      <c r="RUY67" s="960">
        <f t="shared" ref="RUY67" si="14555">(RUY60-RUY62)*$C$65*0.2958</f>
        <v>0</v>
      </c>
      <c r="RVA67" s="960">
        <f t="shared" ref="RVA67" si="14556">(RVA60-RVA62)*$C$65*0.2958</f>
        <v>0</v>
      </c>
      <c r="RVC67" s="960">
        <f t="shared" ref="RVC67" si="14557">(RVC60-RVC62)*$C$65*0.2958</f>
        <v>0</v>
      </c>
      <c r="RVE67" s="960">
        <f t="shared" ref="RVE67" si="14558">(RVE60-RVE62)*$C$65*0.2958</f>
        <v>0</v>
      </c>
      <c r="RVG67" s="960">
        <f t="shared" ref="RVG67" si="14559">(RVG60-RVG62)*$C$65*0.2958</f>
        <v>0</v>
      </c>
      <c r="RVI67" s="960">
        <f t="shared" ref="RVI67" si="14560">(RVI60-RVI62)*$C$65*0.2958</f>
        <v>0</v>
      </c>
      <c r="RVK67" s="960">
        <f t="shared" ref="RVK67" si="14561">(RVK60-RVK62)*$C$65*0.2958</f>
        <v>0</v>
      </c>
      <c r="RVM67" s="960">
        <f t="shared" ref="RVM67" si="14562">(RVM60-RVM62)*$C$65*0.2958</f>
        <v>0</v>
      </c>
      <c r="RVO67" s="960">
        <f t="shared" ref="RVO67" si="14563">(RVO60-RVO62)*$C$65*0.2958</f>
        <v>0</v>
      </c>
      <c r="RVQ67" s="960">
        <f t="shared" ref="RVQ67" si="14564">(RVQ60-RVQ62)*$C$65*0.2958</f>
        <v>0</v>
      </c>
      <c r="RVS67" s="960">
        <f t="shared" ref="RVS67" si="14565">(RVS60-RVS62)*$C$65*0.2958</f>
        <v>0</v>
      </c>
      <c r="RVU67" s="960">
        <f t="shared" ref="RVU67" si="14566">(RVU60-RVU62)*$C$65*0.2958</f>
        <v>0</v>
      </c>
      <c r="RVW67" s="960">
        <f t="shared" ref="RVW67" si="14567">(RVW60-RVW62)*$C$65*0.2958</f>
        <v>0</v>
      </c>
      <c r="RVY67" s="960">
        <f t="shared" ref="RVY67" si="14568">(RVY60-RVY62)*$C$65*0.2958</f>
        <v>0</v>
      </c>
      <c r="RWA67" s="960">
        <f t="shared" ref="RWA67" si="14569">(RWA60-RWA62)*$C$65*0.2958</f>
        <v>0</v>
      </c>
      <c r="RWC67" s="960">
        <f t="shared" ref="RWC67" si="14570">(RWC60-RWC62)*$C$65*0.2958</f>
        <v>0</v>
      </c>
      <c r="RWE67" s="960">
        <f t="shared" ref="RWE67" si="14571">(RWE60-RWE62)*$C$65*0.2958</f>
        <v>0</v>
      </c>
      <c r="RWG67" s="960">
        <f t="shared" ref="RWG67" si="14572">(RWG60-RWG62)*$C$65*0.2958</f>
        <v>0</v>
      </c>
      <c r="RWI67" s="960">
        <f t="shared" ref="RWI67" si="14573">(RWI60-RWI62)*$C$65*0.2958</f>
        <v>0</v>
      </c>
      <c r="RWK67" s="960">
        <f t="shared" ref="RWK67" si="14574">(RWK60-RWK62)*$C$65*0.2958</f>
        <v>0</v>
      </c>
      <c r="RWM67" s="960">
        <f t="shared" ref="RWM67" si="14575">(RWM60-RWM62)*$C$65*0.2958</f>
        <v>0</v>
      </c>
      <c r="RWO67" s="960">
        <f t="shared" ref="RWO67" si="14576">(RWO60-RWO62)*$C$65*0.2958</f>
        <v>0</v>
      </c>
      <c r="RWQ67" s="960">
        <f t="shared" ref="RWQ67" si="14577">(RWQ60-RWQ62)*$C$65*0.2958</f>
        <v>0</v>
      </c>
      <c r="RWS67" s="960">
        <f t="shared" ref="RWS67" si="14578">(RWS60-RWS62)*$C$65*0.2958</f>
        <v>0</v>
      </c>
      <c r="RWU67" s="960">
        <f t="shared" ref="RWU67" si="14579">(RWU60-RWU62)*$C$65*0.2958</f>
        <v>0</v>
      </c>
      <c r="RWW67" s="960">
        <f t="shared" ref="RWW67" si="14580">(RWW60-RWW62)*$C$65*0.2958</f>
        <v>0</v>
      </c>
      <c r="RWY67" s="960">
        <f t="shared" ref="RWY67" si="14581">(RWY60-RWY62)*$C$65*0.2958</f>
        <v>0</v>
      </c>
      <c r="RXA67" s="960">
        <f t="shared" ref="RXA67" si="14582">(RXA60-RXA62)*$C$65*0.2958</f>
        <v>0</v>
      </c>
      <c r="RXC67" s="960">
        <f t="shared" ref="RXC67" si="14583">(RXC60-RXC62)*$C$65*0.2958</f>
        <v>0</v>
      </c>
      <c r="RXE67" s="960">
        <f t="shared" ref="RXE67" si="14584">(RXE60-RXE62)*$C$65*0.2958</f>
        <v>0</v>
      </c>
      <c r="RXG67" s="960">
        <f t="shared" ref="RXG67" si="14585">(RXG60-RXG62)*$C$65*0.2958</f>
        <v>0</v>
      </c>
      <c r="RXI67" s="960">
        <f t="shared" ref="RXI67" si="14586">(RXI60-RXI62)*$C$65*0.2958</f>
        <v>0</v>
      </c>
      <c r="RXK67" s="960">
        <f t="shared" ref="RXK67" si="14587">(RXK60-RXK62)*$C$65*0.2958</f>
        <v>0</v>
      </c>
      <c r="RXM67" s="960">
        <f t="shared" ref="RXM67" si="14588">(RXM60-RXM62)*$C$65*0.2958</f>
        <v>0</v>
      </c>
      <c r="RXO67" s="960">
        <f t="shared" ref="RXO67" si="14589">(RXO60-RXO62)*$C$65*0.2958</f>
        <v>0</v>
      </c>
      <c r="RXQ67" s="960">
        <f t="shared" ref="RXQ67" si="14590">(RXQ60-RXQ62)*$C$65*0.2958</f>
        <v>0</v>
      </c>
      <c r="RXS67" s="960">
        <f t="shared" ref="RXS67" si="14591">(RXS60-RXS62)*$C$65*0.2958</f>
        <v>0</v>
      </c>
      <c r="RXU67" s="960">
        <f t="shared" ref="RXU67" si="14592">(RXU60-RXU62)*$C$65*0.2958</f>
        <v>0</v>
      </c>
      <c r="RXW67" s="960">
        <f t="shared" ref="RXW67" si="14593">(RXW60-RXW62)*$C$65*0.2958</f>
        <v>0</v>
      </c>
      <c r="RXY67" s="960">
        <f t="shared" ref="RXY67" si="14594">(RXY60-RXY62)*$C$65*0.2958</f>
        <v>0</v>
      </c>
      <c r="RYA67" s="960">
        <f t="shared" ref="RYA67" si="14595">(RYA60-RYA62)*$C$65*0.2958</f>
        <v>0</v>
      </c>
      <c r="RYC67" s="960">
        <f t="shared" ref="RYC67" si="14596">(RYC60-RYC62)*$C$65*0.2958</f>
        <v>0</v>
      </c>
      <c r="RYE67" s="960">
        <f t="shared" ref="RYE67" si="14597">(RYE60-RYE62)*$C$65*0.2958</f>
        <v>0</v>
      </c>
      <c r="RYG67" s="960">
        <f t="shared" ref="RYG67" si="14598">(RYG60-RYG62)*$C$65*0.2958</f>
        <v>0</v>
      </c>
      <c r="RYI67" s="960">
        <f t="shared" ref="RYI67" si="14599">(RYI60-RYI62)*$C$65*0.2958</f>
        <v>0</v>
      </c>
      <c r="RYK67" s="960">
        <f t="shared" ref="RYK67" si="14600">(RYK60-RYK62)*$C$65*0.2958</f>
        <v>0</v>
      </c>
      <c r="RYM67" s="960">
        <f t="shared" ref="RYM67" si="14601">(RYM60-RYM62)*$C$65*0.2958</f>
        <v>0</v>
      </c>
      <c r="RYO67" s="960">
        <f t="shared" ref="RYO67" si="14602">(RYO60-RYO62)*$C$65*0.2958</f>
        <v>0</v>
      </c>
      <c r="RYQ67" s="960">
        <f t="shared" ref="RYQ67" si="14603">(RYQ60-RYQ62)*$C$65*0.2958</f>
        <v>0</v>
      </c>
      <c r="RYS67" s="960">
        <f t="shared" ref="RYS67" si="14604">(RYS60-RYS62)*$C$65*0.2958</f>
        <v>0</v>
      </c>
      <c r="RYU67" s="960">
        <f t="shared" ref="RYU67" si="14605">(RYU60-RYU62)*$C$65*0.2958</f>
        <v>0</v>
      </c>
      <c r="RYW67" s="960">
        <f t="shared" ref="RYW67" si="14606">(RYW60-RYW62)*$C$65*0.2958</f>
        <v>0</v>
      </c>
      <c r="RYY67" s="960">
        <f t="shared" ref="RYY67" si="14607">(RYY60-RYY62)*$C$65*0.2958</f>
        <v>0</v>
      </c>
      <c r="RZA67" s="960">
        <f t="shared" ref="RZA67" si="14608">(RZA60-RZA62)*$C$65*0.2958</f>
        <v>0</v>
      </c>
      <c r="RZC67" s="960">
        <f t="shared" ref="RZC67" si="14609">(RZC60-RZC62)*$C$65*0.2958</f>
        <v>0</v>
      </c>
      <c r="RZE67" s="960">
        <f t="shared" ref="RZE67" si="14610">(RZE60-RZE62)*$C$65*0.2958</f>
        <v>0</v>
      </c>
      <c r="RZG67" s="960">
        <f t="shared" ref="RZG67" si="14611">(RZG60-RZG62)*$C$65*0.2958</f>
        <v>0</v>
      </c>
      <c r="RZI67" s="960">
        <f t="shared" ref="RZI67" si="14612">(RZI60-RZI62)*$C$65*0.2958</f>
        <v>0</v>
      </c>
      <c r="RZK67" s="960">
        <f t="shared" ref="RZK67" si="14613">(RZK60-RZK62)*$C$65*0.2958</f>
        <v>0</v>
      </c>
      <c r="RZM67" s="960">
        <f t="shared" ref="RZM67" si="14614">(RZM60-RZM62)*$C$65*0.2958</f>
        <v>0</v>
      </c>
      <c r="RZO67" s="960">
        <f t="shared" ref="RZO67" si="14615">(RZO60-RZO62)*$C$65*0.2958</f>
        <v>0</v>
      </c>
      <c r="RZQ67" s="960">
        <f t="shared" ref="RZQ67" si="14616">(RZQ60-RZQ62)*$C$65*0.2958</f>
        <v>0</v>
      </c>
      <c r="RZS67" s="960">
        <f t="shared" ref="RZS67" si="14617">(RZS60-RZS62)*$C$65*0.2958</f>
        <v>0</v>
      </c>
      <c r="RZU67" s="960">
        <f t="shared" ref="RZU67" si="14618">(RZU60-RZU62)*$C$65*0.2958</f>
        <v>0</v>
      </c>
      <c r="RZW67" s="960">
        <f t="shared" ref="RZW67" si="14619">(RZW60-RZW62)*$C$65*0.2958</f>
        <v>0</v>
      </c>
      <c r="RZY67" s="960">
        <f t="shared" ref="RZY67" si="14620">(RZY60-RZY62)*$C$65*0.2958</f>
        <v>0</v>
      </c>
      <c r="SAA67" s="960">
        <f t="shared" ref="SAA67" si="14621">(SAA60-SAA62)*$C$65*0.2958</f>
        <v>0</v>
      </c>
      <c r="SAC67" s="960">
        <f t="shared" ref="SAC67" si="14622">(SAC60-SAC62)*$C$65*0.2958</f>
        <v>0</v>
      </c>
      <c r="SAE67" s="960">
        <f t="shared" ref="SAE67" si="14623">(SAE60-SAE62)*$C$65*0.2958</f>
        <v>0</v>
      </c>
      <c r="SAG67" s="960">
        <f t="shared" ref="SAG67" si="14624">(SAG60-SAG62)*$C$65*0.2958</f>
        <v>0</v>
      </c>
      <c r="SAI67" s="960">
        <f t="shared" ref="SAI67" si="14625">(SAI60-SAI62)*$C$65*0.2958</f>
        <v>0</v>
      </c>
      <c r="SAK67" s="960">
        <f t="shared" ref="SAK67" si="14626">(SAK60-SAK62)*$C$65*0.2958</f>
        <v>0</v>
      </c>
      <c r="SAM67" s="960">
        <f t="shared" ref="SAM67" si="14627">(SAM60-SAM62)*$C$65*0.2958</f>
        <v>0</v>
      </c>
      <c r="SAO67" s="960">
        <f t="shared" ref="SAO67" si="14628">(SAO60-SAO62)*$C$65*0.2958</f>
        <v>0</v>
      </c>
      <c r="SAQ67" s="960">
        <f t="shared" ref="SAQ67" si="14629">(SAQ60-SAQ62)*$C$65*0.2958</f>
        <v>0</v>
      </c>
      <c r="SAS67" s="960">
        <f t="shared" ref="SAS67" si="14630">(SAS60-SAS62)*$C$65*0.2958</f>
        <v>0</v>
      </c>
      <c r="SAU67" s="960">
        <f t="shared" ref="SAU67" si="14631">(SAU60-SAU62)*$C$65*0.2958</f>
        <v>0</v>
      </c>
      <c r="SAW67" s="960">
        <f t="shared" ref="SAW67" si="14632">(SAW60-SAW62)*$C$65*0.2958</f>
        <v>0</v>
      </c>
      <c r="SAY67" s="960">
        <f t="shared" ref="SAY67" si="14633">(SAY60-SAY62)*$C$65*0.2958</f>
        <v>0</v>
      </c>
      <c r="SBA67" s="960">
        <f t="shared" ref="SBA67" si="14634">(SBA60-SBA62)*$C$65*0.2958</f>
        <v>0</v>
      </c>
      <c r="SBC67" s="960">
        <f t="shared" ref="SBC67" si="14635">(SBC60-SBC62)*$C$65*0.2958</f>
        <v>0</v>
      </c>
      <c r="SBE67" s="960">
        <f t="shared" ref="SBE67" si="14636">(SBE60-SBE62)*$C$65*0.2958</f>
        <v>0</v>
      </c>
      <c r="SBG67" s="960">
        <f t="shared" ref="SBG67" si="14637">(SBG60-SBG62)*$C$65*0.2958</f>
        <v>0</v>
      </c>
      <c r="SBI67" s="960">
        <f t="shared" ref="SBI67" si="14638">(SBI60-SBI62)*$C$65*0.2958</f>
        <v>0</v>
      </c>
      <c r="SBK67" s="960">
        <f t="shared" ref="SBK67" si="14639">(SBK60-SBK62)*$C$65*0.2958</f>
        <v>0</v>
      </c>
      <c r="SBM67" s="960">
        <f t="shared" ref="SBM67" si="14640">(SBM60-SBM62)*$C$65*0.2958</f>
        <v>0</v>
      </c>
      <c r="SBO67" s="960">
        <f t="shared" ref="SBO67" si="14641">(SBO60-SBO62)*$C$65*0.2958</f>
        <v>0</v>
      </c>
      <c r="SBQ67" s="960">
        <f t="shared" ref="SBQ67" si="14642">(SBQ60-SBQ62)*$C$65*0.2958</f>
        <v>0</v>
      </c>
      <c r="SBS67" s="960">
        <f t="shared" ref="SBS67" si="14643">(SBS60-SBS62)*$C$65*0.2958</f>
        <v>0</v>
      </c>
      <c r="SBU67" s="960">
        <f t="shared" ref="SBU67" si="14644">(SBU60-SBU62)*$C$65*0.2958</f>
        <v>0</v>
      </c>
      <c r="SBW67" s="960">
        <f t="shared" ref="SBW67" si="14645">(SBW60-SBW62)*$C$65*0.2958</f>
        <v>0</v>
      </c>
      <c r="SBY67" s="960">
        <f t="shared" ref="SBY67" si="14646">(SBY60-SBY62)*$C$65*0.2958</f>
        <v>0</v>
      </c>
      <c r="SCA67" s="960">
        <f t="shared" ref="SCA67" si="14647">(SCA60-SCA62)*$C$65*0.2958</f>
        <v>0</v>
      </c>
      <c r="SCC67" s="960">
        <f t="shared" ref="SCC67" si="14648">(SCC60-SCC62)*$C$65*0.2958</f>
        <v>0</v>
      </c>
      <c r="SCE67" s="960">
        <f t="shared" ref="SCE67" si="14649">(SCE60-SCE62)*$C$65*0.2958</f>
        <v>0</v>
      </c>
      <c r="SCG67" s="960">
        <f t="shared" ref="SCG67" si="14650">(SCG60-SCG62)*$C$65*0.2958</f>
        <v>0</v>
      </c>
      <c r="SCI67" s="960">
        <f t="shared" ref="SCI67" si="14651">(SCI60-SCI62)*$C$65*0.2958</f>
        <v>0</v>
      </c>
      <c r="SCK67" s="960">
        <f t="shared" ref="SCK67" si="14652">(SCK60-SCK62)*$C$65*0.2958</f>
        <v>0</v>
      </c>
      <c r="SCM67" s="960">
        <f t="shared" ref="SCM67" si="14653">(SCM60-SCM62)*$C$65*0.2958</f>
        <v>0</v>
      </c>
      <c r="SCO67" s="960">
        <f t="shared" ref="SCO67" si="14654">(SCO60-SCO62)*$C$65*0.2958</f>
        <v>0</v>
      </c>
      <c r="SCQ67" s="960">
        <f t="shared" ref="SCQ67" si="14655">(SCQ60-SCQ62)*$C$65*0.2958</f>
        <v>0</v>
      </c>
      <c r="SCS67" s="960">
        <f t="shared" ref="SCS67" si="14656">(SCS60-SCS62)*$C$65*0.2958</f>
        <v>0</v>
      </c>
      <c r="SCU67" s="960">
        <f t="shared" ref="SCU67" si="14657">(SCU60-SCU62)*$C$65*0.2958</f>
        <v>0</v>
      </c>
      <c r="SCW67" s="960">
        <f t="shared" ref="SCW67" si="14658">(SCW60-SCW62)*$C$65*0.2958</f>
        <v>0</v>
      </c>
      <c r="SCY67" s="960">
        <f t="shared" ref="SCY67" si="14659">(SCY60-SCY62)*$C$65*0.2958</f>
        <v>0</v>
      </c>
      <c r="SDA67" s="960">
        <f t="shared" ref="SDA67" si="14660">(SDA60-SDA62)*$C$65*0.2958</f>
        <v>0</v>
      </c>
      <c r="SDC67" s="960">
        <f t="shared" ref="SDC67" si="14661">(SDC60-SDC62)*$C$65*0.2958</f>
        <v>0</v>
      </c>
      <c r="SDE67" s="960">
        <f t="shared" ref="SDE67" si="14662">(SDE60-SDE62)*$C$65*0.2958</f>
        <v>0</v>
      </c>
      <c r="SDG67" s="960">
        <f t="shared" ref="SDG67" si="14663">(SDG60-SDG62)*$C$65*0.2958</f>
        <v>0</v>
      </c>
      <c r="SDI67" s="960">
        <f t="shared" ref="SDI67" si="14664">(SDI60-SDI62)*$C$65*0.2958</f>
        <v>0</v>
      </c>
      <c r="SDK67" s="960">
        <f t="shared" ref="SDK67" si="14665">(SDK60-SDK62)*$C$65*0.2958</f>
        <v>0</v>
      </c>
      <c r="SDM67" s="960">
        <f t="shared" ref="SDM67" si="14666">(SDM60-SDM62)*$C$65*0.2958</f>
        <v>0</v>
      </c>
      <c r="SDO67" s="960">
        <f t="shared" ref="SDO67" si="14667">(SDO60-SDO62)*$C$65*0.2958</f>
        <v>0</v>
      </c>
      <c r="SDQ67" s="960">
        <f t="shared" ref="SDQ67" si="14668">(SDQ60-SDQ62)*$C$65*0.2958</f>
        <v>0</v>
      </c>
      <c r="SDS67" s="960">
        <f t="shared" ref="SDS67" si="14669">(SDS60-SDS62)*$C$65*0.2958</f>
        <v>0</v>
      </c>
      <c r="SDU67" s="960">
        <f t="shared" ref="SDU67" si="14670">(SDU60-SDU62)*$C$65*0.2958</f>
        <v>0</v>
      </c>
      <c r="SDW67" s="960">
        <f t="shared" ref="SDW67" si="14671">(SDW60-SDW62)*$C$65*0.2958</f>
        <v>0</v>
      </c>
      <c r="SDY67" s="960">
        <f t="shared" ref="SDY67" si="14672">(SDY60-SDY62)*$C$65*0.2958</f>
        <v>0</v>
      </c>
      <c r="SEA67" s="960">
        <f t="shared" ref="SEA67" si="14673">(SEA60-SEA62)*$C$65*0.2958</f>
        <v>0</v>
      </c>
      <c r="SEC67" s="960">
        <f t="shared" ref="SEC67" si="14674">(SEC60-SEC62)*$C$65*0.2958</f>
        <v>0</v>
      </c>
      <c r="SEE67" s="960">
        <f t="shared" ref="SEE67" si="14675">(SEE60-SEE62)*$C$65*0.2958</f>
        <v>0</v>
      </c>
      <c r="SEG67" s="960">
        <f t="shared" ref="SEG67" si="14676">(SEG60-SEG62)*$C$65*0.2958</f>
        <v>0</v>
      </c>
      <c r="SEI67" s="960">
        <f t="shared" ref="SEI67" si="14677">(SEI60-SEI62)*$C$65*0.2958</f>
        <v>0</v>
      </c>
      <c r="SEK67" s="960">
        <f t="shared" ref="SEK67" si="14678">(SEK60-SEK62)*$C$65*0.2958</f>
        <v>0</v>
      </c>
      <c r="SEM67" s="960">
        <f t="shared" ref="SEM67" si="14679">(SEM60-SEM62)*$C$65*0.2958</f>
        <v>0</v>
      </c>
      <c r="SEO67" s="960">
        <f t="shared" ref="SEO67" si="14680">(SEO60-SEO62)*$C$65*0.2958</f>
        <v>0</v>
      </c>
      <c r="SEQ67" s="960">
        <f t="shared" ref="SEQ67" si="14681">(SEQ60-SEQ62)*$C$65*0.2958</f>
        <v>0</v>
      </c>
      <c r="SES67" s="960">
        <f t="shared" ref="SES67" si="14682">(SES60-SES62)*$C$65*0.2958</f>
        <v>0</v>
      </c>
      <c r="SEU67" s="960">
        <f t="shared" ref="SEU67" si="14683">(SEU60-SEU62)*$C$65*0.2958</f>
        <v>0</v>
      </c>
      <c r="SEW67" s="960">
        <f t="shared" ref="SEW67" si="14684">(SEW60-SEW62)*$C$65*0.2958</f>
        <v>0</v>
      </c>
      <c r="SEY67" s="960">
        <f t="shared" ref="SEY67" si="14685">(SEY60-SEY62)*$C$65*0.2958</f>
        <v>0</v>
      </c>
      <c r="SFA67" s="960">
        <f t="shared" ref="SFA67" si="14686">(SFA60-SFA62)*$C$65*0.2958</f>
        <v>0</v>
      </c>
      <c r="SFC67" s="960">
        <f t="shared" ref="SFC67" si="14687">(SFC60-SFC62)*$C$65*0.2958</f>
        <v>0</v>
      </c>
      <c r="SFE67" s="960">
        <f t="shared" ref="SFE67" si="14688">(SFE60-SFE62)*$C$65*0.2958</f>
        <v>0</v>
      </c>
      <c r="SFG67" s="960">
        <f t="shared" ref="SFG67" si="14689">(SFG60-SFG62)*$C$65*0.2958</f>
        <v>0</v>
      </c>
      <c r="SFI67" s="960">
        <f t="shared" ref="SFI67" si="14690">(SFI60-SFI62)*$C$65*0.2958</f>
        <v>0</v>
      </c>
      <c r="SFK67" s="960">
        <f t="shared" ref="SFK67" si="14691">(SFK60-SFK62)*$C$65*0.2958</f>
        <v>0</v>
      </c>
      <c r="SFM67" s="960">
        <f t="shared" ref="SFM67" si="14692">(SFM60-SFM62)*$C$65*0.2958</f>
        <v>0</v>
      </c>
      <c r="SFO67" s="960">
        <f t="shared" ref="SFO67" si="14693">(SFO60-SFO62)*$C$65*0.2958</f>
        <v>0</v>
      </c>
      <c r="SFQ67" s="960">
        <f t="shared" ref="SFQ67" si="14694">(SFQ60-SFQ62)*$C$65*0.2958</f>
        <v>0</v>
      </c>
      <c r="SFS67" s="960">
        <f t="shared" ref="SFS67" si="14695">(SFS60-SFS62)*$C$65*0.2958</f>
        <v>0</v>
      </c>
      <c r="SFU67" s="960">
        <f t="shared" ref="SFU67" si="14696">(SFU60-SFU62)*$C$65*0.2958</f>
        <v>0</v>
      </c>
      <c r="SFW67" s="960">
        <f t="shared" ref="SFW67" si="14697">(SFW60-SFW62)*$C$65*0.2958</f>
        <v>0</v>
      </c>
      <c r="SFY67" s="960">
        <f t="shared" ref="SFY67" si="14698">(SFY60-SFY62)*$C$65*0.2958</f>
        <v>0</v>
      </c>
      <c r="SGA67" s="960">
        <f t="shared" ref="SGA67" si="14699">(SGA60-SGA62)*$C$65*0.2958</f>
        <v>0</v>
      </c>
      <c r="SGC67" s="960">
        <f t="shared" ref="SGC67" si="14700">(SGC60-SGC62)*$C$65*0.2958</f>
        <v>0</v>
      </c>
      <c r="SGE67" s="960">
        <f t="shared" ref="SGE67" si="14701">(SGE60-SGE62)*$C$65*0.2958</f>
        <v>0</v>
      </c>
      <c r="SGG67" s="960">
        <f t="shared" ref="SGG67" si="14702">(SGG60-SGG62)*$C$65*0.2958</f>
        <v>0</v>
      </c>
      <c r="SGI67" s="960">
        <f t="shared" ref="SGI67" si="14703">(SGI60-SGI62)*$C$65*0.2958</f>
        <v>0</v>
      </c>
      <c r="SGK67" s="960">
        <f t="shared" ref="SGK67" si="14704">(SGK60-SGK62)*$C$65*0.2958</f>
        <v>0</v>
      </c>
      <c r="SGM67" s="960">
        <f t="shared" ref="SGM67" si="14705">(SGM60-SGM62)*$C$65*0.2958</f>
        <v>0</v>
      </c>
      <c r="SGO67" s="960">
        <f t="shared" ref="SGO67" si="14706">(SGO60-SGO62)*$C$65*0.2958</f>
        <v>0</v>
      </c>
      <c r="SGQ67" s="960">
        <f t="shared" ref="SGQ67" si="14707">(SGQ60-SGQ62)*$C$65*0.2958</f>
        <v>0</v>
      </c>
      <c r="SGS67" s="960">
        <f t="shared" ref="SGS67" si="14708">(SGS60-SGS62)*$C$65*0.2958</f>
        <v>0</v>
      </c>
      <c r="SGU67" s="960">
        <f t="shared" ref="SGU67" si="14709">(SGU60-SGU62)*$C$65*0.2958</f>
        <v>0</v>
      </c>
      <c r="SGW67" s="960">
        <f t="shared" ref="SGW67" si="14710">(SGW60-SGW62)*$C$65*0.2958</f>
        <v>0</v>
      </c>
      <c r="SGY67" s="960">
        <f t="shared" ref="SGY67" si="14711">(SGY60-SGY62)*$C$65*0.2958</f>
        <v>0</v>
      </c>
      <c r="SHA67" s="960">
        <f t="shared" ref="SHA67" si="14712">(SHA60-SHA62)*$C$65*0.2958</f>
        <v>0</v>
      </c>
      <c r="SHC67" s="960">
        <f t="shared" ref="SHC67" si="14713">(SHC60-SHC62)*$C$65*0.2958</f>
        <v>0</v>
      </c>
      <c r="SHE67" s="960">
        <f t="shared" ref="SHE67" si="14714">(SHE60-SHE62)*$C$65*0.2958</f>
        <v>0</v>
      </c>
      <c r="SHG67" s="960">
        <f t="shared" ref="SHG67" si="14715">(SHG60-SHG62)*$C$65*0.2958</f>
        <v>0</v>
      </c>
      <c r="SHI67" s="960">
        <f t="shared" ref="SHI67" si="14716">(SHI60-SHI62)*$C$65*0.2958</f>
        <v>0</v>
      </c>
      <c r="SHK67" s="960">
        <f t="shared" ref="SHK67" si="14717">(SHK60-SHK62)*$C$65*0.2958</f>
        <v>0</v>
      </c>
      <c r="SHM67" s="960">
        <f t="shared" ref="SHM67" si="14718">(SHM60-SHM62)*$C$65*0.2958</f>
        <v>0</v>
      </c>
      <c r="SHO67" s="960">
        <f t="shared" ref="SHO67" si="14719">(SHO60-SHO62)*$C$65*0.2958</f>
        <v>0</v>
      </c>
      <c r="SHQ67" s="960">
        <f t="shared" ref="SHQ67" si="14720">(SHQ60-SHQ62)*$C$65*0.2958</f>
        <v>0</v>
      </c>
      <c r="SHS67" s="960">
        <f t="shared" ref="SHS67" si="14721">(SHS60-SHS62)*$C$65*0.2958</f>
        <v>0</v>
      </c>
      <c r="SHU67" s="960">
        <f t="shared" ref="SHU67" si="14722">(SHU60-SHU62)*$C$65*0.2958</f>
        <v>0</v>
      </c>
      <c r="SHW67" s="960">
        <f t="shared" ref="SHW67" si="14723">(SHW60-SHW62)*$C$65*0.2958</f>
        <v>0</v>
      </c>
      <c r="SHY67" s="960">
        <f t="shared" ref="SHY67" si="14724">(SHY60-SHY62)*$C$65*0.2958</f>
        <v>0</v>
      </c>
      <c r="SIA67" s="960">
        <f t="shared" ref="SIA67" si="14725">(SIA60-SIA62)*$C$65*0.2958</f>
        <v>0</v>
      </c>
      <c r="SIC67" s="960">
        <f t="shared" ref="SIC67" si="14726">(SIC60-SIC62)*$C$65*0.2958</f>
        <v>0</v>
      </c>
      <c r="SIE67" s="960">
        <f t="shared" ref="SIE67" si="14727">(SIE60-SIE62)*$C$65*0.2958</f>
        <v>0</v>
      </c>
      <c r="SIG67" s="960">
        <f t="shared" ref="SIG67" si="14728">(SIG60-SIG62)*$C$65*0.2958</f>
        <v>0</v>
      </c>
      <c r="SII67" s="960">
        <f t="shared" ref="SII67" si="14729">(SII60-SII62)*$C$65*0.2958</f>
        <v>0</v>
      </c>
      <c r="SIK67" s="960">
        <f t="shared" ref="SIK67" si="14730">(SIK60-SIK62)*$C$65*0.2958</f>
        <v>0</v>
      </c>
      <c r="SIM67" s="960">
        <f t="shared" ref="SIM67" si="14731">(SIM60-SIM62)*$C$65*0.2958</f>
        <v>0</v>
      </c>
      <c r="SIO67" s="960">
        <f t="shared" ref="SIO67" si="14732">(SIO60-SIO62)*$C$65*0.2958</f>
        <v>0</v>
      </c>
      <c r="SIQ67" s="960">
        <f t="shared" ref="SIQ67" si="14733">(SIQ60-SIQ62)*$C$65*0.2958</f>
        <v>0</v>
      </c>
      <c r="SIS67" s="960">
        <f t="shared" ref="SIS67" si="14734">(SIS60-SIS62)*$C$65*0.2958</f>
        <v>0</v>
      </c>
      <c r="SIU67" s="960">
        <f t="shared" ref="SIU67" si="14735">(SIU60-SIU62)*$C$65*0.2958</f>
        <v>0</v>
      </c>
      <c r="SIW67" s="960">
        <f t="shared" ref="SIW67" si="14736">(SIW60-SIW62)*$C$65*0.2958</f>
        <v>0</v>
      </c>
      <c r="SIY67" s="960">
        <f t="shared" ref="SIY67" si="14737">(SIY60-SIY62)*$C$65*0.2958</f>
        <v>0</v>
      </c>
      <c r="SJA67" s="960">
        <f t="shared" ref="SJA67" si="14738">(SJA60-SJA62)*$C$65*0.2958</f>
        <v>0</v>
      </c>
      <c r="SJC67" s="960">
        <f t="shared" ref="SJC67" si="14739">(SJC60-SJC62)*$C$65*0.2958</f>
        <v>0</v>
      </c>
      <c r="SJE67" s="960">
        <f t="shared" ref="SJE67" si="14740">(SJE60-SJE62)*$C$65*0.2958</f>
        <v>0</v>
      </c>
      <c r="SJG67" s="960">
        <f t="shared" ref="SJG67" si="14741">(SJG60-SJG62)*$C$65*0.2958</f>
        <v>0</v>
      </c>
      <c r="SJI67" s="960">
        <f t="shared" ref="SJI67" si="14742">(SJI60-SJI62)*$C$65*0.2958</f>
        <v>0</v>
      </c>
      <c r="SJK67" s="960">
        <f t="shared" ref="SJK67" si="14743">(SJK60-SJK62)*$C$65*0.2958</f>
        <v>0</v>
      </c>
      <c r="SJM67" s="960">
        <f t="shared" ref="SJM67" si="14744">(SJM60-SJM62)*$C$65*0.2958</f>
        <v>0</v>
      </c>
      <c r="SJO67" s="960">
        <f t="shared" ref="SJO67" si="14745">(SJO60-SJO62)*$C$65*0.2958</f>
        <v>0</v>
      </c>
      <c r="SJQ67" s="960">
        <f t="shared" ref="SJQ67" si="14746">(SJQ60-SJQ62)*$C$65*0.2958</f>
        <v>0</v>
      </c>
      <c r="SJS67" s="960">
        <f t="shared" ref="SJS67" si="14747">(SJS60-SJS62)*$C$65*0.2958</f>
        <v>0</v>
      </c>
      <c r="SJU67" s="960">
        <f t="shared" ref="SJU67" si="14748">(SJU60-SJU62)*$C$65*0.2958</f>
        <v>0</v>
      </c>
      <c r="SJW67" s="960">
        <f t="shared" ref="SJW67" si="14749">(SJW60-SJW62)*$C$65*0.2958</f>
        <v>0</v>
      </c>
      <c r="SJY67" s="960">
        <f t="shared" ref="SJY67" si="14750">(SJY60-SJY62)*$C$65*0.2958</f>
        <v>0</v>
      </c>
      <c r="SKA67" s="960">
        <f t="shared" ref="SKA67" si="14751">(SKA60-SKA62)*$C$65*0.2958</f>
        <v>0</v>
      </c>
      <c r="SKC67" s="960">
        <f t="shared" ref="SKC67" si="14752">(SKC60-SKC62)*$C$65*0.2958</f>
        <v>0</v>
      </c>
      <c r="SKE67" s="960">
        <f t="shared" ref="SKE67" si="14753">(SKE60-SKE62)*$C$65*0.2958</f>
        <v>0</v>
      </c>
      <c r="SKG67" s="960">
        <f t="shared" ref="SKG67" si="14754">(SKG60-SKG62)*$C$65*0.2958</f>
        <v>0</v>
      </c>
      <c r="SKI67" s="960">
        <f t="shared" ref="SKI67" si="14755">(SKI60-SKI62)*$C$65*0.2958</f>
        <v>0</v>
      </c>
      <c r="SKK67" s="960">
        <f t="shared" ref="SKK67" si="14756">(SKK60-SKK62)*$C$65*0.2958</f>
        <v>0</v>
      </c>
      <c r="SKM67" s="960">
        <f t="shared" ref="SKM67" si="14757">(SKM60-SKM62)*$C$65*0.2958</f>
        <v>0</v>
      </c>
      <c r="SKO67" s="960">
        <f t="shared" ref="SKO67" si="14758">(SKO60-SKO62)*$C$65*0.2958</f>
        <v>0</v>
      </c>
      <c r="SKQ67" s="960">
        <f t="shared" ref="SKQ67" si="14759">(SKQ60-SKQ62)*$C$65*0.2958</f>
        <v>0</v>
      </c>
      <c r="SKS67" s="960">
        <f t="shared" ref="SKS67" si="14760">(SKS60-SKS62)*$C$65*0.2958</f>
        <v>0</v>
      </c>
      <c r="SKU67" s="960">
        <f t="shared" ref="SKU67" si="14761">(SKU60-SKU62)*$C$65*0.2958</f>
        <v>0</v>
      </c>
      <c r="SKW67" s="960">
        <f t="shared" ref="SKW67" si="14762">(SKW60-SKW62)*$C$65*0.2958</f>
        <v>0</v>
      </c>
      <c r="SKY67" s="960">
        <f t="shared" ref="SKY67" si="14763">(SKY60-SKY62)*$C$65*0.2958</f>
        <v>0</v>
      </c>
      <c r="SLA67" s="960">
        <f t="shared" ref="SLA67" si="14764">(SLA60-SLA62)*$C$65*0.2958</f>
        <v>0</v>
      </c>
      <c r="SLC67" s="960">
        <f t="shared" ref="SLC67" si="14765">(SLC60-SLC62)*$C$65*0.2958</f>
        <v>0</v>
      </c>
      <c r="SLE67" s="960">
        <f t="shared" ref="SLE67" si="14766">(SLE60-SLE62)*$C$65*0.2958</f>
        <v>0</v>
      </c>
      <c r="SLG67" s="960">
        <f t="shared" ref="SLG67" si="14767">(SLG60-SLG62)*$C$65*0.2958</f>
        <v>0</v>
      </c>
      <c r="SLI67" s="960">
        <f t="shared" ref="SLI67" si="14768">(SLI60-SLI62)*$C$65*0.2958</f>
        <v>0</v>
      </c>
      <c r="SLK67" s="960">
        <f t="shared" ref="SLK67" si="14769">(SLK60-SLK62)*$C$65*0.2958</f>
        <v>0</v>
      </c>
      <c r="SLM67" s="960">
        <f t="shared" ref="SLM67" si="14770">(SLM60-SLM62)*$C$65*0.2958</f>
        <v>0</v>
      </c>
      <c r="SLO67" s="960">
        <f t="shared" ref="SLO67" si="14771">(SLO60-SLO62)*$C$65*0.2958</f>
        <v>0</v>
      </c>
      <c r="SLQ67" s="960">
        <f t="shared" ref="SLQ67" si="14772">(SLQ60-SLQ62)*$C$65*0.2958</f>
        <v>0</v>
      </c>
      <c r="SLS67" s="960">
        <f t="shared" ref="SLS67" si="14773">(SLS60-SLS62)*$C$65*0.2958</f>
        <v>0</v>
      </c>
      <c r="SLU67" s="960">
        <f t="shared" ref="SLU67" si="14774">(SLU60-SLU62)*$C$65*0.2958</f>
        <v>0</v>
      </c>
      <c r="SLW67" s="960">
        <f t="shared" ref="SLW67" si="14775">(SLW60-SLW62)*$C$65*0.2958</f>
        <v>0</v>
      </c>
      <c r="SLY67" s="960">
        <f t="shared" ref="SLY67" si="14776">(SLY60-SLY62)*$C$65*0.2958</f>
        <v>0</v>
      </c>
      <c r="SMA67" s="960">
        <f t="shared" ref="SMA67" si="14777">(SMA60-SMA62)*$C$65*0.2958</f>
        <v>0</v>
      </c>
      <c r="SMC67" s="960">
        <f t="shared" ref="SMC67" si="14778">(SMC60-SMC62)*$C$65*0.2958</f>
        <v>0</v>
      </c>
      <c r="SME67" s="960">
        <f t="shared" ref="SME67" si="14779">(SME60-SME62)*$C$65*0.2958</f>
        <v>0</v>
      </c>
      <c r="SMG67" s="960">
        <f t="shared" ref="SMG67" si="14780">(SMG60-SMG62)*$C$65*0.2958</f>
        <v>0</v>
      </c>
      <c r="SMI67" s="960">
        <f t="shared" ref="SMI67" si="14781">(SMI60-SMI62)*$C$65*0.2958</f>
        <v>0</v>
      </c>
      <c r="SMK67" s="960">
        <f t="shared" ref="SMK67" si="14782">(SMK60-SMK62)*$C$65*0.2958</f>
        <v>0</v>
      </c>
      <c r="SMM67" s="960">
        <f t="shared" ref="SMM67" si="14783">(SMM60-SMM62)*$C$65*0.2958</f>
        <v>0</v>
      </c>
      <c r="SMO67" s="960">
        <f t="shared" ref="SMO67" si="14784">(SMO60-SMO62)*$C$65*0.2958</f>
        <v>0</v>
      </c>
      <c r="SMQ67" s="960">
        <f t="shared" ref="SMQ67" si="14785">(SMQ60-SMQ62)*$C$65*0.2958</f>
        <v>0</v>
      </c>
      <c r="SMS67" s="960">
        <f t="shared" ref="SMS67" si="14786">(SMS60-SMS62)*$C$65*0.2958</f>
        <v>0</v>
      </c>
      <c r="SMU67" s="960">
        <f t="shared" ref="SMU67" si="14787">(SMU60-SMU62)*$C$65*0.2958</f>
        <v>0</v>
      </c>
      <c r="SMW67" s="960">
        <f t="shared" ref="SMW67" si="14788">(SMW60-SMW62)*$C$65*0.2958</f>
        <v>0</v>
      </c>
      <c r="SMY67" s="960">
        <f t="shared" ref="SMY67" si="14789">(SMY60-SMY62)*$C$65*0.2958</f>
        <v>0</v>
      </c>
      <c r="SNA67" s="960">
        <f t="shared" ref="SNA67" si="14790">(SNA60-SNA62)*$C$65*0.2958</f>
        <v>0</v>
      </c>
      <c r="SNC67" s="960">
        <f t="shared" ref="SNC67" si="14791">(SNC60-SNC62)*$C$65*0.2958</f>
        <v>0</v>
      </c>
      <c r="SNE67" s="960">
        <f t="shared" ref="SNE67" si="14792">(SNE60-SNE62)*$C$65*0.2958</f>
        <v>0</v>
      </c>
      <c r="SNG67" s="960">
        <f t="shared" ref="SNG67" si="14793">(SNG60-SNG62)*$C$65*0.2958</f>
        <v>0</v>
      </c>
      <c r="SNI67" s="960">
        <f t="shared" ref="SNI67" si="14794">(SNI60-SNI62)*$C$65*0.2958</f>
        <v>0</v>
      </c>
      <c r="SNK67" s="960">
        <f t="shared" ref="SNK67" si="14795">(SNK60-SNK62)*$C$65*0.2958</f>
        <v>0</v>
      </c>
      <c r="SNM67" s="960">
        <f t="shared" ref="SNM67" si="14796">(SNM60-SNM62)*$C$65*0.2958</f>
        <v>0</v>
      </c>
      <c r="SNO67" s="960">
        <f t="shared" ref="SNO67" si="14797">(SNO60-SNO62)*$C$65*0.2958</f>
        <v>0</v>
      </c>
      <c r="SNQ67" s="960">
        <f t="shared" ref="SNQ67" si="14798">(SNQ60-SNQ62)*$C$65*0.2958</f>
        <v>0</v>
      </c>
      <c r="SNS67" s="960">
        <f t="shared" ref="SNS67" si="14799">(SNS60-SNS62)*$C$65*0.2958</f>
        <v>0</v>
      </c>
      <c r="SNU67" s="960">
        <f t="shared" ref="SNU67" si="14800">(SNU60-SNU62)*$C$65*0.2958</f>
        <v>0</v>
      </c>
      <c r="SNW67" s="960">
        <f t="shared" ref="SNW67" si="14801">(SNW60-SNW62)*$C$65*0.2958</f>
        <v>0</v>
      </c>
      <c r="SNY67" s="960">
        <f t="shared" ref="SNY67" si="14802">(SNY60-SNY62)*$C$65*0.2958</f>
        <v>0</v>
      </c>
      <c r="SOA67" s="960">
        <f t="shared" ref="SOA67" si="14803">(SOA60-SOA62)*$C$65*0.2958</f>
        <v>0</v>
      </c>
      <c r="SOC67" s="960">
        <f t="shared" ref="SOC67" si="14804">(SOC60-SOC62)*$C$65*0.2958</f>
        <v>0</v>
      </c>
      <c r="SOE67" s="960">
        <f t="shared" ref="SOE67" si="14805">(SOE60-SOE62)*$C$65*0.2958</f>
        <v>0</v>
      </c>
      <c r="SOG67" s="960">
        <f t="shared" ref="SOG67" si="14806">(SOG60-SOG62)*$C$65*0.2958</f>
        <v>0</v>
      </c>
      <c r="SOI67" s="960">
        <f t="shared" ref="SOI67" si="14807">(SOI60-SOI62)*$C$65*0.2958</f>
        <v>0</v>
      </c>
      <c r="SOK67" s="960">
        <f t="shared" ref="SOK67" si="14808">(SOK60-SOK62)*$C$65*0.2958</f>
        <v>0</v>
      </c>
      <c r="SOM67" s="960">
        <f t="shared" ref="SOM67" si="14809">(SOM60-SOM62)*$C$65*0.2958</f>
        <v>0</v>
      </c>
      <c r="SOO67" s="960">
        <f t="shared" ref="SOO67" si="14810">(SOO60-SOO62)*$C$65*0.2958</f>
        <v>0</v>
      </c>
      <c r="SOQ67" s="960">
        <f t="shared" ref="SOQ67" si="14811">(SOQ60-SOQ62)*$C$65*0.2958</f>
        <v>0</v>
      </c>
      <c r="SOS67" s="960">
        <f t="shared" ref="SOS67" si="14812">(SOS60-SOS62)*$C$65*0.2958</f>
        <v>0</v>
      </c>
      <c r="SOU67" s="960">
        <f t="shared" ref="SOU67" si="14813">(SOU60-SOU62)*$C$65*0.2958</f>
        <v>0</v>
      </c>
      <c r="SOW67" s="960">
        <f t="shared" ref="SOW67" si="14814">(SOW60-SOW62)*$C$65*0.2958</f>
        <v>0</v>
      </c>
      <c r="SOY67" s="960">
        <f t="shared" ref="SOY67" si="14815">(SOY60-SOY62)*$C$65*0.2958</f>
        <v>0</v>
      </c>
      <c r="SPA67" s="960">
        <f t="shared" ref="SPA67" si="14816">(SPA60-SPA62)*$C$65*0.2958</f>
        <v>0</v>
      </c>
      <c r="SPC67" s="960">
        <f t="shared" ref="SPC67" si="14817">(SPC60-SPC62)*$C$65*0.2958</f>
        <v>0</v>
      </c>
      <c r="SPE67" s="960">
        <f t="shared" ref="SPE67" si="14818">(SPE60-SPE62)*$C$65*0.2958</f>
        <v>0</v>
      </c>
      <c r="SPG67" s="960">
        <f t="shared" ref="SPG67" si="14819">(SPG60-SPG62)*$C$65*0.2958</f>
        <v>0</v>
      </c>
      <c r="SPI67" s="960">
        <f t="shared" ref="SPI67" si="14820">(SPI60-SPI62)*$C$65*0.2958</f>
        <v>0</v>
      </c>
      <c r="SPK67" s="960">
        <f t="shared" ref="SPK67" si="14821">(SPK60-SPK62)*$C$65*0.2958</f>
        <v>0</v>
      </c>
      <c r="SPM67" s="960">
        <f t="shared" ref="SPM67" si="14822">(SPM60-SPM62)*$C$65*0.2958</f>
        <v>0</v>
      </c>
      <c r="SPO67" s="960">
        <f t="shared" ref="SPO67" si="14823">(SPO60-SPO62)*$C$65*0.2958</f>
        <v>0</v>
      </c>
      <c r="SPQ67" s="960">
        <f t="shared" ref="SPQ67" si="14824">(SPQ60-SPQ62)*$C$65*0.2958</f>
        <v>0</v>
      </c>
      <c r="SPS67" s="960">
        <f t="shared" ref="SPS67" si="14825">(SPS60-SPS62)*$C$65*0.2958</f>
        <v>0</v>
      </c>
      <c r="SPU67" s="960">
        <f t="shared" ref="SPU67" si="14826">(SPU60-SPU62)*$C$65*0.2958</f>
        <v>0</v>
      </c>
      <c r="SPW67" s="960">
        <f t="shared" ref="SPW67" si="14827">(SPW60-SPW62)*$C$65*0.2958</f>
        <v>0</v>
      </c>
      <c r="SPY67" s="960">
        <f t="shared" ref="SPY67" si="14828">(SPY60-SPY62)*$C$65*0.2958</f>
        <v>0</v>
      </c>
      <c r="SQA67" s="960">
        <f t="shared" ref="SQA67" si="14829">(SQA60-SQA62)*$C$65*0.2958</f>
        <v>0</v>
      </c>
      <c r="SQC67" s="960">
        <f t="shared" ref="SQC67" si="14830">(SQC60-SQC62)*$C$65*0.2958</f>
        <v>0</v>
      </c>
      <c r="SQE67" s="960">
        <f t="shared" ref="SQE67" si="14831">(SQE60-SQE62)*$C$65*0.2958</f>
        <v>0</v>
      </c>
      <c r="SQG67" s="960">
        <f t="shared" ref="SQG67" si="14832">(SQG60-SQG62)*$C$65*0.2958</f>
        <v>0</v>
      </c>
      <c r="SQI67" s="960">
        <f t="shared" ref="SQI67" si="14833">(SQI60-SQI62)*$C$65*0.2958</f>
        <v>0</v>
      </c>
      <c r="SQK67" s="960">
        <f t="shared" ref="SQK67" si="14834">(SQK60-SQK62)*$C$65*0.2958</f>
        <v>0</v>
      </c>
      <c r="SQM67" s="960">
        <f t="shared" ref="SQM67" si="14835">(SQM60-SQM62)*$C$65*0.2958</f>
        <v>0</v>
      </c>
      <c r="SQO67" s="960">
        <f t="shared" ref="SQO67" si="14836">(SQO60-SQO62)*$C$65*0.2958</f>
        <v>0</v>
      </c>
      <c r="SQQ67" s="960">
        <f t="shared" ref="SQQ67" si="14837">(SQQ60-SQQ62)*$C$65*0.2958</f>
        <v>0</v>
      </c>
      <c r="SQS67" s="960">
        <f t="shared" ref="SQS67" si="14838">(SQS60-SQS62)*$C$65*0.2958</f>
        <v>0</v>
      </c>
      <c r="SQU67" s="960">
        <f t="shared" ref="SQU67" si="14839">(SQU60-SQU62)*$C$65*0.2958</f>
        <v>0</v>
      </c>
      <c r="SQW67" s="960">
        <f t="shared" ref="SQW67" si="14840">(SQW60-SQW62)*$C$65*0.2958</f>
        <v>0</v>
      </c>
      <c r="SQY67" s="960">
        <f t="shared" ref="SQY67" si="14841">(SQY60-SQY62)*$C$65*0.2958</f>
        <v>0</v>
      </c>
      <c r="SRA67" s="960">
        <f t="shared" ref="SRA67" si="14842">(SRA60-SRA62)*$C$65*0.2958</f>
        <v>0</v>
      </c>
      <c r="SRC67" s="960">
        <f t="shared" ref="SRC67" si="14843">(SRC60-SRC62)*$C$65*0.2958</f>
        <v>0</v>
      </c>
      <c r="SRE67" s="960">
        <f t="shared" ref="SRE67" si="14844">(SRE60-SRE62)*$C$65*0.2958</f>
        <v>0</v>
      </c>
      <c r="SRG67" s="960">
        <f t="shared" ref="SRG67" si="14845">(SRG60-SRG62)*$C$65*0.2958</f>
        <v>0</v>
      </c>
      <c r="SRI67" s="960">
        <f t="shared" ref="SRI67" si="14846">(SRI60-SRI62)*$C$65*0.2958</f>
        <v>0</v>
      </c>
      <c r="SRK67" s="960">
        <f t="shared" ref="SRK67" si="14847">(SRK60-SRK62)*$C$65*0.2958</f>
        <v>0</v>
      </c>
      <c r="SRM67" s="960">
        <f t="shared" ref="SRM67" si="14848">(SRM60-SRM62)*$C$65*0.2958</f>
        <v>0</v>
      </c>
      <c r="SRO67" s="960">
        <f t="shared" ref="SRO67" si="14849">(SRO60-SRO62)*$C$65*0.2958</f>
        <v>0</v>
      </c>
      <c r="SRQ67" s="960">
        <f t="shared" ref="SRQ67" si="14850">(SRQ60-SRQ62)*$C$65*0.2958</f>
        <v>0</v>
      </c>
      <c r="SRS67" s="960">
        <f t="shared" ref="SRS67" si="14851">(SRS60-SRS62)*$C$65*0.2958</f>
        <v>0</v>
      </c>
      <c r="SRU67" s="960">
        <f t="shared" ref="SRU67" si="14852">(SRU60-SRU62)*$C$65*0.2958</f>
        <v>0</v>
      </c>
      <c r="SRW67" s="960">
        <f t="shared" ref="SRW67" si="14853">(SRW60-SRW62)*$C$65*0.2958</f>
        <v>0</v>
      </c>
      <c r="SRY67" s="960">
        <f t="shared" ref="SRY67" si="14854">(SRY60-SRY62)*$C$65*0.2958</f>
        <v>0</v>
      </c>
      <c r="SSA67" s="960">
        <f t="shared" ref="SSA67" si="14855">(SSA60-SSA62)*$C$65*0.2958</f>
        <v>0</v>
      </c>
      <c r="SSC67" s="960">
        <f t="shared" ref="SSC67" si="14856">(SSC60-SSC62)*$C$65*0.2958</f>
        <v>0</v>
      </c>
      <c r="SSE67" s="960">
        <f t="shared" ref="SSE67" si="14857">(SSE60-SSE62)*$C$65*0.2958</f>
        <v>0</v>
      </c>
      <c r="SSG67" s="960">
        <f t="shared" ref="SSG67" si="14858">(SSG60-SSG62)*$C$65*0.2958</f>
        <v>0</v>
      </c>
      <c r="SSI67" s="960">
        <f t="shared" ref="SSI67" si="14859">(SSI60-SSI62)*$C$65*0.2958</f>
        <v>0</v>
      </c>
      <c r="SSK67" s="960">
        <f t="shared" ref="SSK67" si="14860">(SSK60-SSK62)*$C$65*0.2958</f>
        <v>0</v>
      </c>
      <c r="SSM67" s="960">
        <f t="shared" ref="SSM67" si="14861">(SSM60-SSM62)*$C$65*0.2958</f>
        <v>0</v>
      </c>
      <c r="SSO67" s="960">
        <f t="shared" ref="SSO67" si="14862">(SSO60-SSO62)*$C$65*0.2958</f>
        <v>0</v>
      </c>
      <c r="SSQ67" s="960">
        <f t="shared" ref="SSQ67" si="14863">(SSQ60-SSQ62)*$C$65*0.2958</f>
        <v>0</v>
      </c>
      <c r="SSS67" s="960">
        <f t="shared" ref="SSS67" si="14864">(SSS60-SSS62)*$C$65*0.2958</f>
        <v>0</v>
      </c>
      <c r="SSU67" s="960">
        <f t="shared" ref="SSU67" si="14865">(SSU60-SSU62)*$C$65*0.2958</f>
        <v>0</v>
      </c>
      <c r="SSW67" s="960">
        <f t="shared" ref="SSW67" si="14866">(SSW60-SSW62)*$C$65*0.2958</f>
        <v>0</v>
      </c>
      <c r="SSY67" s="960">
        <f t="shared" ref="SSY67" si="14867">(SSY60-SSY62)*$C$65*0.2958</f>
        <v>0</v>
      </c>
      <c r="STA67" s="960">
        <f t="shared" ref="STA67" si="14868">(STA60-STA62)*$C$65*0.2958</f>
        <v>0</v>
      </c>
      <c r="STC67" s="960">
        <f t="shared" ref="STC67" si="14869">(STC60-STC62)*$C$65*0.2958</f>
        <v>0</v>
      </c>
      <c r="STE67" s="960">
        <f t="shared" ref="STE67" si="14870">(STE60-STE62)*$C$65*0.2958</f>
        <v>0</v>
      </c>
      <c r="STG67" s="960">
        <f t="shared" ref="STG67" si="14871">(STG60-STG62)*$C$65*0.2958</f>
        <v>0</v>
      </c>
      <c r="STI67" s="960">
        <f t="shared" ref="STI67" si="14872">(STI60-STI62)*$C$65*0.2958</f>
        <v>0</v>
      </c>
      <c r="STK67" s="960">
        <f t="shared" ref="STK67" si="14873">(STK60-STK62)*$C$65*0.2958</f>
        <v>0</v>
      </c>
      <c r="STM67" s="960">
        <f t="shared" ref="STM67" si="14874">(STM60-STM62)*$C$65*0.2958</f>
        <v>0</v>
      </c>
      <c r="STO67" s="960">
        <f t="shared" ref="STO67" si="14875">(STO60-STO62)*$C$65*0.2958</f>
        <v>0</v>
      </c>
      <c r="STQ67" s="960">
        <f t="shared" ref="STQ67" si="14876">(STQ60-STQ62)*$C$65*0.2958</f>
        <v>0</v>
      </c>
      <c r="STS67" s="960">
        <f t="shared" ref="STS67" si="14877">(STS60-STS62)*$C$65*0.2958</f>
        <v>0</v>
      </c>
      <c r="STU67" s="960">
        <f t="shared" ref="STU67" si="14878">(STU60-STU62)*$C$65*0.2958</f>
        <v>0</v>
      </c>
      <c r="STW67" s="960">
        <f t="shared" ref="STW67" si="14879">(STW60-STW62)*$C$65*0.2958</f>
        <v>0</v>
      </c>
      <c r="STY67" s="960">
        <f t="shared" ref="STY67" si="14880">(STY60-STY62)*$C$65*0.2958</f>
        <v>0</v>
      </c>
      <c r="SUA67" s="960">
        <f t="shared" ref="SUA67" si="14881">(SUA60-SUA62)*$C$65*0.2958</f>
        <v>0</v>
      </c>
      <c r="SUC67" s="960">
        <f t="shared" ref="SUC67" si="14882">(SUC60-SUC62)*$C$65*0.2958</f>
        <v>0</v>
      </c>
      <c r="SUE67" s="960">
        <f t="shared" ref="SUE67" si="14883">(SUE60-SUE62)*$C$65*0.2958</f>
        <v>0</v>
      </c>
      <c r="SUG67" s="960">
        <f t="shared" ref="SUG67" si="14884">(SUG60-SUG62)*$C$65*0.2958</f>
        <v>0</v>
      </c>
      <c r="SUI67" s="960">
        <f t="shared" ref="SUI67" si="14885">(SUI60-SUI62)*$C$65*0.2958</f>
        <v>0</v>
      </c>
      <c r="SUK67" s="960">
        <f t="shared" ref="SUK67" si="14886">(SUK60-SUK62)*$C$65*0.2958</f>
        <v>0</v>
      </c>
      <c r="SUM67" s="960">
        <f t="shared" ref="SUM67" si="14887">(SUM60-SUM62)*$C$65*0.2958</f>
        <v>0</v>
      </c>
      <c r="SUO67" s="960">
        <f t="shared" ref="SUO67" si="14888">(SUO60-SUO62)*$C$65*0.2958</f>
        <v>0</v>
      </c>
      <c r="SUQ67" s="960">
        <f t="shared" ref="SUQ67" si="14889">(SUQ60-SUQ62)*$C$65*0.2958</f>
        <v>0</v>
      </c>
      <c r="SUS67" s="960">
        <f t="shared" ref="SUS67" si="14890">(SUS60-SUS62)*$C$65*0.2958</f>
        <v>0</v>
      </c>
      <c r="SUU67" s="960">
        <f t="shared" ref="SUU67" si="14891">(SUU60-SUU62)*$C$65*0.2958</f>
        <v>0</v>
      </c>
      <c r="SUW67" s="960">
        <f t="shared" ref="SUW67" si="14892">(SUW60-SUW62)*$C$65*0.2958</f>
        <v>0</v>
      </c>
      <c r="SUY67" s="960">
        <f t="shared" ref="SUY67" si="14893">(SUY60-SUY62)*$C$65*0.2958</f>
        <v>0</v>
      </c>
      <c r="SVA67" s="960">
        <f t="shared" ref="SVA67" si="14894">(SVA60-SVA62)*$C$65*0.2958</f>
        <v>0</v>
      </c>
      <c r="SVC67" s="960">
        <f t="shared" ref="SVC67" si="14895">(SVC60-SVC62)*$C$65*0.2958</f>
        <v>0</v>
      </c>
      <c r="SVE67" s="960">
        <f t="shared" ref="SVE67" si="14896">(SVE60-SVE62)*$C$65*0.2958</f>
        <v>0</v>
      </c>
      <c r="SVG67" s="960">
        <f t="shared" ref="SVG67" si="14897">(SVG60-SVG62)*$C$65*0.2958</f>
        <v>0</v>
      </c>
      <c r="SVI67" s="960">
        <f t="shared" ref="SVI67" si="14898">(SVI60-SVI62)*$C$65*0.2958</f>
        <v>0</v>
      </c>
      <c r="SVK67" s="960">
        <f t="shared" ref="SVK67" si="14899">(SVK60-SVK62)*$C$65*0.2958</f>
        <v>0</v>
      </c>
      <c r="SVM67" s="960">
        <f t="shared" ref="SVM67" si="14900">(SVM60-SVM62)*$C$65*0.2958</f>
        <v>0</v>
      </c>
      <c r="SVO67" s="960">
        <f t="shared" ref="SVO67" si="14901">(SVO60-SVO62)*$C$65*0.2958</f>
        <v>0</v>
      </c>
      <c r="SVQ67" s="960">
        <f t="shared" ref="SVQ67" si="14902">(SVQ60-SVQ62)*$C$65*0.2958</f>
        <v>0</v>
      </c>
      <c r="SVS67" s="960">
        <f t="shared" ref="SVS67" si="14903">(SVS60-SVS62)*$C$65*0.2958</f>
        <v>0</v>
      </c>
      <c r="SVU67" s="960">
        <f t="shared" ref="SVU67" si="14904">(SVU60-SVU62)*$C$65*0.2958</f>
        <v>0</v>
      </c>
      <c r="SVW67" s="960">
        <f t="shared" ref="SVW67" si="14905">(SVW60-SVW62)*$C$65*0.2958</f>
        <v>0</v>
      </c>
      <c r="SVY67" s="960">
        <f t="shared" ref="SVY67" si="14906">(SVY60-SVY62)*$C$65*0.2958</f>
        <v>0</v>
      </c>
      <c r="SWA67" s="960">
        <f t="shared" ref="SWA67" si="14907">(SWA60-SWA62)*$C$65*0.2958</f>
        <v>0</v>
      </c>
      <c r="SWC67" s="960">
        <f t="shared" ref="SWC67" si="14908">(SWC60-SWC62)*$C$65*0.2958</f>
        <v>0</v>
      </c>
      <c r="SWE67" s="960">
        <f t="shared" ref="SWE67" si="14909">(SWE60-SWE62)*$C$65*0.2958</f>
        <v>0</v>
      </c>
      <c r="SWG67" s="960">
        <f t="shared" ref="SWG67" si="14910">(SWG60-SWG62)*$C$65*0.2958</f>
        <v>0</v>
      </c>
      <c r="SWI67" s="960">
        <f t="shared" ref="SWI67" si="14911">(SWI60-SWI62)*$C$65*0.2958</f>
        <v>0</v>
      </c>
      <c r="SWK67" s="960">
        <f t="shared" ref="SWK67" si="14912">(SWK60-SWK62)*$C$65*0.2958</f>
        <v>0</v>
      </c>
      <c r="SWM67" s="960">
        <f t="shared" ref="SWM67" si="14913">(SWM60-SWM62)*$C$65*0.2958</f>
        <v>0</v>
      </c>
      <c r="SWO67" s="960">
        <f t="shared" ref="SWO67" si="14914">(SWO60-SWO62)*$C$65*0.2958</f>
        <v>0</v>
      </c>
      <c r="SWQ67" s="960">
        <f t="shared" ref="SWQ67" si="14915">(SWQ60-SWQ62)*$C$65*0.2958</f>
        <v>0</v>
      </c>
      <c r="SWS67" s="960">
        <f t="shared" ref="SWS67" si="14916">(SWS60-SWS62)*$C$65*0.2958</f>
        <v>0</v>
      </c>
      <c r="SWU67" s="960">
        <f t="shared" ref="SWU67" si="14917">(SWU60-SWU62)*$C$65*0.2958</f>
        <v>0</v>
      </c>
      <c r="SWW67" s="960">
        <f t="shared" ref="SWW67" si="14918">(SWW60-SWW62)*$C$65*0.2958</f>
        <v>0</v>
      </c>
      <c r="SWY67" s="960">
        <f t="shared" ref="SWY67" si="14919">(SWY60-SWY62)*$C$65*0.2958</f>
        <v>0</v>
      </c>
      <c r="SXA67" s="960">
        <f t="shared" ref="SXA67" si="14920">(SXA60-SXA62)*$C$65*0.2958</f>
        <v>0</v>
      </c>
      <c r="SXC67" s="960">
        <f t="shared" ref="SXC67" si="14921">(SXC60-SXC62)*$C$65*0.2958</f>
        <v>0</v>
      </c>
      <c r="SXE67" s="960">
        <f t="shared" ref="SXE67" si="14922">(SXE60-SXE62)*$C$65*0.2958</f>
        <v>0</v>
      </c>
      <c r="SXG67" s="960">
        <f t="shared" ref="SXG67" si="14923">(SXG60-SXG62)*$C$65*0.2958</f>
        <v>0</v>
      </c>
      <c r="SXI67" s="960">
        <f t="shared" ref="SXI67" si="14924">(SXI60-SXI62)*$C$65*0.2958</f>
        <v>0</v>
      </c>
      <c r="SXK67" s="960">
        <f t="shared" ref="SXK67" si="14925">(SXK60-SXK62)*$C$65*0.2958</f>
        <v>0</v>
      </c>
      <c r="SXM67" s="960">
        <f t="shared" ref="SXM67" si="14926">(SXM60-SXM62)*$C$65*0.2958</f>
        <v>0</v>
      </c>
      <c r="SXO67" s="960">
        <f t="shared" ref="SXO67" si="14927">(SXO60-SXO62)*$C$65*0.2958</f>
        <v>0</v>
      </c>
      <c r="SXQ67" s="960">
        <f t="shared" ref="SXQ67" si="14928">(SXQ60-SXQ62)*$C$65*0.2958</f>
        <v>0</v>
      </c>
      <c r="SXS67" s="960">
        <f t="shared" ref="SXS67" si="14929">(SXS60-SXS62)*$C$65*0.2958</f>
        <v>0</v>
      </c>
      <c r="SXU67" s="960">
        <f t="shared" ref="SXU67" si="14930">(SXU60-SXU62)*$C$65*0.2958</f>
        <v>0</v>
      </c>
      <c r="SXW67" s="960">
        <f t="shared" ref="SXW67" si="14931">(SXW60-SXW62)*$C$65*0.2958</f>
        <v>0</v>
      </c>
      <c r="SXY67" s="960">
        <f t="shared" ref="SXY67" si="14932">(SXY60-SXY62)*$C$65*0.2958</f>
        <v>0</v>
      </c>
      <c r="SYA67" s="960">
        <f t="shared" ref="SYA67" si="14933">(SYA60-SYA62)*$C$65*0.2958</f>
        <v>0</v>
      </c>
      <c r="SYC67" s="960">
        <f t="shared" ref="SYC67" si="14934">(SYC60-SYC62)*$C$65*0.2958</f>
        <v>0</v>
      </c>
      <c r="SYE67" s="960">
        <f t="shared" ref="SYE67" si="14935">(SYE60-SYE62)*$C$65*0.2958</f>
        <v>0</v>
      </c>
      <c r="SYG67" s="960">
        <f t="shared" ref="SYG67" si="14936">(SYG60-SYG62)*$C$65*0.2958</f>
        <v>0</v>
      </c>
      <c r="SYI67" s="960">
        <f t="shared" ref="SYI67" si="14937">(SYI60-SYI62)*$C$65*0.2958</f>
        <v>0</v>
      </c>
      <c r="SYK67" s="960">
        <f t="shared" ref="SYK67" si="14938">(SYK60-SYK62)*$C$65*0.2958</f>
        <v>0</v>
      </c>
      <c r="SYM67" s="960">
        <f t="shared" ref="SYM67" si="14939">(SYM60-SYM62)*$C$65*0.2958</f>
        <v>0</v>
      </c>
      <c r="SYO67" s="960">
        <f t="shared" ref="SYO67" si="14940">(SYO60-SYO62)*$C$65*0.2958</f>
        <v>0</v>
      </c>
      <c r="SYQ67" s="960">
        <f t="shared" ref="SYQ67" si="14941">(SYQ60-SYQ62)*$C$65*0.2958</f>
        <v>0</v>
      </c>
      <c r="SYS67" s="960">
        <f t="shared" ref="SYS67" si="14942">(SYS60-SYS62)*$C$65*0.2958</f>
        <v>0</v>
      </c>
      <c r="SYU67" s="960">
        <f t="shared" ref="SYU67" si="14943">(SYU60-SYU62)*$C$65*0.2958</f>
        <v>0</v>
      </c>
      <c r="SYW67" s="960">
        <f t="shared" ref="SYW67" si="14944">(SYW60-SYW62)*$C$65*0.2958</f>
        <v>0</v>
      </c>
      <c r="SYY67" s="960">
        <f t="shared" ref="SYY67" si="14945">(SYY60-SYY62)*$C$65*0.2958</f>
        <v>0</v>
      </c>
      <c r="SZA67" s="960">
        <f t="shared" ref="SZA67" si="14946">(SZA60-SZA62)*$C$65*0.2958</f>
        <v>0</v>
      </c>
      <c r="SZC67" s="960">
        <f t="shared" ref="SZC67" si="14947">(SZC60-SZC62)*$C$65*0.2958</f>
        <v>0</v>
      </c>
      <c r="SZE67" s="960">
        <f t="shared" ref="SZE67" si="14948">(SZE60-SZE62)*$C$65*0.2958</f>
        <v>0</v>
      </c>
      <c r="SZG67" s="960">
        <f t="shared" ref="SZG67" si="14949">(SZG60-SZG62)*$C$65*0.2958</f>
        <v>0</v>
      </c>
      <c r="SZI67" s="960">
        <f t="shared" ref="SZI67" si="14950">(SZI60-SZI62)*$C$65*0.2958</f>
        <v>0</v>
      </c>
      <c r="SZK67" s="960">
        <f t="shared" ref="SZK67" si="14951">(SZK60-SZK62)*$C$65*0.2958</f>
        <v>0</v>
      </c>
      <c r="SZM67" s="960">
        <f t="shared" ref="SZM67" si="14952">(SZM60-SZM62)*$C$65*0.2958</f>
        <v>0</v>
      </c>
      <c r="SZO67" s="960">
        <f t="shared" ref="SZO67" si="14953">(SZO60-SZO62)*$C$65*0.2958</f>
        <v>0</v>
      </c>
      <c r="SZQ67" s="960">
        <f t="shared" ref="SZQ67" si="14954">(SZQ60-SZQ62)*$C$65*0.2958</f>
        <v>0</v>
      </c>
      <c r="SZS67" s="960">
        <f t="shared" ref="SZS67" si="14955">(SZS60-SZS62)*$C$65*0.2958</f>
        <v>0</v>
      </c>
      <c r="SZU67" s="960">
        <f t="shared" ref="SZU67" si="14956">(SZU60-SZU62)*$C$65*0.2958</f>
        <v>0</v>
      </c>
      <c r="SZW67" s="960">
        <f t="shared" ref="SZW67" si="14957">(SZW60-SZW62)*$C$65*0.2958</f>
        <v>0</v>
      </c>
      <c r="SZY67" s="960">
        <f t="shared" ref="SZY67" si="14958">(SZY60-SZY62)*$C$65*0.2958</f>
        <v>0</v>
      </c>
      <c r="TAA67" s="960">
        <f t="shared" ref="TAA67" si="14959">(TAA60-TAA62)*$C$65*0.2958</f>
        <v>0</v>
      </c>
      <c r="TAC67" s="960">
        <f t="shared" ref="TAC67" si="14960">(TAC60-TAC62)*$C$65*0.2958</f>
        <v>0</v>
      </c>
      <c r="TAE67" s="960">
        <f t="shared" ref="TAE67" si="14961">(TAE60-TAE62)*$C$65*0.2958</f>
        <v>0</v>
      </c>
      <c r="TAG67" s="960">
        <f t="shared" ref="TAG67" si="14962">(TAG60-TAG62)*$C$65*0.2958</f>
        <v>0</v>
      </c>
      <c r="TAI67" s="960">
        <f t="shared" ref="TAI67" si="14963">(TAI60-TAI62)*$C$65*0.2958</f>
        <v>0</v>
      </c>
      <c r="TAK67" s="960">
        <f t="shared" ref="TAK67" si="14964">(TAK60-TAK62)*$C$65*0.2958</f>
        <v>0</v>
      </c>
      <c r="TAM67" s="960">
        <f t="shared" ref="TAM67" si="14965">(TAM60-TAM62)*$C$65*0.2958</f>
        <v>0</v>
      </c>
      <c r="TAO67" s="960">
        <f t="shared" ref="TAO67" si="14966">(TAO60-TAO62)*$C$65*0.2958</f>
        <v>0</v>
      </c>
      <c r="TAQ67" s="960">
        <f t="shared" ref="TAQ67" si="14967">(TAQ60-TAQ62)*$C$65*0.2958</f>
        <v>0</v>
      </c>
      <c r="TAS67" s="960">
        <f t="shared" ref="TAS67" si="14968">(TAS60-TAS62)*$C$65*0.2958</f>
        <v>0</v>
      </c>
      <c r="TAU67" s="960">
        <f t="shared" ref="TAU67" si="14969">(TAU60-TAU62)*$C$65*0.2958</f>
        <v>0</v>
      </c>
      <c r="TAW67" s="960">
        <f t="shared" ref="TAW67" si="14970">(TAW60-TAW62)*$C$65*0.2958</f>
        <v>0</v>
      </c>
      <c r="TAY67" s="960">
        <f t="shared" ref="TAY67" si="14971">(TAY60-TAY62)*$C$65*0.2958</f>
        <v>0</v>
      </c>
      <c r="TBA67" s="960">
        <f t="shared" ref="TBA67" si="14972">(TBA60-TBA62)*$C$65*0.2958</f>
        <v>0</v>
      </c>
      <c r="TBC67" s="960">
        <f t="shared" ref="TBC67" si="14973">(TBC60-TBC62)*$C$65*0.2958</f>
        <v>0</v>
      </c>
      <c r="TBE67" s="960">
        <f t="shared" ref="TBE67" si="14974">(TBE60-TBE62)*$C$65*0.2958</f>
        <v>0</v>
      </c>
      <c r="TBG67" s="960">
        <f t="shared" ref="TBG67" si="14975">(TBG60-TBG62)*$C$65*0.2958</f>
        <v>0</v>
      </c>
      <c r="TBI67" s="960">
        <f t="shared" ref="TBI67" si="14976">(TBI60-TBI62)*$C$65*0.2958</f>
        <v>0</v>
      </c>
      <c r="TBK67" s="960">
        <f t="shared" ref="TBK67" si="14977">(TBK60-TBK62)*$C$65*0.2958</f>
        <v>0</v>
      </c>
      <c r="TBM67" s="960">
        <f t="shared" ref="TBM67" si="14978">(TBM60-TBM62)*$C$65*0.2958</f>
        <v>0</v>
      </c>
      <c r="TBO67" s="960">
        <f t="shared" ref="TBO67" si="14979">(TBO60-TBO62)*$C$65*0.2958</f>
        <v>0</v>
      </c>
      <c r="TBQ67" s="960">
        <f t="shared" ref="TBQ67" si="14980">(TBQ60-TBQ62)*$C$65*0.2958</f>
        <v>0</v>
      </c>
      <c r="TBS67" s="960">
        <f t="shared" ref="TBS67" si="14981">(TBS60-TBS62)*$C$65*0.2958</f>
        <v>0</v>
      </c>
      <c r="TBU67" s="960">
        <f t="shared" ref="TBU67" si="14982">(TBU60-TBU62)*$C$65*0.2958</f>
        <v>0</v>
      </c>
      <c r="TBW67" s="960">
        <f t="shared" ref="TBW67" si="14983">(TBW60-TBW62)*$C$65*0.2958</f>
        <v>0</v>
      </c>
      <c r="TBY67" s="960">
        <f t="shared" ref="TBY67" si="14984">(TBY60-TBY62)*$C$65*0.2958</f>
        <v>0</v>
      </c>
      <c r="TCA67" s="960">
        <f t="shared" ref="TCA67" si="14985">(TCA60-TCA62)*$C$65*0.2958</f>
        <v>0</v>
      </c>
      <c r="TCC67" s="960">
        <f t="shared" ref="TCC67" si="14986">(TCC60-TCC62)*$C$65*0.2958</f>
        <v>0</v>
      </c>
      <c r="TCE67" s="960">
        <f t="shared" ref="TCE67" si="14987">(TCE60-TCE62)*$C$65*0.2958</f>
        <v>0</v>
      </c>
      <c r="TCG67" s="960">
        <f t="shared" ref="TCG67" si="14988">(TCG60-TCG62)*$C$65*0.2958</f>
        <v>0</v>
      </c>
      <c r="TCI67" s="960">
        <f t="shared" ref="TCI67" si="14989">(TCI60-TCI62)*$C$65*0.2958</f>
        <v>0</v>
      </c>
      <c r="TCK67" s="960">
        <f t="shared" ref="TCK67" si="14990">(TCK60-TCK62)*$C$65*0.2958</f>
        <v>0</v>
      </c>
      <c r="TCM67" s="960">
        <f t="shared" ref="TCM67" si="14991">(TCM60-TCM62)*$C$65*0.2958</f>
        <v>0</v>
      </c>
      <c r="TCO67" s="960">
        <f t="shared" ref="TCO67" si="14992">(TCO60-TCO62)*$C$65*0.2958</f>
        <v>0</v>
      </c>
      <c r="TCQ67" s="960">
        <f t="shared" ref="TCQ67" si="14993">(TCQ60-TCQ62)*$C$65*0.2958</f>
        <v>0</v>
      </c>
      <c r="TCS67" s="960">
        <f t="shared" ref="TCS67" si="14994">(TCS60-TCS62)*$C$65*0.2958</f>
        <v>0</v>
      </c>
      <c r="TCU67" s="960">
        <f t="shared" ref="TCU67" si="14995">(TCU60-TCU62)*$C$65*0.2958</f>
        <v>0</v>
      </c>
      <c r="TCW67" s="960">
        <f t="shared" ref="TCW67" si="14996">(TCW60-TCW62)*$C$65*0.2958</f>
        <v>0</v>
      </c>
      <c r="TCY67" s="960">
        <f t="shared" ref="TCY67" si="14997">(TCY60-TCY62)*$C$65*0.2958</f>
        <v>0</v>
      </c>
      <c r="TDA67" s="960">
        <f t="shared" ref="TDA67" si="14998">(TDA60-TDA62)*$C$65*0.2958</f>
        <v>0</v>
      </c>
      <c r="TDC67" s="960">
        <f t="shared" ref="TDC67" si="14999">(TDC60-TDC62)*$C$65*0.2958</f>
        <v>0</v>
      </c>
      <c r="TDE67" s="960">
        <f t="shared" ref="TDE67" si="15000">(TDE60-TDE62)*$C$65*0.2958</f>
        <v>0</v>
      </c>
      <c r="TDG67" s="960">
        <f t="shared" ref="TDG67" si="15001">(TDG60-TDG62)*$C$65*0.2958</f>
        <v>0</v>
      </c>
      <c r="TDI67" s="960">
        <f t="shared" ref="TDI67" si="15002">(TDI60-TDI62)*$C$65*0.2958</f>
        <v>0</v>
      </c>
      <c r="TDK67" s="960">
        <f t="shared" ref="TDK67" si="15003">(TDK60-TDK62)*$C$65*0.2958</f>
        <v>0</v>
      </c>
      <c r="TDM67" s="960">
        <f t="shared" ref="TDM67" si="15004">(TDM60-TDM62)*$C$65*0.2958</f>
        <v>0</v>
      </c>
      <c r="TDO67" s="960">
        <f t="shared" ref="TDO67" si="15005">(TDO60-TDO62)*$C$65*0.2958</f>
        <v>0</v>
      </c>
      <c r="TDQ67" s="960">
        <f t="shared" ref="TDQ67" si="15006">(TDQ60-TDQ62)*$C$65*0.2958</f>
        <v>0</v>
      </c>
      <c r="TDS67" s="960">
        <f t="shared" ref="TDS67" si="15007">(TDS60-TDS62)*$C$65*0.2958</f>
        <v>0</v>
      </c>
      <c r="TDU67" s="960">
        <f t="shared" ref="TDU67" si="15008">(TDU60-TDU62)*$C$65*0.2958</f>
        <v>0</v>
      </c>
      <c r="TDW67" s="960">
        <f t="shared" ref="TDW67" si="15009">(TDW60-TDW62)*$C$65*0.2958</f>
        <v>0</v>
      </c>
      <c r="TDY67" s="960">
        <f t="shared" ref="TDY67" si="15010">(TDY60-TDY62)*$C$65*0.2958</f>
        <v>0</v>
      </c>
      <c r="TEA67" s="960">
        <f t="shared" ref="TEA67" si="15011">(TEA60-TEA62)*$C$65*0.2958</f>
        <v>0</v>
      </c>
      <c r="TEC67" s="960">
        <f t="shared" ref="TEC67" si="15012">(TEC60-TEC62)*$C$65*0.2958</f>
        <v>0</v>
      </c>
      <c r="TEE67" s="960">
        <f t="shared" ref="TEE67" si="15013">(TEE60-TEE62)*$C$65*0.2958</f>
        <v>0</v>
      </c>
      <c r="TEG67" s="960">
        <f t="shared" ref="TEG67" si="15014">(TEG60-TEG62)*$C$65*0.2958</f>
        <v>0</v>
      </c>
      <c r="TEI67" s="960">
        <f t="shared" ref="TEI67" si="15015">(TEI60-TEI62)*$C$65*0.2958</f>
        <v>0</v>
      </c>
      <c r="TEK67" s="960">
        <f t="shared" ref="TEK67" si="15016">(TEK60-TEK62)*$C$65*0.2958</f>
        <v>0</v>
      </c>
      <c r="TEM67" s="960">
        <f t="shared" ref="TEM67" si="15017">(TEM60-TEM62)*$C$65*0.2958</f>
        <v>0</v>
      </c>
      <c r="TEO67" s="960">
        <f t="shared" ref="TEO67" si="15018">(TEO60-TEO62)*$C$65*0.2958</f>
        <v>0</v>
      </c>
      <c r="TEQ67" s="960">
        <f t="shared" ref="TEQ67" si="15019">(TEQ60-TEQ62)*$C$65*0.2958</f>
        <v>0</v>
      </c>
      <c r="TES67" s="960">
        <f t="shared" ref="TES67" si="15020">(TES60-TES62)*$C$65*0.2958</f>
        <v>0</v>
      </c>
      <c r="TEU67" s="960">
        <f t="shared" ref="TEU67" si="15021">(TEU60-TEU62)*$C$65*0.2958</f>
        <v>0</v>
      </c>
      <c r="TEW67" s="960">
        <f t="shared" ref="TEW67" si="15022">(TEW60-TEW62)*$C$65*0.2958</f>
        <v>0</v>
      </c>
      <c r="TEY67" s="960">
        <f t="shared" ref="TEY67" si="15023">(TEY60-TEY62)*$C$65*0.2958</f>
        <v>0</v>
      </c>
      <c r="TFA67" s="960">
        <f t="shared" ref="TFA67" si="15024">(TFA60-TFA62)*$C$65*0.2958</f>
        <v>0</v>
      </c>
      <c r="TFC67" s="960">
        <f t="shared" ref="TFC67" si="15025">(TFC60-TFC62)*$C$65*0.2958</f>
        <v>0</v>
      </c>
      <c r="TFE67" s="960">
        <f t="shared" ref="TFE67" si="15026">(TFE60-TFE62)*$C$65*0.2958</f>
        <v>0</v>
      </c>
      <c r="TFG67" s="960">
        <f t="shared" ref="TFG67" si="15027">(TFG60-TFG62)*$C$65*0.2958</f>
        <v>0</v>
      </c>
      <c r="TFI67" s="960">
        <f t="shared" ref="TFI67" si="15028">(TFI60-TFI62)*$C$65*0.2958</f>
        <v>0</v>
      </c>
      <c r="TFK67" s="960">
        <f t="shared" ref="TFK67" si="15029">(TFK60-TFK62)*$C$65*0.2958</f>
        <v>0</v>
      </c>
      <c r="TFM67" s="960">
        <f t="shared" ref="TFM67" si="15030">(TFM60-TFM62)*$C$65*0.2958</f>
        <v>0</v>
      </c>
      <c r="TFO67" s="960">
        <f t="shared" ref="TFO67" si="15031">(TFO60-TFO62)*$C$65*0.2958</f>
        <v>0</v>
      </c>
      <c r="TFQ67" s="960">
        <f t="shared" ref="TFQ67" si="15032">(TFQ60-TFQ62)*$C$65*0.2958</f>
        <v>0</v>
      </c>
      <c r="TFS67" s="960">
        <f t="shared" ref="TFS67" si="15033">(TFS60-TFS62)*$C$65*0.2958</f>
        <v>0</v>
      </c>
      <c r="TFU67" s="960">
        <f t="shared" ref="TFU67" si="15034">(TFU60-TFU62)*$C$65*0.2958</f>
        <v>0</v>
      </c>
      <c r="TFW67" s="960">
        <f t="shared" ref="TFW67" si="15035">(TFW60-TFW62)*$C$65*0.2958</f>
        <v>0</v>
      </c>
      <c r="TFY67" s="960">
        <f t="shared" ref="TFY67" si="15036">(TFY60-TFY62)*$C$65*0.2958</f>
        <v>0</v>
      </c>
      <c r="TGA67" s="960">
        <f t="shared" ref="TGA67" si="15037">(TGA60-TGA62)*$C$65*0.2958</f>
        <v>0</v>
      </c>
      <c r="TGC67" s="960">
        <f t="shared" ref="TGC67" si="15038">(TGC60-TGC62)*$C$65*0.2958</f>
        <v>0</v>
      </c>
      <c r="TGE67" s="960">
        <f t="shared" ref="TGE67" si="15039">(TGE60-TGE62)*$C$65*0.2958</f>
        <v>0</v>
      </c>
      <c r="TGG67" s="960">
        <f t="shared" ref="TGG67" si="15040">(TGG60-TGG62)*$C$65*0.2958</f>
        <v>0</v>
      </c>
      <c r="TGI67" s="960">
        <f t="shared" ref="TGI67" si="15041">(TGI60-TGI62)*$C$65*0.2958</f>
        <v>0</v>
      </c>
      <c r="TGK67" s="960">
        <f t="shared" ref="TGK67" si="15042">(TGK60-TGK62)*$C$65*0.2958</f>
        <v>0</v>
      </c>
      <c r="TGM67" s="960">
        <f t="shared" ref="TGM67" si="15043">(TGM60-TGM62)*$C$65*0.2958</f>
        <v>0</v>
      </c>
      <c r="TGO67" s="960">
        <f t="shared" ref="TGO67" si="15044">(TGO60-TGO62)*$C$65*0.2958</f>
        <v>0</v>
      </c>
      <c r="TGQ67" s="960">
        <f t="shared" ref="TGQ67" si="15045">(TGQ60-TGQ62)*$C$65*0.2958</f>
        <v>0</v>
      </c>
      <c r="TGS67" s="960">
        <f t="shared" ref="TGS67" si="15046">(TGS60-TGS62)*$C$65*0.2958</f>
        <v>0</v>
      </c>
      <c r="TGU67" s="960">
        <f t="shared" ref="TGU67" si="15047">(TGU60-TGU62)*$C$65*0.2958</f>
        <v>0</v>
      </c>
      <c r="TGW67" s="960">
        <f t="shared" ref="TGW67" si="15048">(TGW60-TGW62)*$C$65*0.2958</f>
        <v>0</v>
      </c>
      <c r="TGY67" s="960">
        <f t="shared" ref="TGY67" si="15049">(TGY60-TGY62)*$C$65*0.2958</f>
        <v>0</v>
      </c>
      <c r="THA67" s="960">
        <f t="shared" ref="THA67" si="15050">(THA60-THA62)*$C$65*0.2958</f>
        <v>0</v>
      </c>
      <c r="THC67" s="960">
        <f t="shared" ref="THC67" si="15051">(THC60-THC62)*$C$65*0.2958</f>
        <v>0</v>
      </c>
      <c r="THE67" s="960">
        <f t="shared" ref="THE67" si="15052">(THE60-THE62)*$C$65*0.2958</f>
        <v>0</v>
      </c>
      <c r="THG67" s="960">
        <f t="shared" ref="THG67" si="15053">(THG60-THG62)*$C$65*0.2958</f>
        <v>0</v>
      </c>
      <c r="THI67" s="960">
        <f t="shared" ref="THI67" si="15054">(THI60-THI62)*$C$65*0.2958</f>
        <v>0</v>
      </c>
      <c r="THK67" s="960">
        <f t="shared" ref="THK67" si="15055">(THK60-THK62)*$C$65*0.2958</f>
        <v>0</v>
      </c>
      <c r="THM67" s="960">
        <f t="shared" ref="THM67" si="15056">(THM60-THM62)*$C$65*0.2958</f>
        <v>0</v>
      </c>
      <c r="THO67" s="960">
        <f t="shared" ref="THO67" si="15057">(THO60-THO62)*$C$65*0.2958</f>
        <v>0</v>
      </c>
      <c r="THQ67" s="960">
        <f t="shared" ref="THQ67" si="15058">(THQ60-THQ62)*$C$65*0.2958</f>
        <v>0</v>
      </c>
      <c r="THS67" s="960">
        <f t="shared" ref="THS67" si="15059">(THS60-THS62)*$C$65*0.2958</f>
        <v>0</v>
      </c>
      <c r="THU67" s="960">
        <f t="shared" ref="THU67" si="15060">(THU60-THU62)*$C$65*0.2958</f>
        <v>0</v>
      </c>
      <c r="THW67" s="960">
        <f t="shared" ref="THW67" si="15061">(THW60-THW62)*$C$65*0.2958</f>
        <v>0</v>
      </c>
      <c r="THY67" s="960">
        <f t="shared" ref="THY67" si="15062">(THY60-THY62)*$C$65*0.2958</f>
        <v>0</v>
      </c>
      <c r="TIA67" s="960">
        <f t="shared" ref="TIA67" si="15063">(TIA60-TIA62)*$C$65*0.2958</f>
        <v>0</v>
      </c>
      <c r="TIC67" s="960">
        <f t="shared" ref="TIC67" si="15064">(TIC60-TIC62)*$C$65*0.2958</f>
        <v>0</v>
      </c>
      <c r="TIE67" s="960">
        <f t="shared" ref="TIE67" si="15065">(TIE60-TIE62)*$C$65*0.2958</f>
        <v>0</v>
      </c>
      <c r="TIG67" s="960">
        <f t="shared" ref="TIG67" si="15066">(TIG60-TIG62)*$C$65*0.2958</f>
        <v>0</v>
      </c>
      <c r="TII67" s="960">
        <f t="shared" ref="TII67" si="15067">(TII60-TII62)*$C$65*0.2958</f>
        <v>0</v>
      </c>
      <c r="TIK67" s="960">
        <f t="shared" ref="TIK67" si="15068">(TIK60-TIK62)*$C$65*0.2958</f>
        <v>0</v>
      </c>
      <c r="TIM67" s="960">
        <f t="shared" ref="TIM67" si="15069">(TIM60-TIM62)*$C$65*0.2958</f>
        <v>0</v>
      </c>
      <c r="TIO67" s="960">
        <f t="shared" ref="TIO67" si="15070">(TIO60-TIO62)*$C$65*0.2958</f>
        <v>0</v>
      </c>
      <c r="TIQ67" s="960">
        <f t="shared" ref="TIQ67" si="15071">(TIQ60-TIQ62)*$C$65*0.2958</f>
        <v>0</v>
      </c>
      <c r="TIS67" s="960">
        <f t="shared" ref="TIS67" si="15072">(TIS60-TIS62)*$C$65*0.2958</f>
        <v>0</v>
      </c>
      <c r="TIU67" s="960">
        <f t="shared" ref="TIU67" si="15073">(TIU60-TIU62)*$C$65*0.2958</f>
        <v>0</v>
      </c>
      <c r="TIW67" s="960">
        <f t="shared" ref="TIW67" si="15074">(TIW60-TIW62)*$C$65*0.2958</f>
        <v>0</v>
      </c>
      <c r="TIY67" s="960">
        <f t="shared" ref="TIY67" si="15075">(TIY60-TIY62)*$C$65*0.2958</f>
        <v>0</v>
      </c>
      <c r="TJA67" s="960">
        <f t="shared" ref="TJA67" si="15076">(TJA60-TJA62)*$C$65*0.2958</f>
        <v>0</v>
      </c>
      <c r="TJC67" s="960">
        <f t="shared" ref="TJC67" si="15077">(TJC60-TJC62)*$C$65*0.2958</f>
        <v>0</v>
      </c>
      <c r="TJE67" s="960">
        <f t="shared" ref="TJE67" si="15078">(TJE60-TJE62)*$C$65*0.2958</f>
        <v>0</v>
      </c>
      <c r="TJG67" s="960">
        <f t="shared" ref="TJG67" si="15079">(TJG60-TJG62)*$C$65*0.2958</f>
        <v>0</v>
      </c>
      <c r="TJI67" s="960">
        <f t="shared" ref="TJI67" si="15080">(TJI60-TJI62)*$C$65*0.2958</f>
        <v>0</v>
      </c>
      <c r="TJK67" s="960">
        <f t="shared" ref="TJK67" si="15081">(TJK60-TJK62)*$C$65*0.2958</f>
        <v>0</v>
      </c>
      <c r="TJM67" s="960">
        <f t="shared" ref="TJM67" si="15082">(TJM60-TJM62)*$C$65*0.2958</f>
        <v>0</v>
      </c>
      <c r="TJO67" s="960">
        <f t="shared" ref="TJO67" si="15083">(TJO60-TJO62)*$C$65*0.2958</f>
        <v>0</v>
      </c>
      <c r="TJQ67" s="960">
        <f t="shared" ref="TJQ67" si="15084">(TJQ60-TJQ62)*$C$65*0.2958</f>
        <v>0</v>
      </c>
      <c r="TJS67" s="960">
        <f t="shared" ref="TJS67" si="15085">(TJS60-TJS62)*$C$65*0.2958</f>
        <v>0</v>
      </c>
      <c r="TJU67" s="960">
        <f t="shared" ref="TJU67" si="15086">(TJU60-TJU62)*$C$65*0.2958</f>
        <v>0</v>
      </c>
      <c r="TJW67" s="960">
        <f t="shared" ref="TJW67" si="15087">(TJW60-TJW62)*$C$65*0.2958</f>
        <v>0</v>
      </c>
      <c r="TJY67" s="960">
        <f t="shared" ref="TJY67" si="15088">(TJY60-TJY62)*$C$65*0.2958</f>
        <v>0</v>
      </c>
      <c r="TKA67" s="960">
        <f t="shared" ref="TKA67" si="15089">(TKA60-TKA62)*$C$65*0.2958</f>
        <v>0</v>
      </c>
      <c r="TKC67" s="960">
        <f t="shared" ref="TKC67" si="15090">(TKC60-TKC62)*$C$65*0.2958</f>
        <v>0</v>
      </c>
      <c r="TKE67" s="960">
        <f t="shared" ref="TKE67" si="15091">(TKE60-TKE62)*$C$65*0.2958</f>
        <v>0</v>
      </c>
      <c r="TKG67" s="960">
        <f t="shared" ref="TKG67" si="15092">(TKG60-TKG62)*$C$65*0.2958</f>
        <v>0</v>
      </c>
      <c r="TKI67" s="960">
        <f t="shared" ref="TKI67" si="15093">(TKI60-TKI62)*$C$65*0.2958</f>
        <v>0</v>
      </c>
      <c r="TKK67" s="960">
        <f t="shared" ref="TKK67" si="15094">(TKK60-TKK62)*$C$65*0.2958</f>
        <v>0</v>
      </c>
      <c r="TKM67" s="960">
        <f t="shared" ref="TKM67" si="15095">(TKM60-TKM62)*$C$65*0.2958</f>
        <v>0</v>
      </c>
      <c r="TKO67" s="960">
        <f t="shared" ref="TKO67" si="15096">(TKO60-TKO62)*$C$65*0.2958</f>
        <v>0</v>
      </c>
      <c r="TKQ67" s="960">
        <f t="shared" ref="TKQ67" si="15097">(TKQ60-TKQ62)*$C$65*0.2958</f>
        <v>0</v>
      </c>
      <c r="TKS67" s="960">
        <f t="shared" ref="TKS67" si="15098">(TKS60-TKS62)*$C$65*0.2958</f>
        <v>0</v>
      </c>
      <c r="TKU67" s="960">
        <f t="shared" ref="TKU67" si="15099">(TKU60-TKU62)*$C$65*0.2958</f>
        <v>0</v>
      </c>
      <c r="TKW67" s="960">
        <f t="shared" ref="TKW67" si="15100">(TKW60-TKW62)*$C$65*0.2958</f>
        <v>0</v>
      </c>
      <c r="TKY67" s="960">
        <f t="shared" ref="TKY67" si="15101">(TKY60-TKY62)*$C$65*0.2958</f>
        <v>0</v>
      </c>
      <c r="TLA67" s="960">
        <f t="shared" ref="TLA67" si="15102">(TLA60-TLA62)*$C$65*0.2958</f>
        <v>0</v>
      </c>
      <c r="TLC67" s="960">
        <f t="shared" ref="TLC67" si="15103">(TLC60-TLC62)*$C$65*0.2958</f>
        <v>0</v>
      </c>
      <c r="TLE67" s="960">
        <f t="shared" ref="TLE67" si="15104">(TLE60-TLE62)*$C$65*0.2958</f>
        <v>0</v>
      </c>
      <c r="TLG67" s="960">
        <f t="shared" ref="TLG67" si="15105">(TLG60-TLG62)*$C$65*0.2958</f>
        <v>0</v>
      </c>
      <c r="TLI67" s="960">
        <f t="shared" ref="TLI67" si="15106">(TLI60-TLI62)*$C$65*0.2958</f>
        <v>0</v>
      </c>
      <c r="TLK67" s="960">
        <f t="shared" ref="TLK67" si="15107">(TLK60-TLK62)*$C$65*0.2958</f>
        <v>0</v>
      </c>
      <c r="TLM67" s="960">
        <f t="shared" ref="TLM67" si="15108">(TLM60-TLM62)*$C$65*0.2958</f>
        <v>0</v>
      </c>
      <c r="TLO67" s="960">
        <f t="shared" ref="TLO67" si="15109">(TLO60-TLO62)*$C$65*0.2958</f>
        <v>0</v>
      </c>
      <c r="TLQ67" s="960">
        <f t="shared" ref="TLQ67" si="15110">(TLQ60-TLQ62)*$C$65*0.2958</f>
        <v>0</v>
      </c>
      <c r="TLS67" s="960">
        <f t="shared" ref="TLS67" si="15111">(TLS60-TLS62)*$C$65*0.2958</f>
        <v>0</v>
      </c>
      <c r="TLU67" s="960">
        <f t="shared" ref="TLU67" si="15112">(TLU60-TLU62)*$C$65*0.2958</f>
        <v>0</v>
      </c>
      <c r="TLW67" s="960">
        <f t="shared" ref="TLW67" si="15113">(TLW60-TLW62)*$C$65*0.2958</f>
        <v>0</v>
      </c>
      <c r="TLY67" s="960">
        <f t="shared" ref="TLY67" si="15114">(TLY60-TLY62)*$C$65*0.2958</f>
        <v>0</v>
      </c>
      <c r="TMA67" s="960">
        <f t="shared" ref="TMA67" si="15115">(TMA60-TMA62)*$C$65*0.2958</f>
        <v>0</v>
      </c>
      <c r="TMC67" s="960">
        <f t="shared" ref="TMC67" si="15116">(TMC60-TMC62)*$C$65*0.2958</f>
        <v>0</v>
      </c>
      <c r="TME67" s="960">
        <f t="shared" ref="TME67" si="15117">(TME60-TME62)*$C$65*0.2958</f>
        <v>0</v>
      </c>
      <c r="TMG67" s="960">
        <f t="shared" ref="TMG67" si="15118">(TMG60-TMG62)*$C$65*0.2958</f>
        <v>0</v>
      </c>
      <c r="TMI67" s="960">
        <f t="shared" ref="TMI67" si="15119">(TMI60-TMI62)*$C$65*0.2958</f>
        <v>0</v>
      </c>
      <c r="TMK67" s="960">
        <f t="shared" ref="TMK67" si="15120">(TMK60-TMK62)*$C$65*0.2958</f>
        <v>0</v>
      </c>
      <c r="TMM67" s="960">
        <f t="shared" ref="TMM67" si="15121">(TMM60-TMM62)*$C$65*0.2958</f>
        <v>0</v>
      </c>
      <c r="TMO67" s="960">
        <f t="shared" ref="TMO67" si="15122">(TMO60-TMO62)*$C$65*0.2958</f>
        <v>0</v>
      </c>
      <c r="TMQ67" s="960">
        <f t="shared" ref="TMQ67" si="15123">(TMQ60-TMQ62)*$C$65*0.2958</f>
        <v>0</v>
      </c>
      <c r="TMS67" s="960">
        <f t="shared" ref="TMS67" si="15124">(TMS60-TMS62)*$C$65*0.2958</f>
        <v>0</v>
      </c>
      <c r="TMU67" s="960">
        <f t="shared" ref="TMU67" si="15125">(TMU60-TMU62)*$C$65*0.2958</f>
        <v>0</v>
      </c>
      <c r="TMW67" s="960">
        <f t="shared" ref="TMW67" si="15126">(TMW60-TMW62)*$C$65*0.2958</f>
        <v>0</v>
      </c>
      <c r="TMY67" s="960">
        <f t="shared" ref="TMY67" si="15127">(TMY60-TMY62)*$C$65*0.2958</f>
        <v>0</v>
      </c>
      <c r="TNA67" s="960">
        <f t="shared" ref="TNA67" si="15128">(TNA60-TNA62)*$C$65*0.2958</f>
        <v>0</v>
      </c>
      <c r="TNC67" s="960">
        <f t="shared" ref="TNC67" si="15129">(TNC60-TNC62)*$C$65*0.2958</f>
        <v>0</v>
      </c>
      <c r="TNE67" s="960">
        <f t="shared" ref="TNE67" si="15130">(TNE60-TNE62)*$C$65*0.2958</f>
        <v>0</v>
      </c>
      <c r="TNG67" s="960">
        <f t="shared" ref="TNG67" si="15131">(TNG60-TNG62)*$C$65*0.2958</f>
        <v>0</v>
      </c>
      <c r="TNI67" s="960">
        <f t="shared" ref="TNI67" si="15132">(TNI60-TNI62)*$C$65*0.2958</f>
        <v>0</v>
      </c>
      <c r="TNK67" s="960">
        <f t="shared" ref="TNK67" si="15133">(TNK60-TNK62)*$C$65*0.2958</f>
        <v>0</v>
      </c>
      <c r="TNM67" s="960">
        <f t="shared" ref="TNM67" si="15134">(TNM60-TNM62)*$C$65*0.2958</f>
        <v>0</v>
      </c>
      <c r="TNO67" s="960">
        <f t="shared" ref="TNO67" si="15135">(TNO60-TNO62)*$C$65*0.2958</f>
        <v>0</v>
      </c>
      <c r="TNQ67" s="960">
        <f t="shared" ref="TNQ67" si="15136">(TNQ60-TNQ62)*$C$65*0.2958</f>
        <v>0</v>
      </c>
      <c r="TNS67" s="960">
        <f t="shared" ref="TNS67" si="15137">(TNS60-TNS62)*$C$65*0.2958</f>
        <v>0</v>
      </c>
      <c r="TNU67" s="960">
        <f t="shared" ref="TNU67" si="15138">(TNU60-TNU62)*$C$65*0.2958</f>
        <v>0</v>
      </c>
      <c r="TNW67" s="960">
        <f t="shared" ref="TNW67" si="15139">(TNW60-TNW62)*$C$65*0.2958</f>
        <v>0</v>
      </c>
      <c r="TNY67" s="960">
        <f t="shared" ref="TNY67" si="15140">(TNY60-TNY62)*$C$65*0.2958</f>
        <v>0</v>
      </c>
      <c r="TOA67" s="960">
        <f t="shared" ref="TOA67" si="15141">(TOA60-TOA62)*$C$65*0.2958</f>
        <v>0</v>
      </c>
      <c r="TOC67" s="960">
        <f t="shared" ref="TOC67" si="15142">(TOC60-TOC62)*$C$65*0.2958</f>
        <v>0</v>
      </c>
      <c r="TOE67" s="960">
        <f t="shared" ref="TOE67" si="15143">(TOE60-TOE62)*$C$65*0.2958</f>
        <v>0</v>
      </c>
      <c r="TOG67" s="960">
        <f t="shared" ref="TOG67" si="15144">(TOG60-TOG62)*$C$65*0.2958</f>
        <v>0</v>
      </c>
      <c r="TOI67" s="960">
        <f t="shared" ref="TOI67" si="15145">(TOI60-TOI62)*$C$65*0.2958</f>
        <v>0</v>
      </c>
      <c r="TOK67" s="960">
        <f t="shared" ref="TOK67" si="15146">(TOK60-TOK62)*$C$65*0.2958</f>
        <v>0</v>
      </c>
      <c r="TOM67" s="960">
        <f t="shared" ref="TOM67" si="15147">(TOM60-TOM62)*$C$65*0.2958</f>
        <v>0</v>
      </c>
      <c r="TOO67" s="960">
        <f t="shared" ref="TOO67" si="15148">(TOO60-TOO62)*$C$65*0.2958</f>
        <v>0</v>
      </c>
      <c r="TOQ67" s="960">
        <f t="shared" ref="TOQ67" si="15149">(TOQ60-TOQ62)*$C$65*0.2958</f>
        <v>0</v>
      </c>
      <c r="TOS67" s="960">
        <f t="shared" ref="TOS67" si="15150">(TOS60-TOS62)*$C$65*0.2958</f>
        <v>0</v>
      </c>
      <c r="TOU67" s="960">
        <f t="shared" ref="TOU67" si="15151">(TOU60-TOU62)*$C$65*0.2958</f>
        <v>0</v>
      </c>
      <c r="TOW67" s="960">
        <f t="shared" ref="TOW67" si="15152">(TOW60-TOW62)*$C$65*0.2958</f>
        <v>0</v>
      </c>
      <c r="TOY67" s="960">
        <f t="shared" ref="TOY67" si="15153">(TOY60-TOY62)*$C$65*0.2958</f>
        <v>0</v>
      </c>
      <c r="TPA67" s="960">
        <f t="shared" ref="TPA67" si="15154">(TPA60-TPA62)*$C$65*0.2958</f>
        <v>0</v>
      </c>
      <c r="TPC67" s="960">
        <f t="shared" ref="TPC67" si="15155">(TPC60-TPC62)*$C$65*0.2958</f>
        <v>0</v>
      </c>
      <c r="TPE67" s="960">
        <f t="shared" ref="TPE67" si="15156">(TPE60-TPE62)*$C$65*0.2958</f>
        <v>0</v>
      </c>
      <c r="TPG67" s="960">
        <f t="shared" ref="TPG67" si="15157">(TPG60-TPG62)*$C$65*0.2958</f>
        <v>0</v>
      </c>
      <c r="TPI67" s="960">
        <f t="shared" ref="TPI67" si="15158">(TPI60-TPI62)*$C$65*0.2958</f>
        <v>0</v>
      </c>
      <c r="TPK67" s="960">
        <f t="shared" ref="TPK67" si="15159">(TPK60-TPK62)*$C$65*0.2958</f>
        <v>0</v>
      </c>
      <c r="TPM67" s="960">
        <f t="shared" ref="TPM67" si="15160">(TPM60-TPM62)*$C$65*0.2958</f>
        <v>0</v>
      </c>
      <c r="TPO67" s="960">
        <f t="shared" ref="TPO67" si="15161">(TPO60-TPO62)*$C$65*0.2958</f>
        <v>0</v>
      </c>
      <c r="TPQ67" s="960">
        <f t="shared" ref="TPQ67" si="15162">(TPQ60-TPQ62)*$C$65*0.2958</f>
        <v>0</v>
      </c>
      <c r="TPS67" s="960">
        <f t="shared" ref="TPS67" si="15163">(TPS60-TPS62)*$C$65*0.2958</f>
        <v>0</v>
      </c>
      <c r="TPU67" s="960">
        <f t="shared" ref="TPU67" si="15164">(TPU60-TPU62)*$C$65*0.2958</f>
        <v>0</v>
      </c>
      <c r="TPW67" s="960">
        <f t="shared" ref="TPW67" si="15165">(TPW60-TPW62)*$C$65*0.2958</f>
        <v>0</v>
      </c>
      <c r="TPY67" s="960">
        <f t="shared" ref="TPY67" si="15166">(TPY60-TPY62)*$C$65*0.2958</f>
        <v>0</v>
      </c>
      <c r="TQA67" s="960">
        <f t="shared" ref="TQA67" si="15167">(TQA60-TQA62)*$C$65*0.2958</f>
        <v>0</v>
      </c>
      <c r="TQC67" s="960">
        <f t="shared" ref="TQC67" si="15168">(TQC60-TQC62)*$C$65*0.2958</f>
        <v>0</v>
      </c>
      <c r="TQE67" s="960">
        <f t="shared" ref="TQE67" si="15169">(TQE60-TQE62)*$C$65*0.2958</f>
        <v>0</v>
      </c>
      <c r="TQG67" s="960">
        <f t="shared" ref="TQG67" si="15170">(TQG60-TQG62)*$C$65*0.2958</f>
        <v>0</v>
      </c>
      <c r="TQI67" s="960">
        <f t="shared" ref="TQI67" si="15171">(TQI60-TQI62)*$C$65*0.2958</f>
        <v>0</v>
      </c>
      <c r="TQK67" s="960">
        <f t="shared" ref="TQK67" si="15172">(TQK60-TQK62)*$C$65*0.2958</f>
        <v>0</v>
      </c>
      <c r="TQM67" s="960">
        <f t="shared" ref="TQM67" si="15173">(TQM60-TQM62)*$C$65*0.2958</f>
        <v>0</v>
      </c>
      <c r="TQO67" s="960">
        <f t="shared" ref="TQO67" si="15174">(TQO60-TQO62)*$C$65*0.2958</f>
        <v>0</v>
      </c>
      <c r="TQQ67" s="960">
        <f t="shared" ref="TQQ67" si="15175">(TQQ60-TQQ62)*$C$65*0.2958</f>
        <v>0</v>
      </c>
      <c r="TQS67" s="960">
        <f t="shared" ref="TQS67" si="15176">(TQS60-TQS62)*$C$65*0.2958</f>
        <v>0</v>
      </c>
      <c r="TQU67" s="960">
        <f t="shared" ref="TQU67" si="15177">(TQU60-TQU62)*$C$65*0.2958</f>
        <v>0</v>
      </c>
      <c r="TQW67" s="960">
        <f t="shared" ref="TQW67" si="15178">(TQW60-TQW62)*$C$65*0.2958</f>
        <v>0</v>
      </c>
      <c r="TQY67" s="960">
        <f t="shared" ref="TQY67" si="15179">(TQY60-TQY62)*$C$65*0.2958</f>
        <v>0</v>
      </c>
      <c r="TRA67" s="960">
        <f t="shared" ref="TRA67" si="15180">(TRA60-TRA62)*$C$65*0.2958</f>
        <v>0</v>
      </c>
      <c r="TRC67" s="960">
        <f t="shared" ref="TRC67" si="15181">(TRC60-TRC62)*$C$65*0.2958</f>
        <v>0</v>
      </c>
      <c r="TRE67" s="960">
        <f t="shared" ref="TRE67" si="15182">(TRE60-TRE62)*$C$65*0.2958</f>
        <v>0</v>
      </c>
      <c r="TRG67" s="960">
        <f t="shared" ref="TRG67" si="15183">(TRG60-TRG62)*$C$65*0.2958</f>
        <v>0</v>
      </c>
      <c r="TRI67" s="960">
        <f t="shared" ref="TRI67" si="15184">(TRI60-TRI62)*$C$65*0.2958</f>
        <v>0</v>
      </c>
      <c r="TRK67" s="960">
        <f t="shared" ref="TRK67" si="15185">(TRK60-TRK62)*$C$65*0.2958</f>
        <v>0</v>
      </c>
      <c r="TRM67" s="960">
        <f t="shared" ref="TRM67" si="15186">(TRM60-TRM62)*$C$65*0.2958</f>
        <v>0</v>
      </c>
      <c r="TRO67" s="960">
        <f t="shared" ref="TRO67" si="15187">(TRO60-TRO62)*$C$65*0.2958</f>
        <v>0</v>
      </c>
      <c r="TRQ67" s="960">
        <f t="shared" ref="TRQ67" si="15188">(TRQ60-TRQ62)*$C$65*0.2958</f>
        <v>0</v>
      </c>
      <c r="TRS67" s="960">
        <f t="shared" ref="TRS67" si="15189">(TRS60-TRS62)*$C$65*0.2958</f>
        <v>0</v>
      </c>
      <c r="TRU67" s="960">
        <f t="shared" ref="TRU67" si="15190">(TRU60-TRU62)*$C$65*0.2958</f>
        <v>0</v>
      </c>
      <c r="TRW67" s="960">
        <f t="shared" ref="TRW67" si="15191">(TRW60-TRW62)*$C$65*0.2958</f>
        <v>0</v>
      </c>
      <c r="TRY67" s="960">
        <f t="shared" ref="TRY67" si="15192">(TRY60-TRY62)*$C$65*0.2958</f>
        <v>0</v>
      </c>
      <c r="TSA67" s="960">
        <f t="shared" ref="TSA67" si="15193">(TSA60-TSA62)*$C$65*0.2958</f>
        <v>0</v>
      </c>
      <c r="TSC67" s="960">
        <f t="shared" ref="TSC67" si="15194">(TSC60-TSC62)*$C$65*0.2958</f>
        <v>0</v>
      </c>
      <c r="TSE67" s="960">
        <f t="shared" ref="TSE67" si="15195">(TSE60-TSE62)*$C$65*0.2958</f>
        <v>0</v>
      </c>
      <c r="TSG67" s="960">
        <f t="shared" ref="TSG67" si="15196">(TSG60-TSG62)*$C$65*0.2958</f>
        <v>0</v>
      </c>
      <c r="TSI67" s="960">
        <f t="shared" ref="TSI67" si="15197">(TSI60-TSI62)*$C$65*0.2958</f>
        <v>0</v>
      </c>
      <c r="TSK67" s="960">
        <f t="shared" ref="TSK67" si="15198">(TSK60-TSK62)*$C$65*0.2958</f>
        <v>0</v>
      </c>
      <c r="TSM67" s="960">
        <f t="shared" ref="TSM67" si="15199">(TSM60-TSM62)*$C$65*0.2958</f>
        <v>0</v>
      </c>
      <c r="TSO67" s="960">
        <f t="shared" ref="TSO67" si="15200">(TSO60-TSO62)*$C$65*0.2958</f>
        <v>0</v>
      </c>
      <c r="TSQ67" s="960">
        <f t="shared" ref="TSQ67" si="15201">(TSQ60-TSQ62)*$C$65*0.2958</f>
        <v>0</v>
      </c>
      <c r="TSS67" s="960">
        <f t="shared" ref="TSS67" si="15202">(TSS60-TSS62)*$C$65*0.2958</f>
        <v>0</v>
      </c>
      <c r="TSU67" s="960">
        <f t="shared" ref="TSU67" si="15203">(TSU60-TSU62)*$C$65*0.2958</f>
        <v>0</v>
      </c>
      <c r="TSW67" s="960">
        <f t="shared" ref="TSW67" si="15204">(TSW60-TSW62)*$C$65*0.2958</f>
        <v>0</v>
      </c>
      <c r="TSY67" s="960">
        <f t="shared" ref="TSY67" si="15205">(TSY60-TSY62)*$C$65*0.2958</f>
        <v>0</v>
      </c>
      <c r="TTA67" s="960">
        <f t="shared" ref="TTA67" si="15206">(TTA60-TTA62)*$C$65*0.2958</f>
        <v>0</v>
      </c>
      <c r="TTC67" s="960">
        <f t="shared" ref="TTC67" si="15207">(TTC60-TTC62)*$C$65*0.2958</f>
        <v>0</v>
      </c>
      <c r="TTE67" s="960">
        <f t="shared" ref="TTE67" si="15208">(TTE60-TTE62)*$C$65*0.2958</f>
        <v>0</v>
      </c>
      <c r="TTG67" s="960">
        <f t="shared" ref="TTG67" si="15209">(TTG60-TTG62)*$C$65*0.2958</f>
        <v>0</v>
      </c>
      <c r="TTI67" s="960">
        <f t="shared" ref="TTI67" si="15210">(TTI60-TTI62)*$C$65*0.2958</f>
        <v>0</v>
      </c>
      <c r="TTK67" s="960">
        <f t="shared" ref="TTK67" si="15211">(TTK60-TTK62)*$C$65*0.2958</f>
        <v>0</v>
      </c>
      <c r="TTM67" s="960">
        <f t="shared" ref="TTM67" si="15212">(TTM60-TTM62)*$C$65*0.2958</f>
        <v>0</v>
      </c>
      <c r="TTO67" s="960">
        <f t="shared" ref="TTO67" si="15213">(TTO60-TTO62)*$C$65*0.2958</f>
        <v>0</v>
      </c>
      <c r="TTQ67" s="960">
        <f t="shared" ref="TTQ67" si="15214">(TTQ60-TTQ62)*$C$65*0.2958</f>
        <v>0</v>
      </c>
      <c r="TTS67" s="960">
        <f t="shared" ref="TTS67" si="15215">(TTS60-TTS62)*$C$65*0.2958</f>
        <v>0</v>
      </c>
      <c r="TTU67" s="960">
        <f t="shared" ref="TTU67" si="15216">(TTU60-TTU62)*$C$65*0.2958</f>
        <v>0</v>
      </c>
      <c r="TTW67" s="960">
        <f t="shared" ref="TTW67" si="15217">(TTW60-TTW62)*$C$65*0.2958</f>
        <v>0</v>
      </c>
      <c r="TTY67" s="960">
        <f t="shared" ref="TTY67" si="15218">(TTY60-TTY62)*$C$65*0.2958</f>
        <v>0</v>
      </c>
      <c r="TUA67" s="960">
        <f t="shared" ref="TUA67" si="15219">(TUA60-TUA62)*$C$65*0.2958</f>
        <v>0</v>
      </c>
      <c r="TUC67" s="960">
        <f t="shared" ref="TUC67" si="15220">(TUC60-TUC62)*$C$65*0.2958</f>
        <v>0</v>
      </c>
      <c r="TUE67" s="960">
        <f t="shared" ref="TUE67" si="15221">(TUE60-TUE62)*$C$65*0.2958</f>
        <v>0</v>
      </c>
      <c r="TUG67" s="960">
        <f t="shared" ref="TUG67" si="15222">(TUG60-TUG62)*$C$65*0.2958</f>
        <v>0</v>
      </c>
      <c r="TUI67" s="960">
        <f t="shared" ref="TUI67" si="15223">(TUI60-TUI62)*$C$65*0.2958</f>
        <v>0</v>
      </c>
      <c r="TUK67" s="960">
        <f t="shared" ref="TUK67" si="15224">(TUK60-TUK62)*$C$65*0.2958</f>
        <v>0</v>
      </c>
      <c r="TUM67" s="960">
        <f t="shared" ref="TUM67" si="15225">(TUM60-TUM62)*$C$65*0.2958</f>
        <v>0</v>
      </c>
      <c r="TUO67" s="960">
        <f t="shared" ref="TUO67" si="15226">(TUO60-TUO62)*$C$65*0.2958</f>
        <v>0</v>
      </c>
      <c r="TUQ67" s="960">
        <f t="shared" ref="TUQ67" si="15227">(TUQ60-TUQ62)*$C$65*0.2958</f>
        <v>0</v>
      </c>
      <c r="TUS67" s="960">
        <f t="shared" ref="TUS67" si="15228">(TUS60-TUS62)*$C$65*0.2958</f>
        <v>0</v>
      </c>
      <c r="TUU67" s="960">
        <f t="shared" ref="TUU67" si="15229">(TUU60-TUU62)*$C$65*0.2958</f>
        <v>0</v>
      </c>
      <c r="TUW67" s="960">
        <f t="shared" ref="TUW67" si="15230">(TUW60-TUW62)*$C$65*0.2958</f>
        <v>0</v>
      </c>
      <c r="TUY67" s="960">
        <f t="shared" ref="TUY67" si="15231">(TUY60-TUY62)*$C$65*0.2958</f>
        <v>0</v>
      </c>
      <c r="TVA67" s="960">
        <f t="shared" ref="TVA67" si="15232">(TVA60-TVA62)*$C$65*0.2958</f>
        <v>0</v>
      </c>
      <c r="TVC67" s="960">
        <f t="shared" ref="TVC67" si="15233">(TVC60-TVC62)*$C$65*0.2958</f>
        <v>0</v>
      </c>
      <c r="TVE67" s="960">
        <f t="shared" ref="TVE67" si="15234">(TVE60-TVE62)*$C$65*0.2958</f>
        <v>0</v>
      </c>
      <c r="TVG67" s="960">
        <f t="shared" ref="TVG67" si="15235">(TVG60-TVG62)*$C$65*0.2958</f>
        <v>0</v>
      </c>
      <c r="TVI67" s="960">
        <f t="shared" ref="TVI67" si="15236">(TVI60-TVI62)*$C$65*0.2958</f>
        <v>0</v>
      </c>
      <c r="TVK67" s="960">
        <f t="shared" ref="TVK67" si="15237">(TVK60-TVK62)*$C$65*0.2958</f>
        <v>0</v>
      </c>
      <c r="TVM67" s="960">
        <f t="shared" ref="TVM67" si="15238">(TVM60-TVM62)*$C$65*0.2958</f>
        <v>0</v>
      </c>
      <c r="TVO67" s="960">
        <f t="shared" ref="TVO67" si="15239">(TVO60-TVO62)*$C$65*0.2958</f>
        <v>0</v>
      </c>
      <c r="TVQ67" s="960">
        <f t="shared" ref="TVQ67" si="15240">(TVQ60-TVQ62)*$C$65*0.2958</f>
        <v>0</v>
      </c>
      <c r="TVS67" s="960">
        <f t="shared" ref="TVS67" si="15241">(TVS60-TVS62)*$C$65*0.2958</f>
        <v>0</v>
      </c>
      <c r="TVU67" s="960">
        <f t="shared" ref="TVU67" si="15242">(TVU60-TVU62)*$C$65*0.2958</f>
        <v>0</v>
      </c>
      <c r="TVW67" s="960">
        <f t="shared" ref="TVW67" si="15243">(TVW60-TVW62)*$C$65*0.2958</f>
        <v>0</v>
      </c>
      <c r="TVY67" s="960">
        <f t="shared" ref="TVY67" si="15244">(TVY60-TVY62)*$C$65*0.2958</f>
        <v>0</v>
      </c>
      <c r="TWA67" s="960">
        <f t="shared" ref="TWA67" si="15245">(TWA60-TWA62)*$C$65*0.2958</f>
        <v>0</v>
      </c>
      <c r="TWC67" s="960">
        <f t="shared" ref="TWC67" si="15246">(TWC60-TWC62)*$C$65*0.2958</f>
        <v>0</v>
      </c>
      <c r="TWE67" s="960">
        <f t="shared" ref="TWE67" si="15247">(TWE60-TWE62)*$C$65*0.2958</f>
        <v>0</v>
      </c>
      <c r="TWG67" s="960">
        <f t="shared" ref="TWG67" si="15248">(TWG60-TWG62)*$C$65*0.2958</f>
        <v>0</v>
      </c>
      <c r="TWI67" s="960">
        <f t="shared" ref="TWI67" si="15249">(TWI60-TWI62)*$C$65*0.2958</f>
        <v>0</v>
      </c>
      <c r="TWK67" s="960">
        <f t="shared" ref="TWK67" si="15250">(TWK60-TWK62)*$C$65*0.2958</f>
        <v>0</v>
      </c>
      <c r="TWM67" s="960">
        <f t="shared" ref="TWM67" si="15251">(TWM60-TWM62)*$C$65*0.2958</f>
        <v>0</v>
      </c>
      <c r="TWO67" s="960">
        <f t="shared" ref="TWO67" si="15252">(TWO60-TWO62)*$C$65*0.2958</f>
        <v>0</v>
      </c>
      <c r="TWQ67" s="960">
        <f t="shared" ref="TWQ67" si="15253">(TWQ60-TWQ62)*$C$65*0.2958</f>
        <v>0</v>
      </c>
      <c r="TWS67" s="960">
        <f t="shared" ref="TWS67" si="15254">(TWS60-TWS62)*$C$65*0.2958</f>
        <v>0</v>
      </c>
      <c r="TWU67" s="960">
        <f t="shared" ref="TWU67" si="15255">(TWU60-TWU62)*$C$65*0.2958</f>
        <v>0</v>
      </c>
      <c r="TWW67" s="960">
        <f t="shared" ref="TWW67" si="15256">(TWW60-TWW62)*$C$65*0.2958</f>
        <v>0</v>
      </c>
      <c r="TWY67" s="960">
        <f t="shared" ref="TWY67" si="15257">(TWY60-TWY62)*$C$65*0.2958</f>
        <v>0</v>
      </c>
      <c r="TXA67" s="960">
        <f t="shared" ref="TXA67" si="15258">(TXA60-TXA62)*$C$65*0.2958</f>
        <v>0</v>
      </c>
      <c r="TXC67" s="960">
        <f t="shared" ref="TXC67" si="15259">(TXC60-TXC62)*$C$65*0.2958</f>
        <v>0</v>
      </c>
      <c r="TXE67" s="960">
        <f t="shared" ref="TXE67" si="15260">(TXE60-TXE62)*$C$65*0.2958</f>
        <v>0</v>
      </c>
      <c r="TXG67" s="960">
        <f t="shared" ref="TXG67" si="15261">(TXG60-TXG62)*$C$65*0.2958</f>
        <v>0</v>
      </c>
      <c r="TXI67" s="960">
        <f t="shared" ref="TXI67" si="15262">(TXI60-TXI62)*$C$65*0.2958</f>
        <v>0</v>
      </c>
      <c r="TXK67" s="960">
        <f t="shared" ref="TXK67" si="15263">(TXK60-TXK62)*$C$65*0.2958</f>
        <v>0</v>
      </c>
      <c r="TXM67" s="960">
        <f t="shared" ref="TXM67" si="15264">(TXM60-TXM62)*$C$65*0.2958</f>
        <v>0</v>
      </c>
      <c r="TXO67" s="960">
        <f t="shared" ref="TXO67" si="15265">(TXO60-TXO62)*$C$65*0.2958</f>
        <v>0</v>
      </c>
      <c r="TXQ67" s="960">
        <f t="shared" ref="TXQ67" si="15266">(TXQ60-TXQ62)*$C$65*0.2958</f>
        <v>0</v>
      </c>
      <c r="TXS67" s="960">
        <f t="shared" ref="TXS67" si="15267">(TXS60-TXS62)*$C$65*0.2958</f>
        <v>0</v>
      </c>
      <c r="TXU67" s="960">
        <f t="shared" ref="TXU67" si="15268">(TXU60-TXU62)*$C$65*0.2958</f>
        <v>0</v>
      </c>
      <c r="TXW67" s="960">
        <f t="shared" ref="TXW67" si="15269">(TXW60-TXW62)*$C$65*0.2958</f>
        <v>0</v>
      </c>
      <c r="TXY67" s="960">
        <f t="shared" ref="TXY67" si="15270">(TXY60-TXY62)*$C$65*0.2958</f>
        <v>0</v>
      </c>
      <c r="TYA67" s="960">
        <f t="shared" ref="TYA67" si="15271">(TYA60-TYA62)*$C$65*0.2958</f>
        <v>0</v>
      </c>
      <c r="TYC67" s="960">
        <f t="shared" ref="TYC67" si="15272">(TYC60-TYC62)*$C$65*0.2958</f>
        <v>0</v>
      </c>
      <c r="TYE67" s="960">
        <f t="shared" ref="TYE67" si="15273">(TYE60-TYE62)*$C$65*0.2958</f>
        <v>0</v>
      </c>
      <c r="TYG67" s="960">
        <f t="shared" ref="TYG67" si="15274">(TYG60-TYG62)*$C$65*0.2958</f>
        <v>0</v>
      </c>
      <c r="TYI67" s="960">
        <f t="shared" ref="TYI67" si="15275">(TYI60-TYI62)*$C$65*0.2958</f>
        <v>0</v>
      </c>
      <c r="TYK67" s="960">
        <f t="shared" ref="TYK67" si="15276">(TYK60-TYK62)*$C$65*0.2958</f>
        <v>0</v>
      </c>
      <c r="TYM67" s="960">
        <f t="shared" ref="TYM67" si="15277">(TYM60-TYM62)*$C$65*0.2958</f>
        <v>0</v>
      </c>
      <c r="TYO67" s="960">
        <f t="shared" ref="TYO67" si="15278">(TYO60-TYO62)*$C$65*0.2958</f>
        <v>0</v>
      </c>
      <c r="TYQ67" s="960">
        <f t="shared" ref="TYQ67" si="15279">(TYQ60-TYQ62)*$C$65*0.2958</f>
        <v>0</v>
      </c>
      <c r="TYS67" s="960">
        <f t="shared" ref="TYS67" si="15280">(TYS60-TYS62)*$C$65*0.2958</f>
        <v>0</v>
      </c>
      <c r="TYU67" s="960">
        <f t="shared" ref="TYU67" si="15281">(TYU60-TYU62)*$C$65*0.2958</f>
        <v>0</v>
      </c>
      <c r="TYW67" s="960">
        <f t="shared" ref="TYW67" si="15282">(TYW60-TYW62)*$C$65*0.2958</f>
        <v>0</v>
      </c>
      <c r="TYY67" s="960">
        <f t="shared" ref="TYY67" si="15283">(TYY60-TYY62)*$C$65*0.2958</f>
        <v>0</v>
      </c>
      <c r="TZA67" s="960">
        <f t="shared" ref="TZA67" si="15284">(TZA60-TZA62)*$C$65*0.2958</f>
        <v>0</v>
      </c>
      <c r="TZC67" s="960">
        <f t="shared" ref="TZC67" si="15285">(TZC60-TZC62)*$C$65*0.2958</f>
        <v>0</v>
      </c>
      <c r="TZE67" s="960">
        <f t="shared" ref="TZE67" si="15286">(TZE60-TZE62)*$C$65*0.2958</f>
        <v>0</v>
      </c>
      <c r="TZG67" s="960">
        <f t="shared" ref="TZG67" si="15287">(TZG60-TZG62)*$C$65*0.2958</f>
        <v>0</v>
      </c>
      <c r="TZI67" s="960">
        <f t="shared" ref="TZI67" si="15288">(TZI60-TZI62)*$C$65*0.2958</f>
        <v>0</v>
      </c>
      <c r="TZK67" s="960">
        <f t="shared" ref="TZK67" si="15289">(TZK60-TZK62)*$C$65*0.2958</f>
        <v>0</v>
      </c>
      <c r="TZM67" s="960">
        <f t="shared" ref="TZM67" si="15290">(TZM60-TZM62)*$C$65*0.2958</f>
        <v>0</v>
      </c>
      <c r="TZO67" s="960">
        <f t="shared" ref="TZO67" si="15291">(TZO60-TZO62)*$C$65*0.2958</f>
        <v>0</v>
      </c>
      <c r="TZQ67" s="960">
        <f t="shared" ref="TZQ67" si="15292">(TZQ60-TZQ62)*$C$65*0.2958</f>
        <v>0</v>
      </c>
      <c r="TZS67" s="960">
        <f t="shared" ref="TZS67" si="15293">(TZS60-TZS62)*$C$65*0.2958</f>
        <v>0</v>
      </c>
      <c r="TZU67" s="960">
        <f t="shared" ref="TZU67" si="15294">(TZU60-TZU62)*$C$65*0.2958</f>
        <v>0</v>
      </c>
      <c r="TZW67" s="960">
        <f t="shared" ref="TZW67" si="15295">(TZW60-TZW62)*$C$65*0.2958</f>
        <v>0</v>
      </c>
      <c r="TZY67" s="960">
        <f t="shared" ref="TZY67" si="15296">(TZY60-TZY62)*$C$65*0.2958</f>
        <v>0</v>
      </c>
      <c r="UAA67" s="960">
        <f t="shared" ref="UAA67" si="15297">(UAA60-UAA62)*$C$65*0.2958</f>
        <v>0</v>
      </c>
      <c r="UAC67" s="960">
        <f t="shared" ref="UAC67" si="15298">(UAC60-UAC62)*$C$65*0.2958</f>
        <v>0</v>
      </c>
      <c r="UAE67" s="960">
        <f t="shared" ref="UAE67" si="15299">(UAE60-UAE62)*$C$65*0.2958</f>
        <v>0</v>
      </c>
      <c r="UAG67" s="960">
        <f t="shared" ref="UAG67" si="15300">(UAG60-UAG62)*$C$65*0.2958</f>
        <v>0</v>
      </c>
      <c r="UAI67" s="960">
        <f t="shared" ref="UAI67" si="15301">(UAI60-UAI62)*$C$65*0.2958</f>
        <v>0</v>
      </c>
      <c r="UAK67" s="960">
        <f t="shared" ref="UAK67" si="15302">(UAK60-UAK62)*$C$65*0.2958</f>
        <v>0</v>
      </c>
      <c r="UAM67" s="960">
        <f t="shared" ref="UAM67" si="15303">(UAM60-UAM62)*$C$65*0.2958</f>
        <v>0</v>
      </c>
      <c r="UAO67" s="960">
        <f t="shared" ref="UAO67" si="15304">(UAO60-UAO62)*$C$65*0.2958</f>
        <v>0</v>
      </c>
      <c r="UAQ67" s="960">
        <f t="shared" ref="UAQ67" si="15305">(UAQ60-UAQ62)*$C$65*0.2958</f>
        <v>0</v>
      </c>
      <c r="UAS67" s="960">
        <f t="shared" ref="UAS67" si="15306">(UAS60-UAS62)*$C$65*0.2958</f>
        <v>0</v>
      </c>
      <c r="UAU67" s="960">
        <f t="shared" ref="UAU67" si="15307">(UAU60-UAU62)*$C$65*0.2958</f>
        <v>0</v>
      </c>
      <c r="UAW67" s="960">
        <f t="shared" ref="UAW67" si="15308">(UAW60-UAW62)*$C$65*0.2958</f>
        <v>0</v>
      </c>
      <c r="UAY67" s="960">
        <f t="shared" ref="UAY67" si="15309">(UAY60-UAY62)*$C$65*0.2958</f>
        <v>0</v>
      </c>
      <c r="UBA67" s="960">
        <f t="shared" ref="UBA67" si="15310">(UBA60-UBA62)*$C$65*0.2958</f>
        <v>0</v>
      </c>
      <c r="UBC67" s="960">
        <f t="shared" ref="UBC67" si="15311">(UBC60-UBC62)*$C$65*0.2958</f>
        <v>0</v>
      </c>
      <c r="UBE67" s="960">
        <f t="shared" ref="UBE67" si="15312">(UBE60-UBE62)*$C$65*0.2958</f>
        <v>0</v>
      </c>
      <c r="UBG67" s="960">
        <f t="shared" ref="UBG67" si="15313">(UBG60-UBG62)*$C$65*0.2958</f>
        <v>0</v>
      </c>
      <c r="UBI67" s="960">
        <f t="shared" ref="UBI67" si="15314">(UBI60-UBI62)*$C$65*0.2958</f>
        <v>0</v>
      </c>
      <c r="UBK67" s="960">
        <f t="shared" ref="UBK67" si="15315">(UBK60-UBK62)*$C$65*0.2958</f>
        <v>0</v>
      </c>
      <c r="UBM67" s="960">
        <f t="shared" ref="UBM67" si="15316">(UBM60-UBM62)*$C$65*0.2958</f>
        <v>0</v>
      </c>
      <c r="UBO67" s="960">
        <f t="shared" ref="UBO67" si="15317">(UBO60-UBO62)*$C$65*0.2958</f>
        <v>0</v>
      </c>
      <c r="UBQ67" s="960">
        <f t="shared" ref="UBQ67" si="15318">(UBQ60-UBQ62)*$C$65*0.2958</f>
        <v>0</v>
      </c>
      <c r="UBS67" s="960">
        <f t="shared" ref="UBS67" si="15319">(UBS60-UBS62)*$C$65*0.2958</f>
        <v>0</v>
      </c>
      <c r="UBU67" s="960">
        <f t="shared" ref="UBU67" si="15320">(UBU60-UBU62)*$C$65*0.2958</f>
        <v>0</v>
      </c>
      <c r="UBW67" s="960">
        <f t="shared" ref="UBW67" si="15321">(UBW60-UBW62)*$C$65*0.2958</f>
        <v>0</v>
      </c>
      <c r="UBY67" s="960">
        <f t="shared" ref="UBY67" si="15322">(UBY60-UBY62)*$C$65*0.2958</f>
        <v>0</v>
      </c>
      <c r="UCA67" s="960">
        <f t="shared" ref="UCA67" si="15323">(UCA60-UCA62)*$C$65*0.2958</f>
        <v>0</v>
      </c>
      <c r="UCC67" s="960">
        <f t="shared" ref="UCC67" si="15324">(UCC60-UCC62)*$C$65*0.2958</f>
        <v>0</v>
      </c>
      <c r="UCE67" s="960">
        <f t="shared" ref="UCE67" si="15325">(UCE60-UCE62)*$C$65*0.2958</f>
        <v>0</v>
      </c>
      <c r="UCG67" s="960">
        <f t="shared" ref="UCG67" si="15326">(UCG60-UCG62)*$C$65*0.2958</f>
        <v>0</v>
      </c>
      <c r="UCI67" s="960">
        <f t="shared" ref="UCI67" si="15327">(UCI60-UCI62)*$C$65*0.2958</f>
        <v>0</v>
      </c>
      <c r="UCK67" s="960">
        <f t="shared" ref="UCK67" si="15328">(UCK60-UCK62)*$C$65*0.2958</f>
        <v>0</v>
      </c>
      <c r="UCM67" s="960">
        <f t="shared" ref="UCM67" si="15329">(UCM60-UCM62)*$C$65*0.2958</f>
        <v>0</v>
      </c>
      <c r="UCO67" s="960">
        <f t="shared" ref="UCO67" si="15330">(UCO60-UCO62)*$C$65*0.2958</f>
        <v>0</v>
      </c>
      <c r="UCQ67" s="960">
        <f t="shared" ref="UCQ67" si="15331">(UCQ60-UCQ62)*$C$65*0.2958</f>
        <v>0</v>
      </c>
      <c r="UCS67" s="960">
        <f t="shared" ref="UCS67" si="15332">(UCS60-UCS62)*$C$65*0.2958</f>
        <v>0</v>
      </c>
      <c r="UCU67" s="960">
        <f t="shared" ref="UCU67" si="15333">(UCU60-UCU62)*$C$65*0.2958</f>
        <v>0</v>
      </c>
      <c r="UCW67" s="960">
        <f t="shared" ref="UCW67" si="15334">(UCW60-UCW62)*$C$65*0.2958</f>
        <v>0</v>
      </c>
      <c r="UCY67" s="960">
        <f t="shared" ref="UCY67" si="15335">(UCY60-UCY62)*$C$65*0.2958</f>
        <v>0</v>
      </c>
      <c r="UDA67" s="960">
        <f t="shared" ref="UDA67" si="15336">(UDA60-UDA62)*$C$65*0.2958</f>
        <v>0</v>
      </c>
      <c r="UDC67" s="960">
        <f t="shared" ref="UDC67" si="15337">(UDC60-UDC62)*$C$65*0.2958</f>
        <v>0</v>
      </c>
      <c r="UDE67" s="960">
        <f t="shared" ref="UDE67" si="15338">(UDE60-UDE62)*$C$65*0.2958</f>
        <v>0</v>
      </c>
      <c r="UDG67" s="960">
        <f t="shared" ref="UDG67" si="15339">(UDG60-UDG62)*$C$65*0.2958</f>
        <v>0</v>
      </c>
      <c r="UDI67" s="960">
        <f t="shared" ref="UDI67" si="15340">(UDI60-UDI62)*$C$65*0.2958</f>
        <v>0</v>
      </c>
      <c r="UDK67" s="960">
        <f t="shared" ref="UDK67" si="15341">(UDK60-UDK62)*$C$65*0.2958</f>
        <v>0</v>
      </c>
      <c r="UDM67" s="960">
        <f t="shared" ref="UDM67" si="15342">(UDM60-UDM62)*$C$65*0.2958</f>
        <v>0</v>
      </c>
      <c r="UDO67" s="960">
        <f t="shared" ref="UDO67" si="15343">(UDO60-UDO62)*$C$65*0.2958</f>
        <v>0</v>
      </c>
      <c r="UDQ67" s="960">
        <f t="shared" ref="UDQ67" si="15344">(UDQ60-UDQ62)*$C$65*0.2958</f>
        <v>0</v>
      </c>
      <c r="UDS67" s="960">
        <f t="shared" ref="UDS67" si="15345">(UDS60-UDS62)*$C$65*0.2958</f>
        <v>0</v>
      </c>
      <c r="UDU67" s="960">
        <f t="shared" ref="UDU67" si="15346">(UDU60-UDU62)*$C$65*0.2958</f>
        <v>0</v>
      </c>
      <c r="UDW67" s="960">
        <f t="shared" ref="UDW67" si="15347">(UDW60-UDW62)*$C$65*0.2958</f>
        <v>0</v>
      </c>
      <c r="UDY67" s="960">
        <f t="shared" ref="UDY67" si="15348">(UDY60-UDY62)*$C$65*0.2958</f>
        <v>0</v>
      </c>
      <c r="UEA67" s="960">
        <f t="shared" ref="UEA67" si="15349">(UEA60-UEA62)*$C$65*0.2958</f>
        <v>0</v>
      </c>
      <c r="UEC67" s="960">
        <f t="shared" ref="UEC67" si="15350">(UEC60-UEC62)*$C$65*0.2958</f>
        <v>0</v>
      </c>
      <c r="UEE67" s="960">
        <f t="shared" ref="UEE67" si="15351">(UEE60-UEE62)*$C$65*0.2958</f>
        <v>0</v>
      </c>
      <c r="UEG67" s="960">
        <f t="shared" ref="UEG67" si="15352">(UEG60-UEG62)*$C$65*0.2958</f>
        <v>0</v>
      </c>
      <c r="UEI67" s="960">
        <f t="shared" ref="UEI67" si="15353">(UEI60-UEI62)*$C$65*0.2958</f>
        <v>0</v>
      </c>
      <c r="UEK67" s="960">
        <f t="shared" ref="UEK67" si="15354">(UEK60-UEK62)*$C$65*0.2958</f>
        <v>0</v>
      </c>
      <c r="UEM67" s="960">
        <f t="shared" ref="UEM67" si="15355">(UEM60-UEM62)*$C$65*0.2958</f>
        <v>0</v>
      </c>
      <c r="UEO67" s="960">
        <f t="shared" ref="UEO67" si="15356">(UEO60-UEO62)*$C$65*0.2958</f>
        <v>0</v>
      </c>
      <c r="UEQ67" s="960">
        <f t="shared" ref="UEQ67" si="15357">(UEQ60-UEQ62)*$C$65*0.2958</f>
        <v>0</v>
      </c>
      <c r="UES67" s="960">
        <f t="shared" ref="UES67" si="15358">(UES60-UES62)*$C$65*0.2958</f>
        <v>0</v>
      </c>
      <c r="UEU67" s="960">
        <f t="shared" ref="UEU67" si="15359">(UEU60-UEU62)*$C$65*0.2958</f>
        <v>0</v>
      </c>
      <c r="UEW67" s="960">
        <f t="shared" ref="UEW67" si="15360">(UEW60-UEW62)*$C$65*0.2958</f>
        <v>0</v>
      </c>
      <c r="UEY67" s="960">
        <f t="shared" ref="UEY67" si="15361">(UEY60-UEY62)*$C$65*0.2958</f>
        <v>0</v>
      </c>
      <c r="UFA67" s="960">
        <f t="shared" ref="UFA67" si="15362">(UFA60-UFA62)*$C$65*0.2958</f>
        <v>0</v>
      </c>
      <c r="UFC67" s="960">
        <f t="shared" ref="UFC67" si="15363">(UFC60-UFC62)*$C$65*0.2958</f>
        <v>0</v>
      </c>
      <c r="UFE67" s="960">
        <f t="shared" ref="UFE67" si="15364">(UFE60-UFE62)*$C$65*0.2958</f>
        <v>0</v>
      </c>
      <c r="UFG67" s="960">
        <f t="shared" ref="UFG67" si="15365">(UFG60-UFG62)*$C$65*0.2958</f>
        <v>0</v>
      </c>
      <c r="UFI67" s="960">
        <f t="shared" ref="UFI67" si="15366">(UFI60-UFI62)*$C$65*0.2958</f>
        <v>0</v>
      </c>
      <c r="UFK67" s="960">
        <f t="shared" ref="UFK67" si="15367">(UFK60-UFK62)*$C$65*0.2958</f>
        <v>0</v>
      </c>
      <c r="UFM67" s="960">
        <f t="shared" ref="UFM67" si="15368">(UFM60-UFM62)*$C$65*0.2958</f>
        <v>0</v>
      </c>
      <c r="UFO67" s="960">
        <f t="shared" ref="UFO67" si="15369">(UFO60-UFO62)*$C$65*0.2958</f>
        <v>0</v>
      </c>
      <c r="UFQ67" s="960">
        <f t="shared" ref="UFQ67" si="15370">(UFQ60-UFQ62)*$C$65*0.2958</f>
        <v>0</v>
      </c>
      <c r="UFS67" s="960">
        <f t="shared" ref="UFS67" si="15371">(UFS60-UFS62)*$C$65*0.2958</f>
        <v>0</v>
      </c>
      <c r="UFU67" s="960">
        <f t="shared" ref="UFU67" si="15372">(UFU60-UFU62)*$C$65*0.2958</f>
        <v>0</v>
      </c>
      <c r="UFW67" s="960">
        <f t="shared" ref="UFW67" si="15373">(UFW60-UFW62)*$C$65*0.2958</f>
        <v>0</v>
      </c>
      <c r="UFY67" s="960">
        <f t="shared" ref="UFY67" si="15374">(UFY60-UFY62)*$C$65*0.2958</f>
        <v>0</v>
      </c>
      <c r="UGA67" s="960">
        <f t="shared" ref="UGA67" si="15375">(UGA60-UGA62)*$C$65*0.2958</f>
        <v>0</v>
      </c>
      <c r="UGC67" s="960">
        <f t="shared" ref="UGC67" si="15376">(UGC60-UGC62)*$C$65*0.2958</f>
        <v>0</v>
      </c>
      <c r="UGE67" s="960">
        <f t="shared" ref="UGE67" si="15377">(UGE60-UGE62)*$C$65*0.2958</f>
        <v>0</v>
      </c>
      <c r="UGG67" s="960">
        <f t="shared" ref="UGG67" si="15378">(UGG60-UGG62)*$C$65*0.2958</f>
        <v>0</v>
      </c>
      <c r="UGI67" s="960">
        <f t="shared" ref="UGI67" si="15379">(UGI60-UGI62)*$C$65*0.2958</f>
        <v>0</v>
      </c>
      <c r="UGK67" s="960">
        <f t="shared" ref="UGK67" si="15380">(UGK60-UGK62)*$C$65*0.2958</f>
        <v>0</v>
      </c>
      <c r="UGM67" s="960">
        <f t="shared" ref="UGM67" si="15381">(UGM60-UGM62)*$C$65*0.2958</f>
        <v>0</v>
      </c>
      <c r="UGO67" s="960">
        <f t="shared" ref="UGO67" si="15382">(UGO60-UGO62)*$C$65*0.2958</f>
        <v>0</v>
      </c>
      <c r="UGQ67" s="960">
        <f t="shared" ref="UGQ67" si="15383">(UGQ60-UGQ62)*$C$65*0.2958</f>
        <v>0</v>
      </c>
      <c r="UGS67" s="960">
        <f t="shared" ref="UGS67" si="15384">(UGS60-UGS62)*$C$65*0.2958</f>
        <v>0</v>
      </c>
      <c r="UGU67" s="960">
        <f t="shared" ref="UGU67" si="15385">(UGU60-UGU62)*$C$65*0.2958</f>
        <v>0</v>
      </c>
      <c r="UGW67" s="960">
        <f t="shared" ref="UGW67" si="15386">(UGW60-UGW62)*$C$65*0.2958</f>
        <v>0</v>
      </c>
      <c r="UGY67" s="960">
        <f t="shared" ref="UGY67" si="15387">(UGY60-UGY62)*$C$65*0.2958</f>
        <v>0</v>
      </c>
      <c r="UHA67" s="960">
        <f t="shared" ref="UHA67" si="15388">(UHA60-UHA62)*$C$65*0.2958</f>
        <v>0</v>
      </c>
      <c r="UHC67" s="960">
        <f t="shared" ref="UHC67" si="15389">(UHC60-UHC62)*$C$65*0.2958</f>
        <v>0</v>
      </c>
      <c r="UHE67" s="960">
        <f t="shared" ref="UHE67" si="15390">(UHE60-UHE62)*$C$65*0.2958</f>
        <v>0</v>
      </c>
      <c r="UHG67" s="960">
        <f t="shared" ref="UHG67" si="15391">(UHG60-UHG62)*$C$65*0.2958</f>
        <v>0</v>
      </c>
      <c r="UHI67" s="960">
        <f t="shared" ref="UHI67" si="15392">(UHI60-UHI62)*$C$65*0.2958</f>
        <v>0</v>
      </c>
      <c r="UHK67" s="960">
        <f t="shared" ref="UHK67" si="15393">(UHK60-UHK62)*$C$65*0.2958</f>
        <v>0</v>
      </c>
      <c r="UHM67" s="960">
        <f t="shared" ref="UHM67" si="15394">(UHM60-UHM62)*$C$65*0.2958</f>
        <v>0</v>
      </c>
      <c r="UHO67" s="960">
        <f t="shared" ref="UHO67" si="15395">(UHO60-UHO62)*$C$65*0.2958</f>
        <v>0</v>
      </c>
      <c r="UHQ67" s="960">
        <f t="shared" ref="UHQ67" si="15396">(UHQ60-UHQ62)*$C$65*0.2958</f>
        <v>0</v>
      </c>
      <c r="UHS67" s="960">
        <f t="shared" ref="UHS67" si="15397">(UHS60-UHS62)*$C$65*0.2958</f>
        <v>0</v>
      </c>
      <c r="UHU67" s="960">
        <f t="shared" ref="UHU67" si="15398">(UHU60-UHU62)*$C$65*0.2958</f>
        <v>0</v>
      </c>
      <c r="UHW67" s="960">
        <f t="shared" ref="UHW67" si="15399">(UHW60-UHW62)*$C$65*0.2958</f>
        <v>0</v>
      </c>
      <c r="UHY67" s="960">
        <f t="shared" ref="UHY67" si="15400">(UHY60-UHY62)*$C$65*0.2958</f>
        <v>0</v>
      </c>
      <c r="UIA67" s="960">
        <f t="shared" ref="UIA67" si="15401">(UIA60-UIA62)*$C$65*0.2958</f>
        <v>0</v>
      </c>
      <c r="UIC67" s="960">
        <f t="shared" ref="UIC67" si="15402">(UIC60-UIC62)*$C$65*0.2958</f>
        <v>0</v>
      </c>
      <c r="UIE67" s="960">
        <f t="shared" ref="UIE67" si="15403">(UIE60-UIE62)*$C$65*0.2958</f>
        <v>0</v>
      </c>
      <c r="UIG67" s="960">
        <f t="shared" ref="UIG67" si="15404">(UIG60-UIG62)*$C$65*0.2958</f>
        <v>0</v>
      </c>
      <c r="UII67" s="960">
        <f t="shared" ref="UII67" si="15405">(UII60-UII62)*$C$65*0.2958</f>
        <v>0</v>
      </c>
      <c r="UIK67" s="960">
        <f t="shared" ref="UIK67" si="15406">(UIK60-UIK62)*$C$65*0.2958</f>
        <v>0</v>
      </c>
      <c r="UIM67" s="960">
        <f t="shared" ref="UIM67" si="15407">(UIM60-UIM62)*$C$65*0.2958</f>
        <v>0</v>
      </c>
      <c r="UIO67" s="960">
        <f t="shared" ref="UIO67" si="15408">(UIO60-UIO62)*$C$65*0.2958</f>
        <v>0</v>
      </c>
      <c r="UIQ67" s="960">
        <f t="shared" ref="UIQ67" si="15409">(UIQ60-UIQ62)*$C$65*0.2958</f>
        <v>0</v>
      </c>
      <c r="UIS67" s="960">
        <f t="shared" ref="UIS67" si="15410">(UIS60-UIS62)*$C$65*0.2958</f>
        <v>0</v>
      </c>
      <c r="UIU67" s="960">
        <f t="shared" ref="UIU67" si="15411">(UIU60-UIU62)*$C$65*0.2958</f>
        <v>0</v>
      </c>
      <c r="UIW67" s="960">
        <f t="shared" ref="UIW67" si="15412">(UIW60-UIW62)*$C$65*0.2958</f>
        <v>0</v>
      </c>
      <c r="UIY67" s="960">
        <f t="shared" ref="UIY67" si="15413">(UIY60-UIY62)*$C$65*0.2958</f>
        <v>0</v>
      </c>
      <c r="UJA67" s="960">
        <f t="shared" ref="UJA67" si="15414">(UJA60-UJA62)*$C$65*0.2958</f>
        <v>0</v>
      </c>
      <c r="UJC67" s="960">
        <f t="shared" ref="UJC67" si="15415">(UJC60-UJC62)*$C$65*0.2958</f>
        <v>0</v>
      </c>
      <c r="UJE67" s="960">
        <f t="shared" ref="UJE67" si="15416">(UJE60-UJE62)*$C$65*0.2958</f>
        <v>0</v>
      </c>
      <c r="UJG67" s="960">
        <f t="shared" ref="UJG67" si="15417">(UJG60-UJG62)*$C$65*0.2958</f>
        <v>0</v>
      </c>
      <c r="UJI67" s="960">
        <f t="shared" ref="UJI67" si="15418">(UJI60-UJI62)*$C$65*0.2958</f>
        <v>0</v>
      </c>
      <c r="UJK67" s="960">
        <f t="shared" ref="UJK67" si="15419">(UJK60-UJK62)*$C$65*0.2958</f>
        <v>0</v>
      </c>
      <c r="UJM67" s="960">
        <f t="shared" ref="UJM67" si="15420">(UJM60-UJM62)*$C$65*0.2958</f>
        <v>0</v>
      </c>
      <c r="UJO67" s="960">
        <f t="shared" ref="UJO67" si="15421">(UJO60-UJO62)*$C$65*0.2958</f>
        <v>0</v>
      </c>
      <c r="UJQ67" s="960">
        <f t="shared" ref="UJQ67" si="15422">(UJQ60-UJQ62)*$C$65*0.2958</f>
        <v>0</v>
      </c>
      <c r="UJS67" s="960">
        <f t="shared" ref="UJS67" si="15423">(UJS60-UJS62)*$C$65*0.2958</f>
        <v>0</v>
      </c>
      <c r="UJU67" s="960">
        <f t="shared" ref="UJU67" si="15424">(UJU60-UJU62)*$C$65*0.2958</f>
        <v>0</v>
      </c>
      <c r="UJW67" s="960">
        <f t="shared" ref="UJW67" si="15425">(UJW60-UJW62)*$C$65*0.2958</f>
        <v>0</v>
      </c>
      <c r="UJY67" s="960">
        <f t="shared" ref="UJY67" si="15426">(UJY60-UJY62)*$C$65*0.2958</f>
        <v>0</v>
      </c>
      <c r="UKA67" s="960">
        <f t="shared" ref="UKA67" si="15427">(UKA60-UKA62)*$C$65*0.2958</f>
        <v>0</v>
      </c>
      <c r="UKC67" s="960">
        <f t="shared" ref="UKC67" si="15428">(UKC60-UKC62)*$C$65*0.2958</f>
        <v>0</v>
      </c>
      <c r="UKE67" s="960">
        <f t="shared" ref="UKE67" si="15429">(UKE60-UKE62)*$C$65*0.2958</f>
        <v>0</v>
      </c>
      <c r="UKG67" s="960">
        <f t="shared" ref="UKG67" si="15430">(UKG60-UKG62)*$C$65*0.2958</f>
        <v>0</v>
      </c>
      <c r="UKI67" s="960">
        <f t="shared" ref="UKI67" si="15431">(UKI60-UKI62)*$C$65*0.2958</f>
        <v>0</v>
      </c>
      <c r="UKK67" s="960">
        <f t="shared" ref="UKK67" si="15432">(UKK60-UKK62)*$C$65*0.2958</f>
        <v>0</v>
      </c>
      <c r="UKM67" s="960">
        <f t="shared" ref="UKM67" si="15433">(UKM60-UKM62)*$C$65*0.2958</f>
        <v>0</v>
      </c>
      <c r="UKO67" s="960">
        <f t="shared" ref="UKO67" si="15434">(UKO60-UKO62)*$C$65*0.2958</f>
        <v>0</v>
      </c>
      <c r="UKQ67" s="960">
        <f t="shared" ref="UKQ67" si="15435">(UKQ60-UKQ62)*$C$65*0.2958</f>
        <v>0</v>
      </c>
      <c r="UKS67" s="960">
        <f t="shared" ref="UKS67" si="15436">(UKS60-UKS62)*$C$65*0.2958</f>
        <v>0</v>
      </c>
      <c r="UKU67" s="960">
        <f t="shared" ref="UKU67" si="15437">(UKU60-UKU62)*$C$65*0.2958</f>
        <v>0</v>
      </c>
      <c r="UKW67" s="960">
        <f t="shared" ref="UKW67" si="15438">(UKW60-UKW62)*$C$65*0.2958</f>
        <v>0</v>
      </c>
      <c r="UKY67" s="960">
        <f t="shared" ref="UKY67" si="15439">(UKY60-UKY62)*$C$65*0.2958</f>
        <v>0</v>
      </c>
      <c r="ULA67" s="960">
        <f t="shared" ref="ULA67" si="15440">(ULA60-ULA62)*$C$65*0.2958</f>
        <v>0</v>
      </c>
      <c r="ULC67" s="960">
        <f t="shared" ref="ULC67" si="15441">(ULC60-ULC62)*$C$65*0.2958</f>
        <v>0</v>
      </c>
      <c r="ULE67" s="960">
        <f t="shared" ref="ULE67" si="15442">(ULE60-ULE62)*$C$65*0.2958</f>
        <v>0</v>
      </c>
      <c r="ULG67" s="960">
        <f t="shared" ref="ULG67" si="15443">(ULG60-ULG62)*$C$65*0.2958</f>
        <v>0</v>
      </c>
      <c r="ULI67" s="960">
        <f t="shared" ref="ULI67" si="15444">(ULI60-ULI62)*$C$65*0.2958</f>
        <v>0</v>
      </c>
      <c r="ULK67" s="960">
        <f t="shared" ref="ULK67" si="15445">(ULK60-ULK62)*$C$65*0.2958</f>
        <v>0</v>
      </c>
      <c r="ULM67" s="960">
        <f t="shared" ref="ULM67" si="15446">(ULM60-ULM62)*$C$65*0.2958</f>
        <v>0</v>
      </c>
      <c r="ULO67" s="960">
        <f t="shared" ref="ULO67" si="15447">(ULO60-ULO62)*$C$65*0.2958</f>
        <v>0</v>
      </c>
      <c r="ULQ67" s="960">
        <f t="shared" ref="ULQ67" si="15448">(ULQ60-ULQ62)*$C$65*0.2958</f>
        <v>0</v>
      </c>
      <c r="ULS67" s="960">
        <f t="shared" ref="ULS67" si="15449">(ULS60-ULS62)*$C$65*0.2958</f>
        <v>0</v>
      </c>
      <c r="ULU67" s="960">
        <f t="shared" ref="ULU67" si="15450">(ULU60-ULU62)*$C$65*0.2958</f>
        <v>0</v>
      </c>
      <c r="ULW67" s="960">
        <f t="shared" ref="ULW67" si="15451">(ULW60-ULW62)*$C$65*0.2958</f>
        <v>0</v>
      </c>
      <c r="ULY67" s="960">
        <f t="shared" ref="ULY67" si="15452">(ULY60-ULY62)*$C$65*0.2958</f>
        <v>0</v>
      </c>
      <c r="UMA67" s="960">
        <f t="shared" ref="UMA67" si="15453">(UMA60-UMA62)*$C$65*0.2958</f>
        <v>0</v>
      </c>
      <c r="UMC67" s="960">
        <f t="shared" ref="UMC67" si="15454">(UMC60-UMC62)*$C$65*0.2958</f>
        <v>0</v>
      </c>
      <c r="UME67" s="960">
        <f t="shared" ref="UME67" si="15455">(UME60-UME62)*$C$65*0.2958</f>
        <v>0</v>
      </c>
      <c r="UMG67" s="960">
        <f t="shared" ref="UMG67" si="15456">(UMG60-UMG62)*$C$65*0.2958</f>
        <v>0</v>
      </c>
      <c r="UMI67" s="960">
        <f t="shared" ref="UMI67" si="15457">(UMI60-UMI62)*$C$65*0.2958</f>
        <v>0</v>
      </c>
      <c r="UMK67" s="960">
        <f t="shared" ref="UMK67" si="15458">(UMK60-UMK62)*$C$65*0.2958</f>
        <v>0</v>
      </c>
      <c r="UMM67" s="960">
        <f t="shared" ref="UMM67" si="15459">(UMM60-UMM62)*$C$65*0.2958</f>
        <v>0</v>
      </c>
      <c r="UMO67" s="960">
        <f t="shared" ref="UMO67" si="15460">(UMO60-UMO62)*$C$65*0.2958</f>
        <v>0</v>
      </c>
      <c r="UMQ67" s="960">
        <f t="shared" ref="UMQ67" si="15461">(UMQ60-UMQ62)*$C$65*0.2958</f>
        <v>0</v>
      </c>
      <c r="UMS67" s="960">
        <f t="shared" ref="UMS67" si="15462">(UMS60-UMS62)*$C$65*0.2958</f>
        <v>0</v>
      </c>
      <c r="UMU67" s="960">
        <f t="shared" ref="UMU67" si="15463">(UMU60-UMU62)*$C$65*0.2958</f>
        <v>0</v>
      </c>
      <c r="UMW67" s="960">
        <f t="shared" ref="UMW67" si="15464">(UMW60-UMW62)*$C$65*0.2958</f>
        <v>0</v>
      </c>
      <c r="UMY67" s="960">
        <f t="shared" ref="UMY67" si="15465">(UMY60-UMY62)*$C$65*0.2958</f>
        <v>0</v>
      </c>
      <c r="UNA67" s="960">
        <f t="shared" ref="UNA67" si="15466">(UNA60-UNA62)*$C$65*0.2958</f>
        <v>0</v>
      </c>
      <c r="UNC67" s="960">
        <f t="shared" ref="UNC67" si="15467">(UNC60-UNC62)*$C$65*0.2958</f>
        <v>0</v>
      </c>
      <c r="UNE67" s="960">
        <f t="shared" ref="UNE67" si="15468">(UNE60-UNE62)*$C$65*0.2958</f>
        <v>0</v>
      </c>
      <c r="UNG67" s="960">
        <f t="shared" ref="UNG67" si="15469">(UNG60-UNG62)*$C$65*0.2958</f>
        <v>0</v>
      </c>
      <c r="UNI67" s="960">
        <f t="shared" ref="UNI67" si="15470">(UNI60-UNI62)*$C$65*0.2958</f>
        <v>0</v>
      </c>
      <c r="UNK67" s="960">
        <f t="shared" ref="UNK67" si="15471">(UNK60-UNK62)*$C$65*0.2958</f>
        <v>0</v>
      </c>
      <c r="UNM67" s="960">
        <f t="shared" ref="UNM67" si="15472">(UNM60-UNM62)*$C$65*0.2958</f>
        <v>0</v>
      </c>
      <c r="UNO67" s="960">
        <f t="shared" ref="UNO67" si="15473">(UNO60-UNO62)*$C$65*0.2958</f>
        <v>0</v>
      </c>
      <c r="UNQ67" s="960">
        <f t="shared" ref="UNQ67" si="15474">(UNQ60-UNQ62)*$C$65*0.2958</f>
        <v>0</v>
      </c>
      <c r="UNS67" s="960">
        <f t="shared" ref="UNS67" si="15475">(UNS60-UNS62)*$C$65*0.2958</f>
        <v>0</v>
      </c>
      <c r="UNU67" s="960">
        <f t="shared" ref="UNU67" si="15476">(UNU60-UNU62)*$C$65*0.2958</f>
        <v>0</v>
      </c>
      <c r="UNW67" s="960">
        <f t="shared" ref="UNW67" si="15477">(UNW60-UNW62)*$C$65*0.2958</f>
        <v>0</v>
      </c>
      <c r="UNY67" s="960">
        <f t="shared" ref="UNY67" si="15478">(UNY60-UNY62)*$C$65*0.2958</f>
        <v>0</v>
      </c>
      <c r="UOA67" s="960">
        <f t="shared" ref="UOA67" si="15479">(UOA60-UOA62)*$C$65*0.2958</f>
        <v>0</v>
      </c>
      <c r="UOC67" s="960">
        <f t="shared" ref="UOC67" si="15480">(UOC60-UOC62)*$C$65*0.2958</f>
        <v>0</v>
      </c>
      <c r="UOE67" s="960">
        <f t="shared" ref="UOE67" si="15481">(UOE60-UOE62)*$C$65*0.2958</f>
        <v>0</v>
      </c>
      <c r="UOG67" s="960">
        <f t="shared" ref="UOG67" si="15482">(UOG60-UOG62)*$C$65*0.2958</f>
        <v>0</v>
      </c>
      <c r="UOI67" s="960">
        <f t="shared" ref="UOI67" si="15483">(UOI60-UOI62)*$C$65*0.2958</f>
        <v>0</v>
      </c>
      <c r="UOK67" s="960">
        <f t="shared" ref="UOK67" si="15484">(UOK60-UOK62)*$C$65*0.2958</f>
        <v>0</v>
      </c>
      <c r="UOM67" s="960">
        <f t="shared" ref="UOM67" si="15485">(UOM60-UOM62)*$C$65*0.2958</f>
        <v>0</v>
      </c>
      <c r="UOO67" s="960">
        <f t="shared" ref="UOO67" si="15486">(UOO60-UOO62)*$C$65*0.2958</f>
        <v>0</v>
      </c>
      <c r="UOQ67" s="960">
        <f t="shared" ref="UOQ67" si="15487">(UOQ60-UOQ62)*$C$65*0.2958</f>
        <v>0</v>
      </c>
      <c r="UOS67" s="960">
        <f t="shared" ref="UOS67" si="15488">(UOS60-UOS62)*$C$65*0.2958</f>
        <v>0</v>
      </c>
      <c r="UOU67" s="960">
        <f t="shared" ref="UOU67" si="15489">(UOU60-UOU62)*$C$65*0.2958</f>
        <v>0</v>
      </c>
      <c r="UOW67" s="960">
        <f t="shared" ref="UOW67" si="15490">(UOW60-UOW62)*$C$65*0.2958</f>
        <v>0</v>
      </c>
      <c r="UOY67" s="960">
        <f t="shared" ref="UOY67" si="15491">(UOY60-UOY62)*$C$65*0.2958</f>
        <v>0</v>
      </c>
      <c r="UPA67" s="960">
        <f t="shared" ref="UPA67" si="15492">(UPA60-UPA62)*$C$65*0.2958</f>
        <v>0</v>
      </c>
      <c r="UPC67" s="960">
        <f t="shared" ref="UPC67" si="15493">(UPC60-UPC62)*$C$65*0.2958</f>
        <v>0</v>
      </c>
      <c r="UPE67" s="960">
        <f t="shared" ref="UPE67" si="15494">(UPE60-UPE62)*$C$65*0.2958</f>
        <v>0</v>
      </c>
      <c r="UPG67" s="960">
        <f t="shared" ref="UPG67" si="15495">(UPG60-UPG62)*$C$65*0.2958</f>
        <v>0</v>
      </c>
      <c r="UPI67" s="960">
        <f t="shared" ref="UPI67" si="15496">(UPI60-UPI62)*$C$65*0.2958</f>
        <v>0</v>
      </c>
      <c r="UPK67" s="960">
        <f t="shared" ref="UPK67" si="15497">(UPK60-UPK62)*$C$65*0.2958</f>
        <v>0</v>
      </c>
      <c r="UPM67" s="960">
        <f t="shared" ref="UPM67" si="15498">(UPM60-UPM62)*$C$65*0.2958</f>
        <v>0</v>
      </c>
      <c r="UPO67" s="960">
        <f t="shared" ref="UPO67" si="15499">(UPO60-UPO62)*$C$65*0.2958</f>
        <v>0</v>
      </c>
      <c r="UPQ67" s="960">
        <f t="shared" ref="UPQ67" si="15500">(UPQ60-UPQ62)*$C$65*0.2958</f>
        <v>0</v>
      </c>
      <c r="UPS67" s="960">
        <f t="shared" ref="UPS67" si="15501">(UPS60-UPS62)*$C$65*0.2958</f>
        <v>0</v>
      </c>
      <c r="UPU67" s="960">
        <f t="shared" ref="UPU67" si="15502">(UPU60-UPU62)*$C$65*0.2958</f>
        <v>0</v>
      </c>
      <c r="UPW67" s="960">
        <f t="shared" ref="UPW67" si="15503">(UPW60-UPW62)*$C$65*0.2958</f>
        <v>0</v>
      </c>
      <c r="UPY67" s="960">
        <f t="shared" ref="UPY67" si="15504">(UPY60-UPY62)*$C$65*0.2958</f>
        <v>0</v>
      </c>
      <c r="UQA67" s="960">
        <f t="shared" ref="UQA67" si="15505">(UQA60-UQA62)*$C$65*0.2958</f>
        <v>0</v>
      </c>
      <c r="UQC67" s="960">
        <f t="shared" ref="UQC67" si="15506">(UQC60-UQC62)*$C$65*0.2958</f>
        <v>0</v>
      </c>
      <c r="UQE67" s="960">
        <f t="shared" ref="UQE67" si="15507">(UQE60-UQE62)*$C$65*0.2958</f>
        <v>0</v>
      </c>
      <c r="UQG67" s="960">
        <f t="shared" ref="UQG67" si="15508">(UQG60-UQG62)*$C$65*0.2958</f>
        <v>0</v>
      </c>
      <c r="UQI67" s="960">
        <f t="shared" ref="UQI67" si="15509">(UQI60-UQI62)*$C$65*0.2958</f>
        <v>0</v>
      </c>
      <c r="UQK67" s="960">
        <f t="shared" ref="UQK67" si="15510">(UQK60-UQK62)*$C$65*0.2958</f>
        <v>0</v>
      </c>
      <c r="UQM67" s="960">
        <f t="shared" ref="UQM67" si="15511">(UQM60-UQM62)*$C$65*0.2958</f>
        <v>0</v>
      </c>
      <c r="UQO67" s="960">
        <f t="shared" ref="UQO67" si="15512">(UQO60-UQO62)*$C$65*0.2958</f>
        <v>0</v>
      </c>
      <c r="UQQ67" s="960">
        <f t="shared" ref="UQQ67" si="15513">(UQQ60-UQQ62)*$C$65*0.2958</f>
        <v>0</v>
      </c>
      <c r="UQS67" s="960">
        <f t="shared" ref="UQS67" si="15514">(UQS60-UQS62)*$C$65*0.2958</f>
        <v>0</v>
      </c>
      <c r="UQU67" s="960">
        <f t="shared" ref="UQU67" si="15515">(UQU60-UQU62)*$C$65*0.2958</f>
        <v>0</v>
      </c>
      <c r="UQW67" s="960">
        <f t="shared" ref="UQW67" si="15516">(UQW60-UQW62)*$C$65*0.2958</f>
        <v>0</v>
      </c>
      <c r="UQY67" s="960">
        <f t="shared" ref="UQY67" si="15517">(UQY60-UQY62)*$C$65*0.2958</f>
        <v>0</v>
      </c>
      <c r="URA67" s="960">
        <f t="shared" ref="URA67" si="15518">(URA60-URA62)*$C$65*0.2958</f>
        <v>0</v>
      </c>
      <c r="URC67" s="960">
        <f t="shared" ref="URC67" si="15519">(URC60-URC62)*$C$65*0.2958</f>
        <v>0</v>
      </c>
      <c r="URE67" s="960">
        <f t="shared" ref="URE67" si="15520">(URE60-URE62)*$C$65*0.2958</f>
        <v>0</v>
      </c>
      <c r="URG67" s="960">
        <f t="shared" ref="URG67" si="15521">(URG60-URG62)*$C$65*0.2958</f>
        <v>0</v>
      </c>
      <c r="URI67" s="960">
        <f t="shared" ref="URI67" si="15522">(URI60-URI62)*$C$65*0.2958</f>
        <v>0</v>
      </c>
      <c r="URK67" s="960">
        <f t="shared" ref="URK67" si="15523">(URK60-URK62)*$C$65*0.2958</f>
        <v>0</v>
      </c>
      <c r="URM67" s="960">
        <f t="shared" ref="URM67" si="15524">(URM60-URM62)*$C$65*0.2958</f>
        <v>0</v>
      </c>
      <c r="URO67" s="960">
        <f t="shared" ref="URO67" si="15525">(URO60-URO62)*$C$65*0.2958</f>
        <v>0</v>
      </c>
      <c r="URQ67" s="960">
        <f t="shared" ref="URQ67" si="15526">(URQ60-URQ62)*$C$65*0.2958</f>
        <v>0</v>
      </c>
      <c r="URS67" s="960">
        <f t="shared" ref="URS67" si="15527">(URS60-URS62)*$C$65*0.2958</f>
        <v>0</v>
      </c>
      <c r="URU67" s="960">
        <f t="shared" ref="URU67" si="15528">(URU60-URU62)*$C$65*0.2958</f>
        <v>0</v>
      </c>
      <c r="URW67" s="960">
        <f t="shared" ref="URW67" si="15529">(URW60-URW62)*$C$65*0.2958</f>
        <v>0</v>
      </c>
      <c r="URY67" s="960">
        <f t="shared" ref="URY67" si="15530">(URY60-URY62)*$C$65*0.2958</f>
        <v>0</v>
      </c>
      <c r="USA67" s="960">
        <f t="shared" ref="USA67" si="15531">(USA60-USA62)*$C$65*0.2958</f>
        <v>0</v>
      </c>
      <c r="USC67" s="960">
        <f t="shared" ref="USC67" si="15532">(USC60-USC62)*$C$65*0.2958</f>
        <v>0</v>
      </c>
      <c r="USE67" s="960">
        <f t="shared" ref="USE67" si="15533">(USE60-USE62)*$C$65*0.2958</f>
        <v>0</v>
      </c>
      <c r="USG67" s="960">
        <f t="shared" ref="USG67" si="15534">(USG60-USG62)*$C$65*0.2958</f>
        <v>0</v>
      </c>
      <c r="USI67" s="960">
        <f t="shared" ref="USI67" si="15535">(USI60-USI62)*$C$65*0.2958</f>
        <v>0</v>
      </c>
      <c r="USK67" s="960">
        <f t="shared" ref="USK67" si="15536">(USK60-USK62)*$C$65*0.2958</f>
        <v>0</v>
      </c>
      <c r="USM67" s="960">
        <f t="shared" ref="USM67" si="15537">(USM60-USM62)*$C$65*0.2958</f>
        <v>0</v>
      </c>
      <c r="USO67" s="960">
        <f t="shared" ref="USO67" si="15538">(USO60-USO62)*$C$65*0.2958</f>
        <v>0</v>
      </c>
      <c r="USQ67" s="960">
        <f t="shared" ref="USQ67" si="15539">(USQ60-USQ62)*$C$65*0.2958</f>
        <v>0</v>
      </c>
      <c r="USS67" s="960">
        <f t="shared" ref="USS67" si="15540">(USS60-USS62)*$C$65*0.2958</f>
        <v>0</v>
      </c>
      <c r="USU67" s="960">
        <f t="shared" ref="USU67" si="15541">(USU60-USU62)*$C$65*0.2958</f>
        <v>0</v>
      </c>
      <c r="USW67" s="960">
        <f t="shared" ref="USW67" si="15542">(USW60-USW62)*$C$65*0.2958</f>
        <v>0</v>
      </c>
      <c r="USY67" s="960">
        <f t="shared" ref="USY67" si="15543">(USY60-USY62)*$C$65*0.2958</f>
        <v>0</v>
      </c>
      <c r="UTA67" s="960">
        <f t="shared" ref="UTA67" si="15544">(UTA60-UTA62)*$C$65*0.2958</f>
        <v>0</v>
      </c>
      <c r="UTC67" s="960">
        <f t="shared" ref="UTC67" si="15545">(UTC60-UTC62)*$C$65*0.2958</f>
        <v>0</v>
      </c>
      <c r="UTE67" s="960">
        <f t="shared" ref="UTE67" si="15546">(UTE60-UTE62)*$C$65*0.2958</f>
        <v>0</v>
      </c>
      <c r="UTG67" s="960">
        <f t="shared" ref="UTG67" si="15547">(UTG60-UTG62)*$C$65*0.2958</f>
        <v>0</v>
      </c>
      <c r="UTI67" s="960">
        <f t="shared" ref="UTI67" si="15548">(UTI60-UTI62)*$C$65*0.2958</f>
        <v>0</v>
      </c>
      <c r="UTK67" s="960">
        <f t="shared" ref="UTK67" si="15549">(UTK60-UTK62)*$C$65*0.2958</f>
        <v>0</v>
      </c>
      <c r="UTM67" s="960">
        <f t="shared" ref="UTM67" si="15550">(UTM60-UTM62)*$C$65*0.2958</f>
        <v>0</v>
      </c>
      <c r="UTO67" s="960">
        <f t="shared" ref="UTO67" si="15551">(UTO60-UTO62)*$C$65*0.2958</f>
        <v>0</v>
      </c>
      <c r="UTQ67" s="960">
        <f t="shared" ref="UTQ67" si="15552">(UTQ60-UTQ62)*$C$65*0.2958</f>
        <v>0</v>
      </c>
      <c r="UTS67" s="960">
        <f t="shared" ref="UTS67" si="15553">(UTS60-UTS62)*$C$65*0.2958</f>
        <v>0</v>
      </c>
      <c r="UTU67" s="960">
        <f t="shared" ref="UTU67" si="15554">(UTU60-UTU62)*$C$65*0.2958</f>
        <v>0</v>
      </c>
      <c r="UTW67" s="960">
        <f t="shared" ref="UTW67" si="15555">(UTW60-UTW62)*$C$65*0.2958</f>
        <v>0</v>
      </c>
      <c r="UTY67" s="960">
        <f t="shared" ref="UTY67" si="15556">(UTY60-UTY62)*$C$65*0.2958</f>
        <v>0</v>
      </c>
      <c r="UUA67" s="960">
        <f t="shared" ref="UUA67" si="15557">(UUA60-UUA62)*$C$65*0.2958</f>
        <v>0</v>
      </c>
      <c r="UUC67" s="960">
        <f t="shared" ref="UUC67" si="15558">(UUC60-UUC62)*$C$65*0.2958</f>
        <v>0</v>
      </c>
      <c r="UUE67" s="960">
        <f t="shared" ref="UUE67" si="15559">(UUE60-UUE62)*$C$65*0.2958</f>
        <v>0</v>
      </c>
      <c r="UUG67" s="960">
        <f t="shared" ref="UUG67" si="15560">(UUG60-UUG62)*$C$65*0.2958</f>
        <v>0</v>
      </c>
      <c r="UUI67" s="960">
        <f t="shared" ref="UUI67" si="15561">(UUI60-UUI62)*$C$65*0.2958</f>
        <v>0</v>
      </c>
      <c r="UUK67" s="960">
        <f t="shared" ref="UUK67" si="15562">(UUK60-UUK62)*$C$65*0.2958</f>
        <v>0</v>
      </c>
      <c r="UUM67" s="960">
        <f t="shared" ref="UUM67" si="15563">(UUM60-UUM62)*$C$65*0.2958</f>
        <v>0</v>
      </c>
      <c r="UUO67" s="960">
        <f t="shared" ref="UUO67" si="15564">(UUO60-UUO62)*$C$65*0.2958</f>
        <v>0</v>
      </c>
      <c r="UUQ67" s="960">
        <f t="shared" ref="UUQ67" si="15565">(UUQ60-UUQ62)*$C$65*0.2958</f>
        <v>0</v>
      </c>
      <c r="UUS67" s="960">
        <f t="shared" ref="UUS67" si="15566">(UUS60-UUS62)*$C$65*0.2958</f>
        <v>0</v>
      </c>
      <c r="UUU67" s="960">
        <f t="shared" ref="UUU67" si="15567">(UUU60-UUU62)*$C$65*0.2958</f>
        <v>0</v>
      </c>
      <c r="UUW67" s="960">
        <f t="shared" ref="UUW67" si="15568">(UUW60-UUW62)*$C$65*0.2958</f>
        <v>0</v>
      </c>
      <c r="UUY67" s="960">
        <f t="shared" ref="UUY67" si="15569">(UUY60-UUY62)*$C$65*0.2958</f>
        <v>0</v>
      </c>
      <c r="UVA67" s="960">
        <f t="shared" ref="UVA67" si="15570">(UVA60-UVA62)*$C$65*0.2958</f>
        <v>0</v>
      </c>
      <c r="UVC67" s="960">
        <f t="shared" ref="UVC67" si="15571">(UVC60-UVC62)*$C$65*0.2958</f>
        <v>0</v>
      </c>
      <c r="UVE67" s="960">
        <f t="shared" ref="UVE67" si="15572">(UVE60-UVE62)*$C$65*0.2958</f>
        <v>0</v>
      </c>
      <c r="UVG67" s="960">
        <f t="shared" ref="UVG67" si="15573">(UVG60-UVG62)*$C$65*0.2958</f>
        <v>0</v>
      </c>
      <c r="UVI67" s="960">
        <f t="shared" ref="UVI67" si="15574">(UVI60-UVI62)*$C$65*0.2958</f>
        <v>0</v>
      </c>
      <c r="UVK67" s="960">
        <f t="shared" ref="UVK67" si="15575">(UVK60-UVK62)*$C$65*0.2958</f>
        <v>0</v>
      </c>
      <c r="UVM67" s="960">
        <f t="shared" ref="UVM67" si="15576">(UVM60-UVM62)*$C$65*0.2958</f>
        <v>0</v>
      </c>
      <c r="UVO67" s="960">
        <f t="shared" ref="UVO67" si="15577">(UVO60-UVO62)*$C$65*0.2958</f>
        <v>0</v>
      </c>
      <c r="UVQ67" s="960">
        <f t="shared" ref="UVQ67" si="15578">(UVQ60-UVQ62)*$C$65*0.2958</f>
        <v>0</v>
      </c>
      <c r="UVS67" s="960">
        <f t="shared" ref="UVS67" si="15579">(UVS60-UVS62)*$C$65*0.2958</f>
        <v>0</v>
      </c>
      <c r="UVU67" s="960">
        <f t="shared" ref="UVU67" si="15580">(UVU60-UVU62)*$C$65*0.2958</f>
        <v>0</v>
      </c>
      <c r="UVW67" s="960">
        <f t="shared" ref="UVW67" si="15581">(UVW60-UVW62)*$C$65*0.2958</f>
        <v>0</v>
      </c>
      <c r="UVY67" s="960">
        <f t="shared" ref="UVY67" si="15582">(UVY60-UVY62)*$C$65*0.2958</f>
        <v>0</v>
      </c>
      <c r="UWA67" s="960">
        <f t="shared" ref="UWA67" si="15583">(UWA60-UWA62)*$C$65*0.2958</f>
        <v>0</v>
      </c>
      <c r="UWC67" s="960">
        <f t="shared" ref="UWC67" si="15584">(UWC60-UWC62)*$C$65*0.2958</f>
        <v>0</v>
      </c>
      <c r="UWE67" s="960">
        <f t="shared" ref="UWE67" si="15585">(UWE60-UWE62)*$C$65*0.2958</f>
        <v>0</v>
      </c>
      <c r="UWG67" s="960">
        <f t="shared" ref="UWG67" si="15586">(UWG60-UWG62)*$C$65*0.2958</f>
        <v>0</v>
      </c>
      <c r="UWI67" s="960">
        <f t="shared" ref="UWI67" si="15587">(UWI60-UWI62)*$C$65*0.2958</f>
        <v>0</v>
      </c>
      <c r="UWK67" s="960">
        <f t="shared" ref="UWK67" si="15588">(UWK60-UWK62)*$C$65*0.2958</f>
        <v>0</v>
      </c>
      <c r="UWM67" s="960">
        <f t="shared" ref="UWM67" si="15589">(UWM60-UWM62)*$C$65*0.2958</f>
        <v>0</v>
      </c>
      <c r="UWO67" s="960">
        <f t="shared" ref="UWO67" si="15590">(UWO60-UWO62)*$C$65*0.2958</f>
        <v>0</v>
      </c>
      <c r="UWQ67" s="960">
        <f t="shared" ref="UWQ67" si="15591">(UWQ60-UWQ62)*$C$65*0.2958</f>
        <v>0</v>
      </c>
      <c r="UWS67" s="960">
        <f t="shared" ref="UWS67" si="15592">(UWS60-UWS62)*$C$65*0.2958</f>
        <v>0</v>
      </c>
      <c r="UWU67" s="960">
        <f t="shared" ref="UWU67" si="15593">(UWU60-UWU62)*$C$65*0.2958</f>
        <v>0</v>
      </c>
      <c r="UWW67" s="960">
        <f t="shared" ref="UWW67" si="15594">(UWW60-UWW62)*$C$65*0.2958</f>
        <v>0</v>
      </c>
      <c r="UWY67" s="960">
        <f t="shared" ref="UWY67" si="15595">(UWY60-UWY62)*$C$65*0.2958</f>
        <v>0</v>
      </c>
      <c r="UXA67" s="960">
        <f t="shared" ref="UXA67" si="15596">(UXA60-UXA62)*$C$65*0.2958</f>
        <v>0</v>
      </c>
      <c r="UXC67" s="960">
        <f t="shared" ref="UXC67" si="15597">(UXC60-UXC62)*$C$65*0.2958</f>
        <v>0</v>
      </c>
      <c r="UXE67" s="960">
        <f t="shared" ref="UXE67" si="15598">(UXE60-UXE62)*$C$65*0.2958</f>
        <v>0</v>
      </c>
      <c r="UXG67" s="960">
        <f t="shared" ref="UXG67" si="15599">(UXG60-UXG62)*$C$65*0.2958</f>
        <v>0</v>
      </c>
      <c r="UXI67" s="960">
        <f t="shared" ref="UXI67" si="15600">(UXI60-UXI62)*$C$65*0.2958</f>
        <v>0</v>
      </c>
      <c r="UXK67" s="960">
        <f t="shared" ref="UXK67" si="15601">(UXK60-UXK62)*$C$65*0.2958</f>
        <v>0</v>
      </c>
      <c r="UXM67" s="960">
        <f t="shared" ref="UXM67" si="15602">(UXM60-UXM62)*$C$65*0.2958</f>
        <v>0</v>
      </c>
      <c r="UXO67" s="960">
        <f t="shared" ref="UXO67" si="15603">(UXO60-UXO62)*$C$65*0.2958</f>
        <v>0</v>
      </c>
      <c r="UXQ67" s="960">
        <f t="shared" ref="UXQ67" si="15604">(UXQ60-UXQ62)*$C$65*0.2958</f>
        <v>0</v>
      </c>
      <c r="UXS67" s="960">
        <f t="shared" ref="UXS67" si="15605">(UXS60-UXS62)*$C$65*0.2958</f>
        <v>0</v>
      </c>
      <c r="UXU67" s="960">
        <f t="shared" ref="UXU67" si="15606">(UXU60-UXU62)*$C$65*0.2958</f>
        <v>0</v>
      </c>
      <c r="UXW67" s="960">
        <f t="shared" ref="UXW67" si="15607">(UXW60-UXW62)*$C$65*0.2958</f>
        <v>0</v>
      </c>
      <c r="UXY67" s="960">
        <f t="shared" ref="UXY67" si="15608">(UXY60-UXY62)*$C$65*0.2958</f>
        <v>0</v>
      </c>
      <c r="UYA67" s="960">
        <f t="shared" ref="UYA67" si="15609">(UYA60-UYA62)*$C$65*0.2958</f>
        <v>0</v>
      </c>
      <c r="UYC67" s="960">
        <f t="shared" ref="UYC67" si="15610">(UYC60-UYC62)*$C$65*0.2958</f>
        <v>0</v>
      </c>
      <c r="UYE67" s="960">
        <f t="shared" ref="UYE67" si="15611">(UYE60-UYE62)*$C$65*0.2958</f>
        <v>0</v>
      </c>
      <c r="UYG67" s="960">
        <f t="shared" ref="UYG67" si="15612">(UYG60-UYG62)*$C$65*0.2958</f>
        <v>0</v>
      </c>
      <c r="UYI67" s="960">
        <f t="shared" ref="UYI67" si="15613">(UYI60-UYI62)*$C$65*0.2958</f>
        <v>0</v>
      </c>
      <c r="UYK67" s="960">
        <f t="shared" ref="UYK67" si="15614">(UYK60-UYK62)*$C$65*0.2958</f>
        <v>0</v>
      </c>
      <c r="UYM67" s="960">
        <f t="shared" ref="UYM67" si="15615">(UYM60-UYM62)*$C$65*0.2958</f>
        <v>0</v>
      </c>
      <c r="UYO67" s="960">
        <f t="shared" ref="UYO67" si="15616">(UYO60-UYO62)*$C$65*0.2958</f>
        <v>0</v>
      </c>
      <c r="UYQ67" s="960">
        <f t="shared" ref="UYQ67" si="15617">(UYQ60-UYQ62)*$C$65*0.2958</f>
        <v>0</v>
      </c>
      <c r="UYS67" s="960">
        <f t="shared" ref="UYS67" si="15618">(UYS60-UYS62)*$C$65*0.2958</f>
        <v>0</v>
      </c>
      <c r="UYU67" s="960">
        <f t="shared" ref="UYU67" si="15619">(UYU60-UYU62)*$C$65*0.2958</f>
        <v>0</v>
      </c>
      <c r="UYW67" s="960">
        <f t="shared" ref="UYW67" si="15620">(UYW60-UYW62)*$C$65*0.2958</f>
        <v>0</v>
      </c>
      <c r="UYY67" s="960">
        <f t="shared" ref="UYY67" si="15621">(UYY60-UYY62)*$C$65*0.2958</f>
        <v>0</v>
      </c>
      <c r="UZA67" s="960">
        <f t="shared" ref="UZA67" si="15622">(UZA60-UZA62)*$C$65*0.2958</f>
        <v>0</v>
      </c>
      <c r="UZC67" s="960">
        <f t="shared" ref="UZC67" si="15623">(UZC60-UZC62)*$C$65*0.2958</f>
        <v>0</v>
      </c>
      <c r="UZE67" s="960">
        <f t="shared" ref="UZE67" si="15624">(UZE60-UZE62)*$C$65*0.2958</f>
        <v>0</v>
      </c>
      <c r="UZG67" s="960">
        <f t="shared" ref="UZG67" si="15625">(UZG60-UZG62)*$C$65*0.2958</f>
        <v>0</v>
      </c>
      <c r="UZI67" s="960">
        <f t="shared" ref="UZI67" si="15626">(UZI60-UZI62)*$C$65*0.2958</f>
        <v>0</v>
      </c>
      <c r="UZK67" s="960">
        <f t="shared" ref="UZK67" si="15627">(UZK60-UZK62)*$C$65*0.2958</f>
        <v>0</v>
      </c>
      <c r="UZM67" s="960">
        <f t="shared" ref="UZM67" si="15628">(UZM60-UZM62)*$C$65*0.2958</f>
        <v>0</v>
      </c>
      <c r="UZO67" s="960">
        <f t="shared" ref="UZO67" si="15629">(UZO60-UZO62)*$C$65*0.2958</f>
        <v>0</v>
      </c>
      <c r="UZQ67" s="960">
        <f t="shared" ref="UZQ67" si="15630">(UZQ60-UZQ62)*$C$65*0.2958</f>
        <v>0</v>
      </c>
      <c r="UZS67" s="960">
        <f t="shared" ref="UZS67" si="15631">(UZS60-UZS62)*$C$65*0.2958</f>
        <v>0</v>
      </c>
      <c r="UZU67" s="960">
        <f t="shared" ref="UZU67" si="15632">(UZU60-UZU62)*$C$65*0.2958</f>
        <v>0</v>
      </c>
      <c r="UZW67" s="960">
        <f t="shared" ref="UZW67" si="15633">(UZW60-UZW62)*$C$65*0.2958</f>
        <v>0</v>
      </c>
      <c r="UZY67" s="960">
        <f t="shared" ref="UZY67" si="15634">(UZY60-UZY62)*$C$65*0.2958</f>
        <v>0</v>
      </c>
      <c r="VAA67" s="960">
        <f t="shared" ref="VAA67" si="15635">(VAA60-VAA62)*$C$65*0.2958</f>
        <v>0</v>
      </c>
      <c r="VAC67" s="960">
        <f t="shared" ref="VAC67" si="15636">(VAC60-VAC62)*$C$65*0.2958</f>
        <v>0</v>
      </c>
      <c r="VAE67" s="960">
        <f t="shared" ref="VAE67" si="15637">(VAE60-VAE62)*$C$65*0.2958</f>
        <v>0</v>
      </c>
      <c r="VAG67" s="960">
        <f t="shared" ref="VAG67" si="15638">(VAG60-VAG62)*$C$65*0.2958</f>
        <v>0</v>
      </c>
      <c r="VAI67" s="960">
        <f t="shared" ref="VAI67" si="15639">(VAI60-VAI62)*$C$65*0.2958</f>
        <v>0</v>
      </c>
      <c r="VAK67" s="960">
        <f t="shared" ref="VAK67" si="15640">(VAK60-VAK62)*$C$65*0.2958</f>
        <v>0</v>
      </c>
      <c r="VAM67" s="960">
        <f t="shared" ref="VAM67" si="15641">(VAM60-VAM62)*$C$65*0.2958</f>
        <v>0</v>
      </c>
      <c r="VAO67" s="960">
        <f t="shared" ref="VAO67" si="15642">(VAO60-VAO62)*$C$65*0.2958</f>
        <v>0</v>
      </c>
      <c r="VAQ67" s="960">
        <f t="shared" ref="VAQ67" si="15643">(VAQ60-VAQ62)*$C$65*0.2958</f>
        <v>0</v>
      </c>
      <c r="VAS67" s="960">
        <f t="shared" ref="VAS67" si="15644">(VAS60-VAS62)*$C$65*0.2958</f>
        <v>0</v>
      </c>
      <c r="VAU67" s="960">
        <f t="shared" ref="VAU67" si="15645">(VAU60-VAU62)*$C$65*0.2958</f>
        <v>0</v>
      </c>
      <c r="VAW67" s="960">
        <f t="shared" ref="VAW67" si="15646">(VAW60-VAW62)*$C$65*0.2958</f>
        <v>0</v>
      </c>
      <c r="VAY67" s="960">
        <f t="shared" ref="VAY67" si="15647">(VAY60-VAY62)*$C$65*0.2958</f>
        <v>0</v>
      </c>
      <c r="VBA67" s="960">
        <f t="shared" ref="VBA67" si="15648">(VBA60-VBA62)*$C$65*0.2958</f>
        <v>0</v>
      </c>
      <c r="VBC67" s="960">
        <f t="shared" ref="VBC67" si="15649">(VBC60-VBC62)*$C$65*0.2958</f>
        <v>0</v>
      </c>
      <c r="VBE67" s="960">
        <f t="shared" ref="VBE67" si="15650">(VBE60-VBE62)*$C$65*0.2958</f>
        <v>0</v>
      </c>
      <c r="VBG67" s="960">
        <f t="shared" ref="VBG67" si="15651">(VBG60-VBG62)*$C$65*0.2958</f>
        <v>0</v>
      </c>
      <c r="VBI67" s="960">
        <f t="shared" ref="VBI67" si="15652">(VBI60-VBI62)*$C$65*0.2958</f>
        <v>0</v>
      </c>
      <c r="VBK67" s="960">
        <f t="shared" ref="VBK67" si="15653">(VBK60-VBK62)*$C$65*0.2958</f>
        <v>0</v>
      </c>
      <c r="VBM67" s="960">
        <f t="shared" ref="VBM67" si="15654">(VBM60-VBM62)*$C$65*0.2958</f>
        <v>0</v>
      </c>
      <c r="VBO67" s="960">
        <f t="shared" ref="VBO67" si="15655">(VBO60-VBO62)*$C$65*0.2958</f>
        <v>0</v>
      </c>
      <c r="VBQ67" s="960">
        <f t="shared" ref="VBQ67" si="15656">(VBQ60-VBQ62)*$C$65*0.2958</f>
        <v>0</v>
      </c>
      <c r="VBS67" s="960">
        <f t="shared" ref="VBS67" si="15657">(VBS60-VBS62)*$C$65*0.2958</f>
        <v>0</v>
      </c>
      <c r="VBU67" s="960">
        <f t="shared" ref="VBU67" si="15658">(VBU60-VBU62)*$C$65*0.2958</f>
        <v>0</v>
      </c>
      <c r="VBW67" s="960">
        <f t="shared" ref="VBW67" si="15659">(VBW60-VBW62)*$C$65*0.2958</f>
        <v>0</v>
      </c>
      <c r="VBY67" s="960">
        <f t="shared" ref="VBY67" si="15660">(VBY60-VBY62)*$C$65*0.2958</f>
        <v>0</v>
      </c>
      <c r="VCA67" s="960">
        <f t="shared" ref="VCA67" si="15661">(VCA60-VCA62)*$C$65*0.2958</f>
        <v>0</v>
      </c>
      <c r="VCC67" s="960">
        <f t="shared" ref="VCC67" si="15662">(VCC60-VCC62)*$C$65*0.2958</f>
        <v>0</v>
      </c>
      <c r="VCE67" s="960">
        <f t="shared" ref="VCE67" si="15663">(VCE60-VCE62)*$C$65*0.2958</f>
        <v>0</v>
      </c>
      <c r="VCG67" s="960">
        <f t="shared" ref="VCG67" si="15664">(VCG60-VCG62)*$C$65*0.2958</f>
        <v>0</v>
      </c>
      <c r="VCI67" s="960">
        <f t="shared" ref="VCI67" si="15665">(VCI60-VCI62)*$C$65*0.2958</f>
        <v>0</v>
      </c>
      <c r="VCK67" s="960">
        <f t="shared" ref="VCK67" si="15666">(VCK60-VCK62)*$C$65*0.2958</f>
        <v>0</v>
      </c>
      <c r="VCM67" s="960">
        <f t="shared" ref="VCM67" si="15667">(VCM60-VCM62)*$C$65*0.2958</f>
        <v>0</v>
      </c>
      <c r="VCO67" s="960">
        <f t="shared" ref="VCO67" si="15668">(VCO60-VCO62)*$C$65*0.2958</f>
        <v>0</v>
      </c>
      <c r="VCQ67" s="960">
        <f t="shared" ref="VCQ67" si="15669">(VCQ60-VCQ62)*$C$65*0.2958</f>
        <v>0</v>
      </c>
      <c r="VCS67" s="960">
        <f t="shared" ref="VCS67" si="15670">(VCS60-VCS62)*$C$65*0.2958</f>
        <v>0</v>
      </c>
      <c r="VCU67" s="960">
        <f t="shared" ref="VCU67" si="15671">(VCU60-VCU62)*$C$65*0.2958</f>
        <v>0</v>
      </c>
      <c r="VCW67" s="960">
        <f t="shared" ref="VCW67" si="15672">(VCW60-VCW62)*$C$65*0.2958</f>
        <v>0</v>
      </c>
      <c r="VCY67" s="960">
        <f t="shared" ref="VCY67" si="15673">(VCY60-VCY62)*$C$65*0.2958</f>
        <v>0</v>
      </c>
      <c r="VDA67" s="960">
        <f t="shared" ref="VDA67" si="15674">(VDA60-VDA62)*$C$65*0.2958</f>
        <v>0</v>
      </c>
      <c r="VDC67" s="960">
        <f t="shared" ref="VDC67" si="15675">(VDC60-VDC62)*$C$65*0.2958</f>
        <v>0</v>
      </c>
      <c r="VDE67" s="960">
        <f t="shared" ref="VDE67" si="15676">(VDE60-VDE62)*$C$65*0.2958</f>
        <v>0</v>
      </c>
      <c r="VDG67" s="960">
        <f t="shared" ref="VDG67" si="15677">(VDG60-VDG62)*$C$65*0.2958</f>
        <v>0</v>
      </c>
      <c r="VDI67" s="960">
        <f t="shared" ref="VDI67" si="15678">(VDI60-VDI62)*$C$65*0.2958</f>
        <v>0</v>
      </c>
      <c r="VDK67" s="960">
        <f t="shared" ref="VDK67" si="15679">(VDK60-VDK62)*$C$65*0.2958</f>
        <v>0</v>
      </c>
      <c r="VDM67" s="960">
        <f t="shared" ref="VDM67" si="15680">(VDM60-VDM62)*$C$65*0.2958</f>
        <v>0</v>
      </c>
      <c r="VDO67" s="960">
        <f t="shared" ref="VDO67" si="15681">(VDO60-VDO62)*$C$65*0.2958</f>
        <v>0</v>
      </c>
      <c r="VDQ67" s="960">
        <f t="shared" ref="VDQ67" si="15682">(VDQ60-VDQ62)*$C$65*0.2958</f>
        <v>0</v>
      </c>
      <c r="VDS67" s="960">
        <f t="shared" ref="VDS67" si="15683">(VDS60-VDS62)*$C$65*0.2958</f>
        <v>0</v>
      </c>
      <c r="VDU67" s="960">
        <f t="shared" ref="VDU67" si="15684">(VDU60-VDU62)*$C$65*0.2958</f>
        <v>0</v>
      </c>
      <c r="VDW67" s="960">
        <f t="shared" ref="VDW67" si="15685">(VDW60-VDW62)*$C$65*0.2958</f>
        <v>0</v>
      </c>
      <c r="VDY67" s="960">
        <f t="shared" ref="VDY67" si="15686">(VDY60-VDY62)*$C$65*0.2958</f>
        <v>0</v>
      </c>
      <c r="VEA67" s="960">
        <f t="shared" ref="VEA67" si="15687">(VEA60-VEA62)*$C$65*0.2958</f>
        <v>0</v>
      </c>
      <c r="VEC67" s="960">
        <f t="shared" ref="VEC67" si="15688">(VEC60-VEC62)*$C$65*0.2958</f>
        <v>0</v>
      </c>
      <c r="VEE67" s="960">
        <f t="shared" ref="VEE67" si="15689">(VEE60-VEE62)*$C$65*0.2958</f>
        <v>0</v>
      </c>
      <c r="VEG67" s="960">
        <f t="shared" ref="VEG67" si="15690">(VEG60-VEG62)*$C$65*0.2958</f>
        <v>0</v>
      </c>
      <c r="VEI67" s="960">
        <f t="shared" ref="VEI67" si="15691">(VEI60-VEI62)*$C$65*0.2958</f>
        <v>0</v>
      </c>
      <c r="VEK67" s="960">
        <f t="shared" ref="VEK67" si="15692">(VEK60-VEK62)*$C$65*0.2958</f>
        <v>0</v>
      </c>
      <c r="VEM67" s="960">
        <f t="shared" ref="VEM67" si="15693">(VEM60-VEM62)*$C$65*0.2958</f>
        <v>0</v>
      </c>
      <c r="VEO67" s="960">
        <f t="shared" ref="VEO67" si="15694">(VEO60-VEO62)*$C$65*0.2958</f>
        <v>0</v>
      </c>
      <c r="VEQ67" s="960">
        <f t="shared" ref="VEQ67" si="15695">(VEQ60-VEQ62)*$C$65*0.2958</f>
        <v>0</v>
      </c>
      <c r="VES67" s="960">
        <f t="shared" ref="VES67" si="15696">(VES60-VES62)*$C$65*0.2958</f>
        <v>0</v>
      </c>
      <c r="VEU67" s="960">
        <f t="shared" ref="VEU67" si="15697">(VEU60-VEU62)*$C$65*0.2958</f>
        <v>0</v>
      </c>
      <c r="VEW67" s="960">
        <f t="shared" ref="VEW67" si="15698">(VEW60-VEW62)*$C$65*0.2958</f>
        <v>0</v>
      </c>
      <c r="VEY67" s="960">
        <f t="shared" ref="VEY67" si="15699">(VEY60-VEY62)*$C$65*0.2958</f>
        <v>0</v>
      </c>
      <c r="VFA67" s="960">
        <f t="shared" ref="VFA67" si="15700">(VFA60-VFA62)*$C$65*0.2958</f>
        <v>0</v>
      </c>
      <c r="VFC67" s="960">
        <f t="shared" ref="VFC67" si="15701">(VFC60-VFC62)*$C$65*0.2958</f>
        <v>0</v>
      </c>
      <c r="VFE67" s="960">
        <f t="shared" ref="VFE67" si="15702">(VFE60-VFE62)*$C$65*0.2958</f>
        <v>0</v>
      </c>
      <c r="VFG67" s="960">
        <f t="shared" ref="VFG67" si="15703">(VFG60-VFG62)*$C$65*0.2958</f>
        <v>0</v>
      </c>
      <c r="VFI67" s="960">
        <f t="shared" ref="VFI67" si="15704">(VFI60-VFI62)*$C$65*0.2958</f>
        <v>0</v>
      </c>
      <c r="VFK67" s="960">
        <f t="shared" ref="VFK67" si="15705">(VFK60-VFK62)*$C$65*0.2958</f>
        <v>0</v>
      </c>
      <c r="VFM67" s="960">
        <f t="shared" ref="VFM67" si="15706">(VFM60-VFM62)*$C$65*0.2958</f>
        <v>0</v>
      </c>
      <c r="VFO67" s="960">
        <f t="shared" ref="VFO67" si="15707">(VFO60-VFO62)*$C$65*0.2958</f>
        <v>0</v>
      </c>
      <c r="VFQ67" s="960">
        <f t="shared" ref="VFQ67" si="15708">(VFQ60-VFQ62)*$C$65*0.2958</f>
        <v>0</v>
      </c>
      <c r="VFS67" s="960">
        <f t="shared" ref="VFS67" si="15709">(VFS60-VFS62)*$C$65*0.2958</f>
        <v>0</v>
      </c>
      <c r="VFU67" s="960">
        <f t="shared" ref="VFU67" si="15710">(VFU60-VFU62)*$C$65*0.2958</f>
        <v>0</v>
      </c>
      <c r="VFW67" s="960">
        <f t="shared" ref="VFW67" si="15711">(VFW60-VFW62)*$C$65*0.2958</f>
        <v>0</v>
      </c>
      <c r="VFY67" s="960">
        <f t="shared" ref="VFY67" si="15712">(VFY60-VFY62)*$C$65*0.2958</f>
        <v>0</v>
      </c>
      <c r="VGA67" s="960">
        <f t="shared" ref="VGA67" si="15713">(VGA60-VGA62)*$C$65*0.2958</f>
        <v>0</v>
      </c>
      <c r="VGC67" s="960">
        <f t="shared" ref="VGC67" si="15714">(VGC60-VGC62)*$C$65*0.2958</f>
        <v>0</v>
      </c>
      <c r="VGE67" s="960">
        <f t="shared" ref="VGE67" si="15715">(VGE60-VGE62)*$C$65*0.2958</f>
        <v>0</v>
      </c>
      <c r="VGG67" s="960">
        <f t="shared" ref="VGG67" si="15716">(VGG60-VGG62)*$C$65*0.2958</f>
        <v>0</v>
      </c>
      <c r="VGI67" s="960">
        <f t="shared" ref="VGI67" si="15717">(VGI60-VGI62)*$C$65*0.2958</f>
        <v>0</v>
      </c>
      <c r="VGK67" s="960">
        <f t="shared" ref="VGK67" si="15718">(VGK60-VGK62)*$C$65*0.2958</f>
        <v>0</v>
      </c>
      <c r="VGM67" s="960">
        <f t="shared" ref="VGM67" si="15719">(VGM60-VGM62)*$C$65*0.2958</f>
        <v>0</v>
      </c>
      <c r="VGO67" s="960">
        <f t="shared" ref="VGO67" si="15720">(VGO60-VGO62)*$C$65*0.2958</f>
        <v>0</v>
      </c>
      <c r="VGQ67" s="960">
        <f t="shared" ref="VGQ67" si="15721">(VGQ60-VGQ62)*$C$65*0.2958</f>
        <v>0</v>
      </c>
      <c r="VGS67" s="960">
        <f t="shared" ref="VGS67" si="15722">(VGS60-VGS62)*$C$65*0.2958</f>
        <v>0</v>
      </c>
      <c r="VGU67" s="960">
        <f t="shared" ref="VGU67" si="15723">(VGU60-VGU62)*$C$65*0.2958</f>
        <v>0</v>
      </c>
      <c r="VGW67" s="960">
        <f t="shared" ref="VGW67" si="15724">(VGW60-VGW62)*$C$65*0.2958</f>
        <v>0</v>
      </c>
      <c r="VGY67" s="960">
        <f t="shared" ref="VGY67" si="15725">(VGY60-VGY62)*$C$65*0.2958</f>
        <v>0</v>
      </c>
      <c r="VHA67" s="960">
        <f t="shared" ref="VHA67" si="15726">(VHA60-VHA62)*$C$65*0.2958</f>
        <v>0</v>
      </c>
      <c r="VHC67" s="960">
        <f t="shared" ref="VHC67" si="15727">(VHC60-VHC62)*$C$65*0.2958</f>
        <v>0</v>
      </c>
      <c r="VHE67" s="960">
        <f t="shared" ref="VHE67" si="15728">(VHE60-VHE62)*$C$65*0.2958</f>
        <v>0</v>
      </c>
      <c r="VHG67" s="960">
        <f t="shared" ref="VHG67" si="15729">(VHG60-VHG62)*$C$65*0.2958</f>
        <v>0</v>
      </c>
      <c r="VHI67" s="960">
        <f t="shared" ref="VHI67" si="15730">(VHI60-VHI62)*$C$65*0.2958</f>
        <v>0</v>
      </c>
      <c r="VHK67" s="960">
        <f t="shared" ref="VHK67" si="15731">(VHK60-VHK62)*$C$65*0.2958</f>
        <v>0</v>
      </c>
      <c r="VHM67" s="960">
        <f t="shared" ref="VHM67" si="15732">(VHM60-VHM62)*$C$65*0.2958</f>
        <v>0</v>
      </c>
      <c r="VHO67" s="960">
        <f t="shared" ref="VHO67" si="15733">(VHO60-VHO62)*$C$65*0.2958</f>
        <v>0</v>
      </c>
      <c r="VHQ67" s="960">
        <f t="shared" ref="VHQ67" si="15734">(VHQ60-VHQ62)*$C$65*0.2958</f>
        <v>0</v>
      </c>
      <c r="VHS67" s="960">
        <f t="shared" ref="VHS67" si="15735">(VHS60-VHS62)*$C$65*0.2958</f>
        <v>0</v>
      </c>
      <c r="VHU67" s="960">
        <f t="shared" ref="VHU67" si="15736">(VHU60-VHU62)*$C$65*0.2958</f>
        <v>0</v>
      </c>
      <c r="VHW67" s="960">
        <f t="shared" ref="VHW67" si="15737">(VHW60-VHW62)*$C$65*0.2958</f>
        <v>0</v>
      </c>
      <c r="VHY67" s="960">
        <f t="shared" ref="VHY67" si="15738">(VHY60-VHY62)*$C$65*0.2958</f>
        <v>0</v>
      </c>
      <c r="VIA67" s="960">
        <f t="shared" ref="VIA67" si="15739">(VIA60-VIA62)*$C$65*0.2958</f>
        <v>0</v>
      </c>
      <c r="VIC67" s="960">
        <f t="shared" ref="VIC67" si="15740">(VIC60-VIC62)*$C$65*0.2958</f>
        <v>0</v>
      </c>
      <c r="VIE67" s="960">
        <f t="shared" ref="VIE67" si="15741">(VIE60-VIE62)*$C$65*0.2958</f>
        <v>0</v>
      </c>
      <c r="VIG67" s="960">
        <f t="shared" ref="VIG67" si="15742">(VIG60-VIG62)*$C$65*0.2958</f>
        <v>0</v>
      </c>
      <c r="VII67" s="960">
        <f t="shared" ref="VII67" si="15743">(VII60-VII62)*$C$65*0.2958</f>
        <v>0</v>
      </c>
      <c r="VIK67" s="960">
        <f t="shared" ref="VIK67" si="15744">(VIK60-VIK62)*$C$65*0.2958</f>
        <v>0</v>
      </c>
      <c r="VIM67" s="960">
        <f t="shared" ref="VIM67" si="15745">(VIM60-VIM62)*$C$65*0.2958</f>
        <v>0</v>
      </c>
      <c r="VIO67" s="960">
        <f t="shared" ref="VIO67" si="15746">(VIO60-VIO62)*$C$65*0.2958</f>
        <v>0</v>
      </c>
      <c r="VIQ67" s="960">
        <f t="shared" ref="VIQ67" si="15747">(VIQ60-VIQ62)*$C$65*0.2958</f>
        <v>0</v>
      </c>
      <c r="VIS67" s="960">
        <f t="shared" ref="VIS67" si="15748">(VIS60-VIS62)*$C$65*0.2958</f>
        <v>0</v>
      </c>
      <c r="VIU67" s="960">
        <f t="shared" ref="VIU67" si="15749">(VIU60-VIU62)*$C$65*0.2958</f>
        <v>0</v>
      </c>
      <c r="VIW67" s="960">
        <f t="shared" ref="VIW67" si="15750">(VIW60-VIW62)*$C$65*0.2958</f>
        <v>0</v>
      </c>
      <c r="VIY67" s="960">
        <f t="shared" ref="VIY67" si="15751">(VIY60-VIY62)*$C$65*0.2958</f>
        <v>0</v>
      </c>
      <c r="VJA67" s="960">
        <f t="shared" ref="VJA67" si="15752">(VJA60-VJA62)*$C$65*0.2958</f>
        <v>0</v>
      </c>
      <c r="VJC67" s="960">
        <f t="shared" ref="VJC67" si="15753">(VJC60-VJC62)*$C$65*0.2958</f>
        <v>0</v>
      </c>
      <c r="VJE67" s="960">
        <f t="shared" ref="VJE67" si="15754">(VJE60-VJE62)*$C$65*0.2958</f>
        <v>0</v>
      </c>
      <c r="VJG67" s="960">
        <f t="shared" ref="VJG67" si="15755">(VJG60-VJG62)*$C$65*0.2958</f>
        <v>0</v>
      </c>
      <c r="VJI67" s="960">
        <f t="shared" ref="VJI67" si="15756">(VJI60-VJI62)*$C$65*0.2958</f>
        <v>0</v>
      </c>
      <c r="VJK67" s="960">
        <f t="shared" ref="VJK67" si="15757">(VJK60-VJK62)*$C$65*0.2958</f>
        <v>0</v>
      </c>
      <c r="VJM67" s="960">
        <f t="shared" ref="VJM67" si="15758">(VJM60-VJM62)*$C$65*0.2958</f>
        <v>0</v>
      </c>
      <c r="VJO67" s="960">
        <f t="shared" ref="VJO67" si="15759">(VJO60-VJO62)*$C$65*0.2958</f>
        <v>0</v>
      </c>
      <c r="VJQ67" s="960">
        <f t="shared" ref="VJQ67" si="15760">(VJQ60-VJQ62)*$C$65*0.2958</f>
        <v>0</v>
      </c>
      <c r="VJS67" s="960">
        <f t="shared" ref="VJS67" si="15761">(VJS60-VJS62)*$C$65*0.2958</f>
        <v>0</v>
      </c>
      <c r="VJU67" s="960">
        <f t="shared" ref="VJU67" si="15762">(VJU60-VJU62)*$C$65*0.2958</f>
        <v>0</v>
      </c>
      <c r="VJW67" s="960">
        <f t="shared" ref="VJW67" si="15763">(VJW60-VJW62)*$C$65*0.2958</f>
        <v>0</v>
      </c>
      <c r="VJY67" s="960">
        <f t="shared" ref="VJY67" si="15764">(VJY60-VJY62)*$C$65*0.2958</f>
        <v>0</v>
      </c>
      <c r="VKA67" s="960">
        <f t="shared" ref="VKA67" si="15765">(VKA60-VKA62)*$C$65*0.2958</f>
        <v>0</v>
      </c>
      <c r="VKC67" s="960">
        <f t="shared" ref="VKC67" si="15766">(VKC60-VKC62)*$C$65*0.2958</f>
        <v>0</v>
      </c>
      <c r="VKE67" s="960">
        <f t="shared" ref="VKE67" si="15767">(VKE60-VKE62)*$C$65*0.2958</f>
        <v>0</v>
      </c>
      <c r="VKG67" s="960">
        <f t="shared" ref="VKG67" si="15768">(VKG60-VKG62)*$C$65*0.2958</f>
        <v>0</v>
      </c>
      <c r="VKI67" s="960">
        <f t="shared" ref="VKI67" si="15769">(VKI60-VKI62)*$C$65*0.2958</f>
        <v>0</v>
      </c>
      <c r="VKK67" s="960">
        <f t="shared" ref="VKK67" si="15770">(VKK60-VKK62)*$C$65*0.2958</f>
        <v>0</v>
      </c>
      <c r="VKM67" s="960">
        <f t="shared" ref="VKM67" si="15771">(VKM60-VKM62)*$C$65*0.2958</f>
        <v>0</v>
      </c>
      <c r="VKO67" s="960">
        <f t="shared" ref="VKO67" si="15772">(VKO60-VKO62)*$C$65*0.2958</f>
        <v>0</v>
      </c>
      <c r="VKQ67" s="960">
        <f t="shared" ref="VKQ67" si="15773">(VKQ60-VKQ62)*$C$65*0.2958</f>
        <v>0</v>
      </c>
      <c r="VKS67" s="960">
        <f t="shared" ref="VKS67" si="15774">(VKS60-VKS62)*$C$65*0.2958</f>
        <v>0</v>
      </c>
      <c r="VKU67" s="960">
        <f t="shared" ref="VKU67" si="15775">(VKU60-VKU62)*$C$65*0.2958</f>
        <v>0</v>
      </c>
      <c r="VKW67" s="960">
        <f t="shared" ref="VKW67" si="15776">(VKW60-VKW62)*$C$65*0.2958</f>
        <v>0</v>
      </c>
      <c r="VKY67" s="960">
        <f t="shared" ref="VKY67" si="15777">(VKY60-VKY62)*$C$65*0.2958</f>
        <v>0</v>
      </c>
      <c r="VLA67" s="960">
        <f t="shared" ref="VLA67" si="15778">(VLA60-VLA62)*$C$65*0.2958</f>
        <v>0</v>
      </c>
      <c r="VLC67" s="960">
        <f t="shared" ref="VLC67" si="15779">(VLC60-VLC62)*$C$65*0.2958</f>
        <v>0</v>
      </c>
      <c r="VLE67" s="960">
        <f t="shared" ref="VLE67" si="15780">(VLE60-VLE62)*$C$65*0.2958</f>
        <v>0</v>
      </c>
      <c r="VLG67" s="960">
        <f t="shared" ref="VLG67" si="15781">(VLG60-VLG62)*$C$65*0.2958</f>
        <v>0</v>
      </c>
      <c r="VLI67" s="960">
        <f t="shared" ref="VLI67" si="15782">(VLI60-VLI62)*$C$65*0.2958</f>
        <v>0</v>
      </c>
      <c r="VLK67" s="960">
        <f t="shared" ref="VLK67" si="15783">(VLK60-VLK62)*$C$65*0.2958</f>
        <v>0</v>
      </c>
      <c r="VLM67" s="960">
        <f t="shared" ref="VLM67" si="15784">(VLM60-VLM62)*$C$65*0.2958</f>
        <v>0</v>
      </c>
      <c r="VLO67" s="960">
        <f t="shared" ref="VLO67" si="15785">(VLO60-VLO62)*$C$65*0.2958</f>
        <v>0</v>
      </c>
      <c r="VLQ67" s="960">
        <f t="shared" ref="VLQ67" si="15786">(VLQ60-VLQ62)*$C$65*0.2958</f>
        <v>0</v>
      </c>
      <c r="VLS67" s="960">
        <f t="shared" ref="VLS67" si="15787">(VLS60-VLS62)*$C$65*0.2958</f>
        <v>0</v>
      </c>
      <c r="VLU67" s="960">
        <f t="shared" ref="VLU67" si="15788">(VLU60-VLU62)*$C$65*0.2958</f>
        <v>0</v>
      </c>
      <c r="VLW67" s="960">
        <f t="shared" ref="VLW67" si="15789">(VLW60-VLW62)*$C$65*0.2958</f>
        <v>0</v>
      </c>
      <c r="VLY67" s="960">
        <f t="shared" ref="VLY67" si="15790">(VLY60-VLY62)*$C$65*0.2958</f>
        <v>0</v>
      </c>
      <c r="VMA67" s="960">
        <f t="shared" ref="VMA67" si="15791">(VMA60-VMA62)*$C$65*0.2958</f>
        <v>0</v>
      </c>
      <c r="VMC67" s="960">
        <f t="shared" ref="VMC67" si="15792">(VMC60-VMC62)*$C$65*0.2958</f>
        <v>0</v>
      </c>
      <c r="VME67" s="960">
        <f t="shared" ref="VME67" si="15793">(VME60-VME62)*$C$65*0.2958</f>
        <v>0</v>
      </c>
      <c r="VMG67" s="960">
        <f t="shared" ref="VMG67" si="15794">(VMG60-VMG62)*$C$65*0.2958</f>
        <v>0</v>
      </c>
      <c r="VMI67" s="960">
        <f t="shared" ref="VMI67" si="15795">(VMI60-VMI62)*$C$65*0.2958</f>
        <v>0</v>
      </c>
      <c r="VMK67" s="960">
        <f t="shared" ref="VMK67" si="15796">(VMK60-VMK62)*$C$65*0.2958</f>
        <v>0</v>
      </c>
      <c r="VMM67" s="960">
        <f t="shared" ref="VMM67" si="15797">(VMM60-VMM62)*$C$65*0.2958</f>
        <v>0</v>
      </c>
      <c r="VMO67" s="960">
        <f t="shared" ref="VMO67" si="15798">(VMO60-VMO62)*$C$65*0.2958</f>
        <v>0</v>
      </c>
      <c r="VMQ67" s="960">
        <f t="shared" ref="VMQ67" si="15799">(VMQ60-VMQ62)*$C$65*0.2958</f>
        <v>0</v>
      </c>
      <c r="VMS67" s="960">
        <f t="shared" ref="VMS67" si="15800">(VMS60-VMS62)*$C$65*0.2958</f>
        <v>0</v>
      </c>
      <c r="VMU67" s="960">
        <f t="shared" ref="VMU67" si="15801">(VMU60-VMU62)*$C$65*0.2958</f>
        <v>0</v>
      </c>
      <c r="VMW67" s="960">
        <f t="shared" ref="VMW67" si="15802">(VMW60-VMW62)*$C$65*0.2958</f>
        <v>0</v>
      </c>
      <c r="VMY67" s="960">
        <f t="shared" ref="VMY67" si="15803">(VMY60-VMY62)*$C$65*0.2958</f>
        <v>0</v>
      </c>
      <c r="VNA67" s="960">
        <f t="shared" ref="VNA67" si="15804">(VNA60-VNA62)*$C$65*0.2958</f>
        <v>0</v>
      </c>
      <c r="VNC67" s="960">
        <f t="shared" ref="VNC67" si="15805">(VNC60-VNC62)*$C$65*0.2958</f>
        <v>0</v>
      </c>
      <c r="VNE67" s="960">
        <f t="shared" ref="VNE67" si="15806">(VNE60-VNE62)*$C$65*0.2958</f>
        <v>0</v>
      </c>
      <c r="VNG67" s="960">
        <f t="shared" ref="VNG67" si="15807">(VNG60-VNG62)*$C$65*0.2958</f>
        <v>0</v>
      </c>
      <c r="VNI67" s="960">
        <f t="shared" ref="VNI67" si="15808">(VNI60-VNI62)*$C$65*0.2958</f>
        <v>0</v>
      </c>
      <c r="VNK67" s="960">
        <f t="shared" ref="VNK67" si="15809">(VNK60-VNK62)*$C$65*0.2958</f>
        <v>0</v>
      </c>
      <c r="VNM67" s="960">
        <f t="shared" ref="VNM67" si="15810">(VNM60-VNM62)*$C$65*0.2958</f>
        <v>0</v>
      </c>
      <c r="VNO67" s="960">
        <f t="shared" ref="VNO67" si="15811">(VNO60-VNO62)*$C$65*0.2958</f>
        <v>0</v>
      </c>
      <c r="VNQ67" s="960">
        <f t="shared" ref="VNQ67" si="15812">(VNQ60-VNQ62)*$C$65*0.2958</f>
        <v>0</v>
      </c>
      <c r="VNS67" s="960">
        <f t="shared" ref="VNS67" si="15813">(VNS60-VNS62)*$C$65*0.2958</f>
        <v>0</v>
      </c>
      <c r="VNU67" s="960">
        <f t="shared" ref="VNU67" si="15814">(VNU60-VNU62)*$C$65*0.2958</f>
        <v>0</v>
      </c>
      <c r="VNW67" s="960">
        <f t="shared" ref="VNW67" si="15815">(VNW60-VNW62)*$C$65*0.2958</f>
        <v>0</v>
      </c>
      <c r="VNY67" s="960">
        <f t="shared" ref="VNY67" si="15816">(VNY60-VNY62)*$C$65*0.2958</f>
        <v>0</v>
      </c>
      <c r="VOA67" s="960">
        <f t="shared" ref="VOA67" si="15817">(VOA60-VOA62)*$C$65*0.2958</f>
        <v>0</v>
      </c>
      <c r="VOC67" s="960">
        <f t="shared" ref="VOC67" si="15818">(VOC60-VOC62)*$C$65*0.2958</f>
        <v>0</v>
      </c>
      <c r="VOE67" s="960">
        <f t="shared" ref="VOE67" si="15819">(VOE60-VOE62)*$C$65*0.2958</f>
        <v>0</v>
      </c>
      <c r="VOG67" s="960">
        <f t="shared" ref="VOG67" si="15820">(VOG60-VOG62)*$C$65*0.2958</f>
        <v>0</v>
      </c>
      <c r="VOI67" s="960">
        <f t="shared" ref="VOI67" si="15821">(VOI60-VOI62)*$C$65*0.2958</f>
        <v>0</v>
      </c>
      <c r="VOK67" s="960">
        <f t="shared" ref="VOK67" si="15822">(VOK60-VOK62)*$C$65*0.2958</f>
        <v>0</v>
      </c>
      <c r="VOM67" s="960">
        <f t="shared" ref="VOM67" si="15823">(VOM60-VOM62)*$C$65*0.2958</f>
        <v>0</v>
      </c>
      <c r="VOO67" s="960">
        <f t="shared" ref="VOO67" si="15824">(VOO60-VOO62)*$C$65*0.2958</f>
        <v>0</v>
      </c>
      <c r="VOQ67" s="960">
        <f t="shared" ref="VOQ67" si="15825">(VOQ60-VOQ62)*$C$65*0.2958</f>
        <v>0</v>
      </c>
      <c r="VOS67" s="960">
        <f t="shared" ref="VOS67" si="15826">(VOS60-VOS62)*$C$65*0.2958</f>
        <v>0</v>
      </c>
      <c r="VOU67" s="960">
        <f t="shared" ref="VOU67" si="15827">(VOU60-VOU62)*$C$65*0.2958</f>
        <v>0</v>
      </c>
      <c r="VOW67" s="960">
        <f t="shared" ref="VOW67" si="15828">(VOW60-VOW62)*$C$65*0.2958</f>
        <v>0</v>
      </c>
      <c r="VOY67" s="960">
        <f t="shared" ref="VOY67" si="15829">(VOY60-VOY62)*$C$65*0.2958</f>
        <v>0</v>
      </c>
      <c r="VPA67" s="960">
        <f t="shared" ref="VPA67" si="15830">(VPA60-VPA62)*$C$65*0.2958</f>
        <v>0</v>
      </c>
      <c r="VPC67" s="960">
        <f t="shared" ref="VPC67" si="15831">(VPC60-VPC62)*$C$65*0.2958</f>
        <v>0</v>
      </c>
      <c r="VPE67" s="960">
        <f t="shared" ref="VPE67" si="15832">(VPE60-VPE62)*$C$65*0.2958</f>
        <v>0</v>
      </c>
      <c r="VPG67" s="960">
        <f t="shared" ref="VPG67" si="15833">(VPG60-VPG62)*$C$65*0.2958</f>
        <v>0</v>
      </c>
      <c r="VPI67" s="960">
        <f t="shared" ref="VPI67" si="15834">(VPI60-VPI62)*$C$65*0.2958</f>
        <v>0</v>
      </c>
      <c r="VPK67" s="960">
        <f t="shared" ref="VPK67" si="15835">(VPK60-VPK62)*$C$65*0.2958</f>
        <v>0</v>
      </c>
      <c r="VPM67" s="960">
        <f t="shared" ref="VPM67" si="15836">(VPM60-VPM62)*$C$65*0.2958</f>
        <v>0</v>
      </c>
      <c r="VPO67" s="960">
        <f t="shared" ref="VPO67" si="15837">(VPO60-VPO62)*$C$65*0.2958</f>
        <v>0</v>
      </c>
      <c r="VPQ67" s="960">
        <f t="shared" ref="VPQ67" si="15838">(VPQ60-VPQ62)*$C$65*0.2958</f>
        <v>0</v>
      </c>
      <c r="VPS67" s="960">
        <f t="shared" ref="VPS67" si="15839">(VPS60-VPS62)*$C$65*0.2958</f>
        <v>0</v>
      </c>
      <c r="VPU67" s="960">
        <f t="shared" ref="VPU67" si="15840">(VPU60-VPU62)*$C$65*0.2958</f>
        <v>0</v>
      </c>
      <c r="VPW67" s="960">
        <f t="shared" ref="VPW67" si="15841">(VPW60-VPW62)*$C$65*0.2958</f>
        <v>0</v>
      </c>
      <c r="VPY67" s="960">
        <f t="shared" ref="VPY67" si="15842">(VPY60-VPY62)*$C$65*0.2958</f>
        <v>0</v>
      </c>
      <c r="VQA67" s="960">
        <f t="shared" ref="VQA67" si="15843">(VQA60-VQA62)*$C$65*0.2958</f>
        <v>0</v>
      </c>
      <c r="VQC67" s="960">
        <f t="shared" ref="VQC67" si="15844">(VQC60-VQC62)*$C$65*0.2958</f>
        <v>0</v>
      </c>
      <c r="VQE67" s="960">
        <f t="shared" ref="VQE67" si="15845">(VQE60-VQE62)*$C$65*0.2958</f>
        <v>0</v>
      </c>
      <c r="VQG67" s="960">
        <f t="shared" ref="VQG67" si="15846">(VQG60-VQG62)*$C$65*0.2958</f>
        <v>0</v>
      </c>
      <c r="VQI67" s="960">
        <f t="shared" ref="VQI67" si="15847">(VQI60-VQI62)*$C$65*0.2958</f>
        <v>0</v>
      </c>
      <c r="VQK67" s="960">
        <f t="shared" ref="VQK67" si="15848">(VQK60-VQK62)*$C$65*0.2958</f>
        <v>0</v>
      </c>
      <c r="VQM67" s="960">
        <f t="shared" ref="VQM67" si="15849">(VQM60-VQM62)*$C$65*0.2958</f>
        <v>0</v>
      </c>
      <c r="VQO67" s="960">
        <f t="shared" ref="VQO67" si="15850">(VQO60-VQO62)*$C$65*0.2958</f>
        <v>0</v>
      </c>
      <c r="VQQ67" s="960">
        <f t="shared" ref="VQQ67" si="15851">(VQQ60-VQQ62)*$C$65*0.2958</f>
        <v>0</v>
      </c>
      <c r="VQS67" s="960">
        <f t="shared" ref="VQS67" si="15852">(VQS60-VQS62)*$C$65*0.2958</f>
        <v>0</v>
      </c>
      <c r="VQU67" s="960">
        <f t="shared" ref="VQU67" si="15853">(VQU60-VQU62)*$C$65*0.2958</f>
        <v>0</v>
      </c>
      <c r="VQW67" s="960">
        <f t="shared" ref="VQW67" si="15854">(VQW60-VQW62)*$C$65*0.2958</f>
        <v>0</v>
      </c>
      <c r="VQY67" s="960">
        <f t="shared" ref="VQY67" si="15855">(VQY60-VQY62)*$C$65*0.2958</f>
        <v>0</v>
      </c>
      <c r="VRA67" s="960">
        <f t="shared" ref="VRA67" si="15856">(VRA60-VRA62)*$C$65*0.2958</f>
        <v>0</v>
      </c>
      <c r="VRC67" s="960">
        <f t="shared" ref="VRC67" si="15857">(VRC60-VRC62)*$C$65*0.2958</f>
        <v>0</v>
      </c>
      <c r="VRE67" s="960">
        <f t="shared" ref="VRE67" si="15858">(VRE60-VRE62)*$C$65*0.2958</f>
        <v>0</v>
      </c>
      <c r="VRG67" s="960">
        <f t="shared" ref="VRG67" si="15859">(VRG60-VRG62)*$C$65*0.2958</f>
        <v>0</v>
      </c>
      <c r="VRI67" s="960">
        <f t="shared" ref="VRI67" si="15860">(VRI60-VRI62)*$C$65*0.2958</f>
        <v>0</v>
      </c>
      <c r="VRK67" s="960">
        <f t="shared" ref="VRK67" si="15861">(VRK60-VRK62)*$C$65*0.2958</f>
        <v>0</v>
      </c>
      <c r="VRM67" s="960">
        <f t="shared" ref="VRM67" si="15862">(VRM60-VRM62)*$C$65*0.2958</f>
        <v>0</v>
      </c>
      <c r="VRO67" s="960">
        <f t="shared" ref="VRO67" si="15863">(VRO60-VRO62)*$C$65*0.2958</f>
        <v>0</v>
      </c>
      <c r="VRQ67" s="960">
        <f t="shared" ref="VRQ67" si="15864">(VRQ60-VRQ62)*$C$65*0.2958</f>
        <v>0</v>
      </c>
      <c r="VRS67" s="960">
        <f t="shared" ref="VRS67" si="15865">(VRS60-VRS62)*$C$65*0.2958</f>
        <v>0</v>
      </c>
      <c r="VRU67" s="960">
        <f t="shared" ref="VRU67" si="15866">(VRU60-VRU62)*$C$65*0.2958</f>
        <v>0</v>
      </c>
      <c r="VRW67" s="960">
        <f t="shared" ref="VRW67" si="15867">(VRW60-VRW62)*$C$65*0.2958</f>
        <v>0</v>
      </c>
      <c r="VRY67" s="960">
        <f t="shared" ref="VRY67" si="15868">(VRY60-VRY62)*$C$65*0.2958</f>
        <v>0</v>
      </c>
      <c r="VSA67" s="960">
        <f t="shared" ref="VSA67" si="15869">(VSA60-VSA62)*$C$65*0.2958</f>
        <v>0</v>
      </c>
      <c r="VSC67" s="960">
        <f t="shared" ref="VSC67" si="15870">(VSC60-VSC62)*$C$65*0.2958</f>
        <v>0</v>
      </c>
      <c r="VSE67" s="960">
        <f t="shared" ref="VSE67" si="15871">(VSE60-VSE62)*$C$65*0.2958</f>
        <v>0</v>
      </c>
      <c r="VSG67" s="960">
        <f t="shared" ref="VSG67" si="15872">(VSG60-VSG62)*$C$65*0.2958</f>
        <v>0</v>
      </c>
      <c r="VSI67" s="960">
        <f t="shared" ref="VSI67" si="15873">(VSI60-VSI62)*$C$65*0.2958</f>
        <v>0</v>
      </c>
      <c r="VSK67" s="960">
        <f t="shared" ref="VSK67" si="15874">(VSK60-VSK62)*$C$65*0.2958</f>
        <v>0</v>
      </c>
      <c r="VSM67" s="960">
        <f t="shared" ref="VSM67" si="15875">(VSM60-VSM62)*$C$65*0.2958</f>
        <v>0</v>
      </c>
      <c r="VSO67" s="960">
        <f t="shared" ref="VSO67" si="15876">(VSO60-VSO62)*$C$65*0.2958</f>
        <v>0</v>
      </c>
      <c r="VSQ67" s="960">
        <f t="shared" ref="VSQ67" si="15877">(VSQ60-VSQ62)*$C$65*0.2958</f>
        <v>0</v>
      </c>
      <c r="VSS67" s="960">
        <f t="shared" ref="VSS67" si="15878">(VSS60-VSS62)*$C$65*0.2958</f>
        <v>0</v>
      </c>
      <c r="VSU67" s="960">
        <f t="shared" ref="VSU67" si="15879">(VSU60-VSU62)*$C$65*0.2958</f>
        <v>0</v>
      </c>
      <c r="VSW67" s="960">
        <f t="shared" ref="VSW67" si="15880">(VSW60-VSW62)*$C$65*0.2958</f>
        <v>0</v>
      </c>
      <c r="VSY67" s="960">
        <f t="shared" ref="VSY67" si="15881">(VSY60-VSY62)*$C$65*0.2958</f>
        <v>0</v>
      </c>
      <c r="VTA67" s="960">
        <f t="shared" ref="VTA67" si="15882">(VTA60-VTA62)*$C$65*0.2958</f>
        <v>0</v>
      </c>
      <c r="VTC67" s="960">
        <f t="shared" ref="VTC67" si="15883">(VTC60-VTC62)*$C$65*0.2958</f>
        <v>0</v>
      </c>
      <c r="VTE67" s="960">
        <f t="shared" ref="VTE67" si="15884">(VTE60-VTE62)*$C$65*0.2958</f>
        <v>0</v>
      </c>
      <c r="VTG67" s="960">
        <f t="shared" ref="VTG67" si="15885">(VTG60-VTG62)*$C$65*0.2958</f>
        <v>0</v>
      </c>
      <c r="VTI67" s="960">
        <f t="shared" ref="VTI67" si="15886">(VTI60-VTI62)*$C$65*0.2958</f>
        <v>0</v>
      </c>
      <c r="VTK67" s="960">
        <f t="shared" ref="VTK67" si="15887">(VTK60-VTK62)*$C$65*0.2958</f>
        <v>0</v>
      </c>
      <c r="VTM67" s="960">
        <f t="shared" ref="VTM67" si="15888">(VTM60-VTM62)*$C$65*0.2958</f>
        <v>0</v>
      </c>
      <c r="VTO67" s="960">
        <f t="shared" ref="VTO67" si="15889">(VTO60-VTO62)*$C$65*0.2958</f>
        <v>0</v>
      </c>
      <c r="VTQ67" s="960">
        <f t="shared" ref="VTQ67" si="15890">(VTQ60-VTQ62)*$C$65*0.2958</f>
        <v>0</v>
      </c>
      <c r="VTS67" s="960">
        <f t="shared" ref="VTS67" si="15891">(VTS60-VTS62)*$C$65*0.2958</f>
        <v>0</v>
      </c>
      <c r="VTU67" s="960">
        <f t="shared" ref="VTU67" si="15892">(VTU60-VTU62)*$C$65*0.2958</f>
        <v>0</v>
      </c>
      <c r="VTW67" s="960">
        <f t="shared" ref="VTW67" si="15893">(VTW60-VTW62)*$C$65*0.2958</f>
        <v>0</v>
      </c>
      <c r="VTY67" s="960">
        <f t="shared" ref="VTY67" si="15894">(VTY60-VTY62)*$C$65*0.2958</f>
        <v>0</v>
      </c>
      <c r="VUA67" s="960">
        <f t="shared" ref="VUA67" si="15895">(VUA60-VUA62)*$C$65*0.2958</f>
        <v>0</v>
      </c>
      <c r="VUC67" s="960">
        <f t="shared" ref="VUC67" si="15896">(VUC60-VUC62)*$C$65*0.2958</f>
        <v>0</v>
      </c>
      <c r="VUE67" s="960">
        <f t="shared" ref="VUE67" si="15897">(VUE60-VUE62)*$C$65*0.2958</f>
        <v>0</v>
      </c>
      <c r="VUG67" s="960">
        <f t="shared" ref="VUG67" si="15898">(VUG60-VUG62)*$C$65*0.2958</f>
        <v>0</v>
      </c>
      <c r="VUI67" s="960">
        <f t="shared" ref="VUI67" si="15899">(VUI60-VUI62)*$C$65*0.2958</f>
        <v>0</v>
      </c>
      <c r="VUK67" s="960">
        <f t="shared" ref="VUK67" si="15900">(VUK60-VUK62)*$C$65*0.2958</f>
        <v>0</v>
      </c>
      <c r="VUM67" s="960">
        <f t="shared" ref="VUM67" si="15901">(VUM60-VUM62)*$C$65*0.2958</f>
        <v>0</v>
      </c>
      <c r="VUO67" s="960">
        <f t="shared" ref="VUO67" si="15902">(VUO60-VUO62)*$C$65*0.2958</f>
        <v>0</v>
      </c>
      <c r="VUQ67" s="960">
        <f t="shared" ref="VUQ67" si="15903">(VUQ60-VUQ62)*$C$65*0.2958</f>
        <v>0</v>
      </c>
      <c r="VUS67" s="960">
        <f t="shared" ref="VUS67" si="15904">(VUS60-VUS62)*$C$65*0.2958</f>
        <v>0</v>
      </c>
      <c r="VUU67" s="960">
        <f t="shared" ref="VUU67" si="15905">(VUU60-VUU62)*$C$65*0.2958</f>
        <v>0</v>
      </c>
      <c r="VUW67" s="960">
        <f t="shared" ref="VUW67" si="15906">(VUW60-VUW62)*$C$65*0.2958</f>
        <v>0</v>
      </c>
      <c r="VUY67" s="960">
        <f t="shared" ref="VUY67" si="15907">(VUY60-VUY62)*$C$65*0.2958</f>
        <v>0</v>
      </c>
      <c r="VVA67" s="960">
        <f t="shared" ref="VVA67" si="15908">(VVA60-VVA62)*$C$65*0.2958</f>
        <v>0</v>
      </c>
      <c r="VVC67" s="960">
        <f t="shared" ref="VVC67" si="15909">(VVC60-VVC62)*$C$65*0.2958</f>
        <v>0</v>
      </c>
      <c r="VVE67" s="960">
        <f t="shared" ref="VVE67" si="15910">(VVE60-VVE62)*$C$65*0.2958</f>
        <v>0</v>
      </c>
      <c r="VVG67" s="960">
        <f t="shared" ref="VVG67" si="15911">(VVG60-VVG62)*$C$65*0.2958</f>
        <v>0</v>
      </c>
      <c r="VVI67" s="960">
        <f t="shared" ref="VVI67" si="15912">(VVI60-VVI62)*$C$65*0.2958</f>
        <v>0</v>
      </c>
      <c r="VVK67" s="960">
        <f t="shared" ref="VVK67" si="15913">(VVK60-VVK62)*$C$65*0.2958</f>
        <v>0</v>
      </c>
      <c r="VVM67" s="960">
        <f t="shared" ref="VVM67" si="15914">(VVM60-VVM62)*$C$65*0.2958</f>
        <v>0</v>
      </c>
      <c r="VVO67" s="960">
        <f t="shared" ref="VVO67" si="15915">(VVO60-VVO62)*$C$65*0.2958</f>
        <v>0</v>
      </c>
      <c r="VVQ67" s="960">
        <f t="shared" ref="VVQ67" si="15916">(VVQ60-VVQ62)*$C$65*0.2958</f>
        <v>0</v>
      </c>
      <c r="VVS67" s="960">
        <f t="shared" ref="VVS67" si="15917">(VVS60-VVS62)*$C$65*0.2958</f>
        <v>0</v>
      </c>
      <c r="VVU67" s="960">
        <f t="shared" ref="VVU67" si="15918">(VVU60-VVU62)*$C$65*0.2958</f>
        <v>0</v>
      </c>
      <c r="VVW67" s="960">
        <f t="shared" ref="VVW67" si="15919">(VVW60-VVW62)*$C$65*0.2958</f>
        <v>0</v>
      </c>
      <c r="VVY67" s="960">
        <f t="shared" ref="VVY67" si="15920">(VVY60-VVY62)*$C$65*0.2958</f>
        <v>0</v>
      </c>
      <c r="VWA67" s="960">
        <f t="shared" ref="VWA67" si="15921">(VWA60-VWA62)*$C$65*0.2958</f>
        <v>0</v>
      </c>
      <c r="VWC67" s="960">
        <f t="shared" ref="VWC67" si="15922">(VWC60-VWC62)*$C$65*0.2958</f>
        <v>0</v>
      </c>
      <c r="VWE67" s="960">
        <f t="shared" ref="VWE67" si="15923">(VWE60-VWE62)*$C$65*0.2958</f>
        <v>0</v>
      </c>
      <c r="VWG67" s="960">
        <f t="shared" ref="VWG67" si="15924">(VWG60-VWG62)*$C$65*0.2958</f>
        <v>0</v>
      </c>
      <c r="VWI67" s="960">
        <f t="shared" ref="VWI67" si="15925">(VWI60-VWI62)*$C$65*0.2958</f>
        <v>0</v>
      </c>
      <c r="VWK67" s="960">
        <f t="shared" ref="VWK67" si="15926">(VWK60-VWK62)*$C$65*0.2958</f>
        <v>0</v>
      </c>
      <c r="VWM67" s="960">
        <f t="shared" ref="VWM67" si="15927">(VWM60-VWM62)*$C$65*0.2958</f>
        <v>0</v>
      </c>
      <c r="VWO67" s="960">
        <f t="shared" ref="VWO67" si="15928">(VWO60-VWO62)*$C$65*0.2958</f>
        <v>0</v>
      </c>
      <c r="VWQ67" s="960">
        <f t="shared" ref="VWQ67" si="15929">(VWQ60-VWQ62)*$C$65*0.2958</f>
        <v>0</v>
      </c>
      <c r="VWS67" s="960">
        <f t="shared" ref="VWS67" si="15930">(VWS60-VWS62)*$C$65*0.2958</f>
        <v>0</v>
      </c>
      <c r="VWU67" s="960">
        <f t="shared" ref="VWU67" si="15931">(VWU60-VWU62)*$C$65*0.2958</f>
        <v>0</v>
      </c>
      <c r="VWW67" s="960">
        <f t="shared" ref="VWW67" si="15932">(VWW60-VWW62)*$C$65*0.2958</f>
        <v>0</v>
      </c>
      <c r="VWY67" s="960">
        <f t="shared" ref="VWY67" si="15933">(VWY60-VWY62)*$C$65*0.2958</f>
        <v>0</v>
      </c>
      <c r="VXA67" s="960">
        <f t="shared" ref="VXA67" si="15934">(VXA60-VXA62)*$C$65*0.2958</f>
        <v>0</v>
      </c>
      <c r="VXC67" s="960">
        <f t="shared" ref="VXC67" si="15935">(VXC60-VXC62)*$C$65*0.2958</f>
        <v>0</v>
      </c>
      <c r="VXE67" s="960">
        <f t="shared" ref="VXE67" si="15936">(VXE60-VXE62)*$C$65*0.2958</f>
        <v>0</v>
      </c>
      <c r="VXG67" s="960">
        <f t="shared" ref="VXG67" si="15937">(VXG60-VXG62)*$C$65*0.2958</f>
        <v>0</v>
      </c>
      <c r="VXI67" s="960">
        <f t="shared" ref="VXI67" si="15938">(VXI60-VXI62)*$C$65*0.2958</f>
        <v>0</v>
      </c>
      <c r="VXK67" s="960">
        <f t="shared" ref="VXK67" si="15939">(VXK60-VXK62)*$C$65*0.2958</f>
        <v>0</v>
      </c>
      <c r="VXM67" s="960">
        <f t="shared" ref="VXM67" si="15940">(VXM60-VXM62)*$C$65*0.2958</f>
        <v>0</v>
      </c>
      <c r="VXO67" s="960">
        <f t="shared" ref="VXO67" si="15941">(VXO60-VXO62)*$C$65*0.2958</f>
        <v>0</v>
      </c>
      <c r="VXQ67" s="960">
        <f t="shared" ref="VXQ67" si="15942">(VXQ60-VXQ62)*$C$65*0.2958</f>
        <v>0</v>
      </c>
      <c r="VXS67" s="960">
        <f t="shared" ref="VXS67" si="15943">(VXS60-VXS62)*$C$65*0.2958</f>
        <v>0</v>
      </c>
      <c r="VXU67" s="960">
        <f t="shared" ref="VXU67" si="15944">(VXU60-VXU62)*$C$65*0.2958</f>
        <v>0</v>
      </c>
      <c r="VXW67" s="960">
        <f t="shared" ref="VXW67" si="15945">(VXW60-VXW62)*$C$65*0.2958</f>
        <v>0</v>
      </c>
      <c r="VXY67" s="960">
        <f t="shared" ref="VXY67" si="15946">(VXY60-VXY62)*$C$65*0.2958</f>
        <v>0</v>
      </c>
      <c r="VYA67" s="960">
        <f t="shared" ref="VYA67" si="15947">(VYA60-VYA62)*$C$65*0.2958</f>
        <v>0</v>
      </c>
      <c r="VYC67" s="960">
        <f t="shared" ref="VYC67" si="15948">(VYC60-VYC62)*$C$65*0.2958</f>
        <v>0</v>
      </c>
      <c r="VYE67" s="960">
        <f t="shared" ref="VYE67" si="15949">(VYE60-VYE62)*$C$65*0.2958</f>
        <v>0</v>
      </c>
      <c r="VYG67" s="960">
        <f t="shared" ref="VYG67" si="15950">(VYG60-VYG62)*$C$65*0.2958</f>
        <v>0</v>
      </c>
      <c r="VYI67" s="960">
        <f t="shared" ref="VYI67" si="15951">(VYI60-VYI62)*$C$65*0.2958</f>
        <v>0</v>
      </c>
      <c r="VYK67" s="960">
        <f t="shared" ref="VYK67" si="15952">(VYK60-VYK62)*$C$65*0.2958</f>
        <v>0</v>
      </c>
      <c r="VYM67" s="960">
        <f t="shared" ref="VYM67" si="15953">(VYM60-VYM62)*$C$65*0.2958</f>
        <v>0</v>
      </c>
      <c r="VYO67" s="960">
        <f t="shared" ref="VYO67" si="15954">(VYO60-VYO62)*$C$65*0.2958</f>
        <v>0</v>
      </c>
      <c r="VYQ67" s="960">
        <f t="shared" ref="VYQ67" si="15955">(VYQ60-VYQ62)*$C$65*0.2958</f>
        <v>0</v>
      </c>
      <c r="VYS67" s="960">
        <f t="shared" ref="VYS67" si="15956">(VYS60-VYS62)*$C$65*0.2958</f>
        <v>0</v>
      </c>
      <c r="VYU67" s="960">
        <f t="shared" ref="VYU67" si="15957">(VYU60-VYU62)*$C$65*0.2958</f>
        <v>0</v>
      </c>
      <c r="VYW67" s="960">
        <f t="shared" ref="VYW67" si="15958">(VYW60-VYW62)*$C$65*0.2958</f>
        <v>0</v>
      </c>
      <c r="VYY67" s="960">
        <f t="shared" ref="VYY67" si="15959">(VYY60-VYY62)*$C$65*0.2958</f>
        <v>0</v>
      </c>
      <c r="VZA67" s="960">
        <f t="shared" ref="VZA67" si="15960">(VZA60-VZA62)*$C$65*0.2958</f>
        <v>0</v>
      </c>
      <c r="VZC67" s="960">
        <f t="shared" ref="VZC67" si="15961">(VZC60-VZC62)*$C$65*0.2958</f>
        <v>0</v>
      </c>
      <c r="VZE67" s="960">
        <f t="shared" ref="VZE67" si="15962">(VZE60-VZE62)*$C$65*0.2958</f>
        <v>0</v>
      </c>
      <c r="VZG67" s="960">
        <f t="shared" ref="VZG67" si="15963">(VZG60-VZG62)*$C$65*0.2958</f>
        <v>0</v>
      </c>
      <c r="VZI67" s="960">
        <f t="shared" ref="VZI67" si="15964">(VZI60-VZI62)*$C$65*0.2958</f>
        <v>0</v>
      </c>
      <c r="VZK67" s="960">
        <f t="shared" ref="VZK67" si="15965">(VZK60-VZK62)*$C$65*0.2958</f>
        <v>0</v>
      </c>
      <c r="VZM67" s="960">
        <f t="shared" ref="VZM67" si="15966">(VZM60-VZM62)*$C$65*0.2958</f>
        <v>0</v>
      </c>
      <c r="VZO67" s="960">
        <f t="shared" ref="VZO67" si="15967">(VZO60-VZO62)*$C$65*0.2958</f>
        <v>0</v>
      </c>
      <c r="VZQ67" s="960">
        <f t="shared" ref="VZQ67" si="15968">(VZQ60-VZQ62)*$C$65*0.2958</f>
        <v>0</v>
      </c>
      <c r="VZS67" s="960">
        <f t="shared" ref="VZS67" si="15969">(VZS60-VZS62)*$C$65*0.2958</f>
        <v>0</v>
      </c>
      <c r="VZU67" s="960">
        <f t="shared" ref="VZU67" si="15970">(VZU60-VZU62)*$C$65*0.2958</f>
        <v>0</v>
      </c>
      <c r="VZW67" s="960">
        <f t="shared" ref="VZW67" si="15971">(VZW60-VZW62)*$C$65*0.2958</f>
        <v>0</v>
      </c>
      <c r="VZY67" s="960">
        <f t="shared" ref="VZY67" si="15972">(VZY60-VZY62)*$C$65*0.2958</f>
        <v>0</v>
      </c>
      <c r="WAA67" s="960">
        <f t="shared" ref="WAA67" si="15973">(WAA60-WAA62)*$C$65*0.2958</f>
        <v>0</v>
      </c>
      <c r="WAC67" s="960">
        <f t="shared" ref="WAC67" si="15974">(WAC60-WAC62)*$C$65*0.2958</f>
        <v>0</v>
      </c>
      <c r="WAE67" s="960">
        <f t="shared" ref="WAE67" si="15975">(WAE60-WAE62)*$C$65*0.2958</f>
        <v>0</v>
      </c>
      <c r="WAG67" s="960">
        <f t="shared" ref="WAG67" si="15976">(WAG60-WAG62)*$C$65*0.2958</f>
        <v>0</v>
      </c>
      <c r="WAI67" s="960">
        <f t="shared" ref="WAI67" si="15977">(WAI60-WAI62)*$C$65*0.2958</f>
        <v>0</v>
      </c>
      <c r="WAK67" s="960">
        <f t="shared" ref="WAK67" si="15978">(WAK60-WAK62)*$C$65*0.2958</f>
        <v>0</v>
      </c>
      <c r="WAM67" s="960">
        <f t="shared" ref="WAM67" si="15979">(WAM60-WAM62)*$C$65*0.2958</f>
        <v>0</v>
      </c>
      <c r="WAO67" s="960">
        <f t="shared" ref="WAO67" si="15980">(WAO60-WAO62)*$C$65*0.2958</f>
        <v>0</v>
      </c>
      <c r="WAQ67" s="960">
        <f t="shared" ref="WAQ67" si="15981">(WAQ60-WAQ62)*$C$65*0.2958</f>
        <v>0</v>
      </c>
      <c r="WAS67" s="960">
        <f t="shared" ref="WAS67" si="15982">(WAS60-WAS62)*$C$65*0.2958</f>
        <v>0</v>
      </c>
      <c r="WAU67" s="960">
        <f t="shared" ref="WAU67" si="15983">(WAU60-WAU62)*$C$65*0.2958</f>
        <v>0</v>
      </c>
      <c r="WAW67" s="960">
        <f t="shared" ref="WAW67" si="15984">(WAW60-WAW62)*$C$65*0.2958</f>
        <v>0</v>
      </c>
      <c r="WAY67" s="960">
        <f t="shared" ref="WAY67" si="15985">(WAY60-WAY62)*$C$65*0.2958</f>
        <v>0</v>
      </c>
      <c r="WBA67" s="960">
        <f t="shared" ref="WBA67" si="15986">(WBA60-WBA62)*$C$65*0.2958</f>
        <v>0</v>
      </c>
      <c r="WBC67" s="960">
        <f t="shared" ref="WBC67" si="15987">(WBC60-WBC62)*$C$65*0.2958</f>
        <v>0</v>
      </c>
      <c r="WBE67" s="960">
        <f t="shared" ref="WBE67" si="15988">(WBE60-WBE62)*$C$65*0.2958</f>
        <v>0</v>
      </c>
      <c r="WBG67" s="960">
        <f t="shared" ref="WBG67" si="15989">(WBG60-WBG62)*$C$65*0.2958</f>
        <v>0</v>
      </c>
      <c r="WBI67" s="960">
        <f t="shared" ref="WBI67" si="15990">(WBI60-WBI62)*$C$65*0.2958</f>
        <v>0</v>
      </c>
      <c r="WBK67" s="960">
        <f t="shared" ref="WBK67" si="15991">(WBK60-WBK62)*$C$65*0.2958</f>
        <v>0</v>
      </c>
      <c r="WBM67" s="960">
        <f t="shared" ref="WBM67" si="15992">(WBM60-WBM62)*$C$65*0.2958</f>
        <v>0</v>
      </c>
      <c r="WBO67" s="960">
        <f t="shared" ref="WBO67" si="15993">(WBO60-WBO62)*$C$65*0.2958</f>
        <v>0</v>
      </c>
      <c r="WBQ67" s="960">
        <f t="shared" ref="WBQ67" si="15994">(WBQ60-WBQ62)*$C$65*0.2958</f>
        <v>0</v>
      </c>
      <c r="WBS67" s="960">
        <f t="shared" ref="WBS67" si="15995">(WBS60-WBS62)*$C$65*0.2958</f>
        <v>0</v>
      </c>
      <c r="WBU67" s="960">
        <f t="shared" ref="WBU67" si="15996">(WBU60-WBU62)*$C$65*0.2958</f>
        <v>0</v>
      </c>
      <c r="WBW67" s="960">
        <f t="shared" ref="WBW67" si="15997">(WBW60-WBW62)*$C$65*0.2958</f>
        <v>0</v>
      </c>
      <c r="WBY67" s="960">
        <f t="shared" ref="WBY67" si="15998">(WBY60-WBY62)*$C$65*0.2958</f>
        <v>0</v>
      </c>
      <c r="WCA67" s="960">
        <f t="shared" ref="WCA67" si="15999">(WCA60-WCA62)*$C$65*0.2958</f>
        <v>0</v>
      </c>
      <c r="WCC67" s="960">
        <f t="shared" ref="WCC67" si="16000">(WCC60-WCC62)*$C$65*0.2958</f>
        <v>0</v>
      </c>
      <c r="WCE67" s="960">
        <f t="shared" ref="WCE67" si="16001">(WCE60-WCE62)*$C$65*0.2958</f>
        <v>0</v>
      </c>
      <c r="WCG67" s="960">
        <f t="shared" ref="WCG67" si="16002">(WCG60-WCG62)*$C$65*0.2958</f>
        <v>0</v>
      </c>
      <c r="WCI67" s="960">
        <f t="shared" ref="WCI67" si="16003">(WCI60-WCI62)*$C$65*0.2958</f>
        <v>0</v>
      </c>
      <c r="WCK67" s="960">
        <f t="shared" ref="WCK67" si="16004">(WCK60-WCK62)*$C$65*0.2958</f>
        <v>0</v>
      </c>
      <c r="WCM67" s="960">
        <f t="shared" ref="WCM67" si="16005">(WCM60-WCM62)*$C$65*0.2958</f>
        <v>0</v>
      </c>
      <c r="WCO67" s="960">
        <f t="shared" ref="WCO67" si="16006">(WCO60-WCO62)*$C$65*0.2958</f>
        <v>0</v>
      </c>
      <c r="WCQ67" s="960">
        <f t="shared" ref="WCQ67" si="16007">(WCQ60-WCQ62)*$C$65*0.2958</f>
        <v>0</v>
      </c>
      <c r="WCS67" s="960">
        <f t="shared" ref="WCS67" si="16008">(WCS60-WCS62)*$C$65*0.2958</f>
        <v>0</v>
      </c>
      <c r="WCU67" s="960">
        <f t="shared" ref="WCU67" si="16009">(WCU60-WCU62)*$C$65*0.2958</f>
        <v>0</v>
      </c>
      <c r="WCW67" s="960">
        <f t="shared" ref="WCW67" si="16010">(WCW60-WCW62)*$C$65*0.2958</f>
        <v>0</v>
      </c>
      <c r="WCY67" s="960">
        <f t="shared" ref="WCY67" si="16011">(WCY60-WCY62)*$C$65*0.2958</f>
        <v>0</v>
      </c>
      <c r="WDA67" s="960">
        <f t="shared" ref="WDA67" si="16012">(WDA60-WDA62)*$C$65*0.2958</f>
        <v>0</v>
      </c>
      <c r="WDC67" s="960">
        <f t="shared" ref="WDC67" si="16013">(WDC60-WDC62)*$C$65*0.2958</f>
        <v>0</v>
      </c>
      <c r="WDE67" s="960">
        <f t="shared" ref="WDE67" si="16014">(WDE60-WDE62)*$C$65*0.2958</f>
        <v>0</v>
      </c>
      <c r="WDG67" s="960">
        <f t="shared" ref="WDG67" si="16015">(WDG60-WDG62)*$C$65*0.2958</f>
        <v>0</v>
      </c>
      <c r="WDI67" s="960">
        <f t="shared" ref="WDI67" si="16016">(WDI60-WDI62)*$C$65*0.2958</f>
        <v>0</v>
      </c>
      <c r="WDK67" s="960">
        <f t="shared" ref="WDK67" si="16017">(WDK60-WDK62)*$C$65*0.2958</f>
        <v>0</v>
      </c>
      <c r="WDM67" s="960">
        <f t="shared" ref="WDM67" si="16018">(WDM60-WDM62)*$C$65*0.2958</f>
        <v>0</v>
      </c>
      <c r="WDO67" s="960">
        <f t="shared" ref="WDO67" si="16019">(WDO60-WDO62)*$C$65*0.2958</f>
        <v>0</v>
      </c>
      <c r="WDQ67" s="960">
        <f t="shared" ref="WDQ67" si="16020">(WDQ60-WDQ62)*$C$65*0.2958</f>
        <v>0</v>
      </c>
      <c r="WDS67" s="960">
        <f t="shared" ref="WDS67" si="16021">(WDS60-WDS62)*$C$65*0.2958</f>
        <v>0</v>
      </c>
      <c r="WDU67" s="960">
        <f t="shared" ref="WDU67" si="16022">(WDU60-WDU62)*$C$65*0.2958</f>
        <v>0</v>
      </c>
      <c r="WDW67" s="960">
        <f t="shared" ref="WDW67" si="16023">(WDW60-WDW62)*$C$65*0.2958</f>
        <v>0</v>
      </c>
      <c r="WDY67" s="960">
        <f t="shared" ref="WDY67" si="16024">(WDY60-WDY62)*$C$65*0.2958</f>
        <v>0</v>
      </c>
      <c r="WEA67" s="960">
        <f t="shared" ref="WEA67" si="16025">(WEA60-WEA62)*$C$65*0.2958</f>
        <v>0</v>
      </c>
      <c r="WEC67" s="960">
        <f t="shared" ref="WEC67" si="16026">(WEC60-WEC62)*$C$65*0.2958</f>
        <v>0</v>
      </c>
      <c r="WEE67" s="960">
        <f t="shared" ref="WEE67" si="16027">(WEE60-WEE62)*$C$65*0.2958</f>
        <v>0</v>
      </c>
      <c r="WEG67" s="960">
        <f t="shared" ref="WEG67" si="16028">(WEG60-WEG62)*$C$65*0.2958</f>
        <v>0</v>
      </c>
      <c r="WEI67" s="960">
        <f t="shared" ref="WEI67" si="16029">(WEI60-WEI62)*$C$65*0.2958</f>
        <v>0</v>
      </c>
      <c r="WEK67" s="960">
        <f t="shared" ref="WEK67" si="16030">(WEK60-WEK62)*$C$65*0.2958</f>
        <v>0</v>
      </c>
      <c r="WEM67" s="960">
        <f t="shared" ref="WEM67" si="16031">(WEM60-WEM62)*$C$65*0.2958</f>
        <v>0</v>
      </c>
      <c r="WEO67" s="960">
        <f t="shared" ref="WEO67" si="16032">(WEO60-WEO62)*$C$65*0.2958</f>
        <v>0</v>
      </c>
      <c r="WEQ67" s="960">
        <f t="shared" ref="WEQ67" si="16033">(WEQ60-WEQ62)*$C$65*0.2958</f>
        <v>0</v>
      </c>
      <c r="WES67" s="960">
        <f t="shared" ref="WES67" si="16034">(WES60-WES62)*$C$65*0.2958</f>
        <v>0</v>
      </c>
      <c r="WEU67" s="960">
        <f t="shared" ref="WEU67" si="16035">(WEU60-WEU62)*$C$65*0.2958</f>
        <v>0</v>
      </c>
      <c r="WEW67" s="960">
        <f t="shared" ref="WEW67" si="16036">(WEW60-WEW62)*$C$65*0.2958</f>
        <v>0</v>
      </c>
      <c r="WEY67" s="960">
        <f t="shared" ref="WEY67" si="16037">(WEY60-WEY62)*$C$65*0.2958</f>
        <v>0</v>
      </c>
      <c r="WFA67" s="960">
        <f t="shared" ref="WFA67" si="16038">(WFA60-WFA62)*$C$65*0.2958</f>
        <v>0</v>
      </c>
      <c r="WFC67" s="960">
        <f t="shared" ref="WFC67" si="16039">(WFC60-WFC62)*$C$65*0.2958</f>
        <v>0</v>
      </c>
      <c r="WFE67" s="960">
        <f t="shared" ref="WFE67" si="16040">(WFE60-WFE62)*$C$65*0.2958</f>
        <v>0</v>
      </c>
      <c r="WFG67" s="960">
        <f t="shared" ref="WFG67" si="16041">(WFG60-WFG62)*$C$65*0.2958</f>
        <v>0</v>
      </c>
      <c r="WFI67" s="960">
        <f t="shared" ref="WFI67" si="16042">(WFI60-WFI62)*$C$65*0.2958</f>
        <v>0</v>
      </c>
      <c r="WFK67" s="960">
        <f t="shared" ref="WFK67" si="16043">(WFK60-WFK62)*$C$65*0.2958</f>
        <v>0</v>
      </c>
      <c r="WFM67" s="960">
        <f t="shared" ref="WFM67" si="16044">(WFM60-WFM62)*$C$65*0.2958</f>
        <v>0</v>
      </c>
      <c r="WFO67" s="960">
        <f t="shared" ref="WFO67" si="16045">(WFO60-WFO62)*$C$65*0.2958</f>
        <v>0</v>
      </c>
      <c r="WFQ67" s="960">
        <f t="shared" ref="WFQ67" si="16046">(WFQ60-WFQ62)*$C$65*0.2958</f>
        <v>0</v>
      </c>
      <c r="WFS67" s="960">
        <f t="shared" ref="WFS67" si="16047">(WFS60-WFS62)*$C$65*0.2958</f>
        <v>0</v>
      </c>
      <c r="WFU67" s="960">
        <f t="shared" ref="WFU67" si="16048">(WFU60-WFU62)*$C$65*0.2958</f>
        <v>0</v>
      </c>
      <c r="WFW67" s="960">
        <f t="shared" ref="WFW67" si="16049">(WFW60-WFW62)*$C$65*0.2958</f>
        <v>0</v>
      </c>
      <c r="WFY67" s="960">
        <f t="shared" ref="WFY67" si="16050">(WFY60-WFY62)*$C$65*0.2958</f>
        <v>0</v>
      </c>
      <c r="WGA67" s="960">
        <f t="shared" ref="WGA67" si="16051">(WGA60-WGA62)*$C$65*0.2958</f>
        <v>0</v>
      </c>
      <c r="WGC67" s="960">
        <f t="shared" ref="WGC67" si="16052">(WGC60-WGC62)*$C$65*0.2958</f>
        <v>0</v>
      </c>
      <c r="WGE67" s="960">
        <f t="shared" ref="WGE67" si="16053">(WGE60-WGE62)*$C$65*0.2958</f>
        <v>0</v>
      </c>
      <c r="WGG67" s="960">
        <f t="shared" ref="WGG67" si="16054">(WGG60-WGG62)*$C$65*0.2958</f>
        <v>0</v>
      </c>
      <c r="WGI67" s="960">
        <f t="shared" ref="WGI67" si="16055">(WGI60-WGI62)*$C$65*0.2958</f>
        <v>0</v>
      </c>
      <c r="WGK67" s="960">
        <f t="shared" ref="WGK67" si="16056">(WGK60-WGK62)*$C$65*0.2958</f>
        <v>0</v>
      </c>
      <c r="WGM67" s="960">
        <f t="shared" ref="WGM67" si="16057">(WGM60-WGM62)*$C$65*0.2958</f>
        <v>0</v>
      </c>
      <c r="WGO67" s="960">
        <f t="shared" ref="WGO67" si="16058">(WGO60-WGO62)*$C$65*0.2958</f>
        <v>0</v>
      </c>
      <c r="WGQ67" s="960">
        <f t="shared" ref="WGQ67" si="16059">(WGQ60-WGQ62)*$C$65*0.2958</f>
        <v>0</v>
      </c>
      <c r="WGS67" s="960">
        <f t="shared" ref="WGS67" si="16060">(WGS60-WGS62)*$C$65*0.2958</f>
        <v>0</v>
      </c>
      <c r="WGU67" s="960">
        <f t="shared" ref="WGU67" si="16061">(WGU60-WGU62)*$C$65*0.2958</f>
        <v>0</v>
      </c>
      <c r="WGW67" s="960">
        <f t="shared" ref="WGW67" si="16062">(WGW60-WGW62)*$C$65*0.2958</f>
        <v>0</v>
      </c>
      <c r="WGY67" s="960">
        <f t="shared" ref="WGY67" si="16063">(WGY60-WGY62)*$C$65*0.2958</f>
        <v>0</v>
      </c>
      <c r="WHA67" s="960">
        <f t="shared" ref="WHA67" si="16064">(WHA60-WHA62)*$C$65*0.2958</f>
        <v>0</v>
      </c>
      <c r="WHC67" s="960">
        <f t="shared" ref="WHC67" si="16065">(WHC60-WHC62)*$C$65*0.2958</f>
        <v>0</v>
      </c>
      <c r="WHE67" s="960">
        <f t="shared" ref="WHE67" si="16066">(WHE60-WHE62)*$C$65*0.2958</f>
        <v>0</v>
      </c>
      <c r="WHG67" s="960">
        <f t="shared" ref="WHG67" si="16067">(WHG60-WHG62)*$C$65*0.2958</f>
        <v>0</v>
      </c>
      <c r="WHI67" s="960">
        <f t="shared" ref="WHI67" si="16068">(WHI60-WHI62)*$C$65*0.2958</f>
        <v>0</v>
      </c>
      <c r="WHK67" s="960">
        <f t="shared" ref="WHK67" si="16069">(WHK60-WHK62)*$C$65*0.2958</f>
        <v>0</v>
      </c>
      <c r="WHM67" s="960">
        <f t="shared" ref="WHM67" si="16070">(WHM60-WHM62)*$C$65*0.2958</f>
        <v>0</v>
      </c>
      <c r="WHO67" s="960">
        <f t="shared" ref="WHO67" si="16071">(WHO60-WHO62)*$C$65*0.2958</f>
        <v>0</v>
      </c>
      <c r="WHQ67" s="960">
        <f t="shared" ref="WHQ67" si="16072">(WHQ60-WHQ62)*$C$65*0.2958</f>
        <v>0</v>
      </c>
      <c r="WHS67" s="960">
        <f t="shared" ref="WHS67" si="16073">(WHS60-WHS62)*$C$65*0.2958</f>
        <v>0</v>
      </c>
      <c r="WHU67" s="960">
        <f t="shared" ref="WHU67" si="16074">(WHU60-WHU62)*$C$65*0.2958</f>
        <v>0</v>
      </c>
      <c r="WHW67" s="960">
        <f t="shared" ref="WHW67" si="16075">(WHW60-WHW62)*$C$65*0.2958</f>
        <v>0</v>
      </c>
      <c r="WHY67" s="960">
        <f t="shared" ref="WHY67" si="16076">(WHY60-WHY62)*$C$65*0.2958</f>
        <v>0</v>
      </c>
      <c r="WIA67" s="960">
        <f t="shared" ref="WIA67" si="16077">(WIA60-WIA62)*$C$65*0.2958</f>
        <v>0</v>
      </c>
      <c r="WIC67" s="960">
        <f t="shared" ref="WIC67" si="16078">(WIC60-WIC62)*$C$65*0.2958</f>
        <v>0</v>
      </c>
      <c r="WIE67" s="960">
        <f t="shared" ref="WIE67" si="16079">(WIE60-WIE62)*$C$65*0.2958</f>
        <v>0</v>
      </c>
      <c r="WIG67" s="960">
        <f t="shared" ref="WIG67" si="16080">(WIG60-WIG62)*$C$65*0.2958</f>
        <v>0</v>
      </c>
      <c r="WII67" s="960">
        <f t="shared" ref="WII67" si="16081">(WII60-WII62)*$C$65*0.2958</f>
        <v>0</v>
      </c>
      <c r="WIK67" s="960">
        <f t="shared" ref="WIK67" si="16082">(WIK60-WIK62)*$C$65*0.2958</f>
        <v>0</v>
      </c>
      <c r="WIM67" s="960">
        <f t="shared" ref="WIM67" si="16083">(WIM60-WIM62)*$C$65*0.2958</f>
        <v>0</v>
      </c>
      <c r="WIO67" s="960">
        <f t="shared" ref="WIO67" si="16084">(WIO60-WIO62)*$C$65*0.2958</f>
        <v>0</v>
      </c>
      <c r="WIQ67" s="960">
        <f t="shared" ref="WIQ67" si="16085">(WIQ60-WIQ62)*$C$65*0.2958</f>
        <v>0</v>
      </c>
      <c r="WIS67" s="960">
        <f t="shared" ref="WIS67" si="16086">(WIS60-WIS62)*$C$65*0.2958</f>
        <v>0</v>
      </c>
      <c r="WIU67" s="960">
        <f t="shared" ref="WIU67" si="16087">(WIU60-WIU62)*$C$65*0.2958</f>
        <v>0</v>
      </c>
      <c r="WIW67" s="960">
        <f t="shared" ref="WIW67" si="16088">(WIW60-WIW62)*$C$65*0.2958</f>
        <v>0</v>
      </c>
      <c r="WIY67" s="960">
        <f t="shared" ref="WIY67" si="16089">(WIY60-WIY62)*$C$65*0.2958</f>
        <v>0</v>
      </c>
      <c r="WJA67" s="960">
        <f t="shared" ref="WJA67" si="16090">(WJA60-WJA62)*$C$65*0.2958</f>
        <v>0</v>
      </c>
      <c r="WJC67" s="960">
        <f t="shared" ref="WJC67" si="16091">(WJC60-WJC62)*$C$65*0.2958</f>
        <v>0</v>
      </c>
      <c r="WJE67" s="960">
        <f t="shared" ref="WJE67" si="16092">(WJE60-WJE62)*$C$65*0.2958</f>
        <v>0</v>
      </c>
      <c r="WJG67" s="960">
        <f t="shared" ref="WJG67" si="16093">(WJG60-WJG62)*$C$65*0.2958</f>
        <v>0</v>
      </c>
      <c r="WJI67" s="960">
        <f t="shared" ref="WJI67" si="16094">(WJI60-WJI62)*$C$65*0.2958</f>
        <v>0</v>
      </c>
      <c r="WJK67" s="960">
        <f t="shared" ref="WJK67" si="16095">(WJK60-WJK62)*$C$65*0.2958</f>
        <v>0</v>
      </c>
      <c r="WJM67" s="960">
        <f t="shared" ref="WJM67" si="16096">(WJM60-WJM62)*$C$65*0.2958</f>
        <v>0</v>
      </c>
      <c r="WJO67" s="960">
        <f t="shared" ref="WJO67" si="16097">(WJO60-WJO62)*$C$65*0.2958</f>
        <v>0</v>
      </c>
      <c r="WJQ67" s="960">
        <f t="shared" ref="WJQ67" si="16098">(WJQ60-WJQ62)*$C$65*0.2958</f>
        <v>0</v>
      </c>
      <c r="WJS67" s="960">
        <f t="shared" ref="WJS67" si="16099">(WJS60-WJS62)*$C$65*0.2958</f>
        <v>0</v>
      </c>
      <c r="WJU67" s="960">
        <f t="shared" ref="WJU67" si="16100">(WJU60-WJU62)*$C$65*0.2958</f>
        <v>0</v>
      </c>
      <c r="WJW67" s="960">
        <f t="shared" ref="WJW67" si="16101">(WJW60-WJW62)*$C$65*0.2958</f>
        <v>0</v>
      </c>
      <c r="WJY67" s="960">
        <f t="shared" ref="WJY67" si="16102">(WJY60-WJY62)*$C$65*0.2958</f>
        <v>0</v>
      </c>
      <c r="WKA67" s="960">
        <f t="shared" ref="WKA67" si="16103">(WKA60-WKA62)*$C$65*0.2958</f>
        <v>0</v>
      </c>
      <c r="WKC67" s="960">
        <f t="shared" ref="WKC67" si="16104">(WKC60-WKC62)*$C$65*0.2958</f>
        <v>0</v>
      </c>
      <c r="WKE67" s="960">
        <f t="shared" ref="WKE67" si="16105">(WKE60-WKE62)*$C$65*0.2958</f>
        <v>0</v>
      </c>
      <c r="WKG67" s="960">
        <f t="shared" ref="WKG67" si="16106">(WKG60-WKG62)*$C$65*0.2958</f>
        <v>0</v>
      </c>
      <c r="WKI67" s="960">
        <f t="shared" ref="WKI67" si="16107">(WKI60-WKI62)*$C$65*0.2958</f>
        <v>0</v>
      </c>
      <c r="WKK67" s="960">
        <f t="shared" ref="WKK67" si="16108">(WKK60-WKK62)*$C$65*0.2958</f>
        <v>0</v>
      </c>
      <c r="WKM67" s="960">
        <f t="shared" ref="WKM67" si="16109">(WKM60-WKM62)*$C$65*0.2958</f>
        <v>0</v>
      </c>
      <c r="WKO67" s="960">
        <f t="shared" ref="WKO67" si="16110">(WKO60-WKO62)*$C$65*0.2958</f>
        <v>0</v>
      </c>
      <c r="WKQ67" s="960">
        <f t="shared" ref="WKQ67" si="16111">(WKQ60-WKQ62)*$C$65*0.2958</f>
        <v>0</v>
      </c>
      <c r="WKS67" s="960">
        <f t="shared" ref="WKS67" si="16112">(WKS60-WKS62)*$C$65*0.2958</f>
        <v>0</v>
      </c>
      <c r="WKU67" s="960">
        <f t="shared" ref="WKU67" si="16113">(WKU60-WKU62)*$C$65*0.2958</f>
        <v>0</v>
      </c>
      <c r="WKW67" s="960">
        <f t="shared" ref="WKW67" si="16114">(WKW60-WKW62)*$C$65*0.2958</f>
        <v>0</v>
      </c>
      <c r="WKY67" s="960">
        <f t="shared" ref="WKY67" si="16115">(WKY60-WKY62)*$C$65*0.2958</f>
        <v>0</v>
      </c>
      <c r="WLA67" s="960">
        <f t="shared" ref="WLA67" si="16116">(WLA60-WLA62)*$C$65*0.2958</f>
        <v>0</v>
      </c>
      <c r="WLC67" s="960">
        <f t="shared" ref="WLC67" si="16117">(WLC60-WLC62)*$C$65*0.2958</f>
        <v>0</v>
      </c>
      <c r="WLE67" s="960">
        <f t="shared" ref="WLE67" si="16118">(WLE60-WLE62)*$C$65*0.2958</f>
        <v>0</v>
      </c>
      <c r="WLG67" s="960">
        <f t="shared" ref="WLG67" si="16119">(WLG60-WLG62)*$C$65*0.2958</f>
        <v>0</v>
      </c>
      <c r="WLI67" s="960">
        <f t="shared" ref="WLI67" si="16120">(WLI60-WLI62)*$C$65*0.2958</f>
        <v>0</v>
      </c>
      <c r="WLK67" s="960">
        <f t="shared" ref="WLK67" si="16121">(WLK60-WLK62)*$C$65*0.2958</f>
        <v>0</v>
      </c>
      <c r="WLM67" s="960">
        <f t="shared" ref="WLM67" si="16122">(WLM60-WLM62)*$C$65*0.2958</f>
        <v>0</v>
      </c>
      <c r="WLO67" s="960">
        <f t="shared" ref="WLO67" si="16123">(WLO60-WLO62)*$C$65*0.2958</f>
        <v>0</v>
      </c>
      <c r="WLQ67" s="960">
        <f t="shared" ref="WLQ67" si="16124">(WLQ60-WLQ62)*$C$65*0.2958</f>
        <v>0</v>
      </c>
      <c r="WLS67" s="960">
        <f t="shared" ref="WLS67" si="16125">(WLS60-WLS62)*$C$65*0.2958</f>
        <v>0</v>
      </c>
      <c r="WLU67" s="960">
        <f t="shared" ref="WLU67" si="16126">(WLU60-WLU62)*$C$65*0.2958</f>
        <v>0</v>
      </c>
      <c r="WLW67" s="960">
        <f t="shared" ref="WLW67" si="16127">(WLW60-WLW62)*$C$65*0.2958</f>
        <v>0</v>
      </c>
      <c r="WLY67" s="960">
        <f t="shared" ref="WLY67" si="16128">(WLY60-WLY62)*$C$65*0.2958</f>
        <v>0</v>
      </c>
      <c r="WMA67" s="960">
        <f t="shared" ref="WMA67" si="16129">(WMA60-WMA62)*$C$65*0.2958</f>
        <v>0</v>
      </c>
      <c r="WMC67" s="960">
        <f t="shared" ref="WMC67" si="16130">(WMC60-WMC62)*$C$65*0.2958</f>
        <v>0</v>
      </c>
      <c r="WME67" s="960">
        <f t="shared" ref="WME67" si="16131">(WME60-WME62)*$C$65*0.2958</f>
        <v>0</v>
      </c>
      <c r="WMG67" s="960">
        <f t="shared" ref="WMG67" si="16132">(WMG60-WMG62)*$C$65*0.2958</f>
        <v>0</v>
      </c>
      <c r="WMI67" s="960">
        <f t="shared" ref="WMI67" si="16133">(WMI60-WMI62)*$C$65*0.2958</f>
        <v>0</v>
      </c>
      <c r="WMK67" s="960">
        <f t="shared" ref="WMK67" si="16134">(WMK60-WMK62)*$C$65*0.2958</f>
        <v>0</v>
      </c>
      <c r="WMM67" s="960">
        <f t="shared" ref="WMM67" si="16135">(WMM60-WMM62)*$C$65*0.2958</f>
        <v>0</v>
      </c>
      <c r="WMO67" s="960">
        <f t="shared" ref="WMO67" si="16136">(WMO60-WMO62)*$C$65*0.2958</f>
        <v>0</v>
      </c>
      <c r="WMQ67" s="960">
        <f t="shared" ref="WMQ67" si="16137">(WMQ60-WMQ62)*$C$65*0.2958</f>
        <v>0</v>
      </c>
      <c r="WMS67" s="960">
        <f t="shared" ref="WMS67" si="16138">(WMS60-WMS62)*$C$65*0.2958</f>
        <v>0</v>
      </c>
      <c r="WMU67" s="960">
        <f t="shared" ref="WMU67" si="16139">(WMU60-WMU62)*$C$65*0.2958</f>
        <v>0</v>
      </c>
      <c r="WMW67" s="960">
        <f t="shared" ref="WMW67" si="16140">(WMW60-WMW62)*$C$65*0.2958</f>
        <v>0</v>
      </c>
      <c r="WMY67" s="960">
        <f t="shared" ref="WMY67" si="16141">(WMY60-WMY62)*$C$65*0.2958</f>
        <v>0</v>
      </c>
      <c r="WNA67" s="960">
        <f t="shared" ref="WNA67" si="16142">(WNA60-WNA62)*$C$65*0.2958</f>
        <v>0</v>
      </c>
      <c r="WNC67" s="960">
        <f t="shared" ref="WNC67" si="16143">(WNC60-WNC62)*$C$65*0.2958</f>
        <v>0</v>
      </c>
      <c r="WNE67" s="960">
        <f t="shared" ref="WNE67" si="16144">(WNE60-WNE62)*$C$65*0.2958</f>
        <v>0</v>
      </c>
      <c r="WNG67" s="960">
        <f t="shared" ref="WNG67" si="16145">(WNG60-WNG62)*$C$65*0.2958</f>
        <v>0</v>
      </c>
      <c r="WNI67" s="960">
        <f t="shared" ref="WNI67" si="16146">(WNI60-WNI62)*$C$65*0.2958</f>
        <v>0</v>
      </c>
      <c r="WNK67" s="960">
        <f t="shared" ref="WNK67" si="16147">(WNK60-WNK62)*$C$65*0.2958</f>
        <v>0</v>
      </c>
      <c r="WNM67" s="960">
        <f t="shared" ref="WNM67" si="16148">(WNM60-WNM62)*$C$65*0.2958</f>
        <v>0</v>
      </c>
      <c r="WNO67" s="960">
        <f t="shared" ref="WNO67" si="16149">(WNO60-WNO62)*$C$65*0.2958</f>
        <v>0</v>
      </c>
      <c r="WNQ67" s="960">
        <f t="shared" ref="WNQ67" si="16150">(WNQ60-WNQ62)*$C$65*0.2958</f>
        <v>0</v>
      </c>
      <c r="WNS67" s="960">
        <f t="shared" ref="WNS67" si="16151">(WNS60-WNS62)*$C$65*0.2958</f>
        <v>0</v>
      </c>
      <c r="WNU67" s="960">
        <f t="shared" ref="WNU67" si="16152">(WNU60-WNU62)*$C$65*0.2958</f>
        <v>0</v>
      </c>
      <c r="WNW67" s="960">
        <f t="shared" ref="WNW67" si="16153">(WNW60-WNW62)*$C$65*0.2958</f>
        <v>0</v>
      </c>
      <c r="WNY67" s="960">
        <f t="shared" ref="WNY67" si="16154">(WNY60-WNY62)*$C$65*0.2958</f>
        <v>0</v>
      </c>
      <c r="WOA67" s="960">
        <f t="shared" ref="WOA67" si="16155">(WOA60-WOA62)*$C$65*0.2958</f>
        <v>0</v>
      </c>
      <c r="WOC67" s="960">
        <f t="shared" ref="WOC67" si="16156">(WOC60-WOC62)*$C$65*0.2958</f>
        <v>0</v>
      </c>
      <c r="WOE67" s="960">
        <f t="shared" ref="WOE67" si="16157">(WOE60-WOE62)*$C$65*0.2958</f>
        <v>0</v>
      </c>
      <c r="WOG67" s="960">
        <f t="shared" ref="WOG67" si="16158">(WOG60-WOG62)*$C$65*0.2958</f>
        <v>0</v>
      </c>
      <c r="WOI67" s="960">
        <f t="shared" ref="WOI67" si="16159">(WOI60-WOI62)*$C$65*0.2958</f>
        <v>0</v>
      </c>
      <c r="WOK67" s="960">
        <f t="shared" ref="WOK67" si="16160">(WOK60-WOK62)*$C$65*0.2958</f>
        <v>0</v>
      </c>
      <c r="WOM67" s="960">
        <f t="shared" ref="WOM67" si="16161">(WOM60-WOM62)*$C$65*0.2958</f>
        <v>0</v>
      </c>
      <c r="WOO67" s="960">
        <f t="shared" ref="WOO67" si="16162">(WOO60-WOO62)*$C$65*0.2958</f>
        <v>0</v>
      </c>
      <c r="WOQ67" s="960">
        <f t="shared" ref="WOQ67" si="16163">(WOQ60-WOQ62)*$C$65*0.2958</f>
        <v>0</v>
      </c>
      <c r="WOS67" s="960">
        <f t="shared" ref="WOS67" si="16164">(WOS60-WOS62)*$C$65*0.2958</f>
        <v>0</v>
      </c>
      <c r="WOU67" s="960">
        <f t="shared" ref="WOU67" si="16165">(WOU60-WOU62)*$C$65*0.2958</f>
        <v>0</v>
      </c>
      <c r="WOW67" s="960">
        <f t="shared" ref="WOW67" si="16166">(WOW60-WOW62)*$C$65*0.2958</f>
        <v>0</v>
      </c>
      <c r="WOY67" s="960">
        <f t="shared" ref="WOY67" si="16167">(WOY60-WOY62)*$C$65*0.2958</f>
        <v>0</v>
      </c>
      <c r="WPA67" s="960">
        <f t="shared" ref="WPA67" si="16168">(WPA60-WPA62)*$C$65*0.2958</f>
        <v>0</v>
      </c>
      <c r="WPC67" s="960">
        <f t="shared" ref="WPC67" si="16169">(WPC60-WPC62)*$C$65*0.2958</f>
        <v>0</v>
      </c>
      <c r="WPE67" s="960">
        <f t="shared" ref="WPE67" si="16170">(WPE60-WPE62)*$C$65*0.2958</f>
        <v>0</v>
      </c>
      <c r="WPG67" s="960">
        <f t="shared" ref="WPG67" si="16171">(WPG60-WPG62)*$C$65*0.2958</f>
        <v>0</v>
      </c>
      <c r="WPI67" s="960">
        <f t="shared" ref="WPI67" si="16172">(WPI60-WPI62)*$C$65*0.2958</f>
        <v>0</v>
      </c>
      <c r="WPK67" s="960">
        <f t="shared" ref="WPK67" si="16173">(WPK60-WPK62)*$C$65*0.2958</f>
        <v>0</v>
      </c>
      <c r="WPM67" s="960">
        <f t="shared" ref="WPM67" si="16174">(WPM60-WPM62)*$C$65*0.2958</f>
        <v>0</v>
      </c>
      <c r="WPO67" s="960">
        <f t="shared" ref="WPO67" si="16175">(WPO60-WPO62)*$C$65*0.2958</f>
        <v>0</v>
      </c>
      <c r="WPQ67" s="960">
        <f t="shared" ref="WPQ67" si="16176">(WPQ60-WPQ62)*$C$65*0.2958</f>
        <v>0</v>
      </c>
      <c r="WPS67" s="960">
        <f t="shared" ref="WPS67" si="16177">(WPS60-WPS62)*$C$65*0.2958</f>
        <v>0</v>
      </c>
      <c r="WPU67" s="960">
        <f t="shared" ref="WPU67" si="16178">(WPU60-WPU62)*$C$65*0.2958</f>
        <v>0</v>
      </c>
      <c r="WPW67" s="960">
        <f t="shared" ref="WPW67" si="16179">(WPW60-WPW62)*$C$65*0.2958</f>
        <v>0</v>
      </c>
      <c r="WPY67" s="960">
        <f t="shared" ref="WPY67" si="16180">(WPY60-WPY62)*$C$65*0.2958</f>
        <v>0</v>
      </c>
      <c r="WQA67" s="960">
        <f t="shared" ref="WQA67" si="16181">(WQA60-WQA62)*$C$65*0.2958</f>
        <v>0</v>
      </c>
      <c r="WQC67" s="960">
        <f t="shared" ref="WQC67" si="16182">(WQC60-WQC62)*$C$65*0.2958</f>
        <v>0</v>
      </c>
      <c r="WQE67" s="960">
        <f t="shared" ref="WQE67" si="16183">(WQE60-WQE62)*$C$65*0.2958</f>
        <v>0</v>
      </c>
      <c r="WQG67" s="960">
        <f t="shared" ref="WQG67" si="16184">(WQG60-WQG62)*$C$65*0.2958</f>
        <v>0</v>
      </c>
      <c r="WQI67" s="960">
        <f t="shared" ref="WQI67" si="16185">(WQI60-WQI62)*$C$65*0.2958</f>
        <v>0</v>
      </c>
      <c r="WQK67" s="960">
        <f t="shared" ref="WQK67" si="16186">(WQK60-WQK62)*$C$65*0.2958</f>
        <v>0</v>
      </c>
      <c r="WQM67" s="960">
        <f t="shared" ref="WQM67" si="16187">(WQM60-WQM62)*$C$65*0.2958</f>
        <v>0</v>
      </c>
      <c r="WQO67" s="960">
        <f t="shared" ref="WQO67" si="16188">(WQO60-WQO62)*$C$65*0.2958</f>
        <v>0</v>
      </c>
      <c r="WQQ67" s="960">
        <f t="shared" ref="WQQ67" si="16189">(WQQ60-WQQ62)*$C$65*0.2958</f>
        <v>0</v>
      </c>
      <c r="WQS67" s="960">
        <f t="shared" ref="WQS67" si="16190">(WQS60-WQS62)*$C$65*0.2958</f>
        <v>0</v>
      </c>
      <c r="WQU67" s="960">
        <f t="shared" ref="WQU67" si="16191">(WQU60-WQU62)*$C$65*0.2958</f>
        <v>0</v>
      </c>
      <c r="WQW67" s="960">
        <f t="shared" ref="WQW67" si="16192">(WQW60-WQW62)*$C$65*0.2958</f>
        <v>0</v>
      </c>
      <c r="WQY67" s="960">
        <f t="shared" ref="WQY67" si="16193">(WQY60-WQY62)*$C$65*0.2958</f>
        <v>0</v>
      </c>
      <c r="WRA67" s="960">
        <f t="shared" ref="WRA67" si="16194">(WRA60-WRA62)*$C$65*0.2958</f>
        <v>0</v>
      </c>
      <c r="WRC67" s="960">
        <f t="shared" ref="WRC67" si="16195">(WRC60-WRC62)*$C$65*0.2958</f>
        <v>0</v>
      </c>
      <c r="WRE67" s="960">
        <f t="shared" ref="WRE67" si="16196">(WRE60-WRE62)*$C$65*0.2958</f>
        <v>0</v>
      </c>
      <c r="WRG67" s="960">
        <f t="shared" ref="WRG67" si="16197">(WRG60-WRG62)*$C$65*0.2958</f>
        <v>0</v>
      </c>
      <c r="WRI67" s="960">
        <f t="shared" ref="WRI67" si="16198">(WRI60-WRI62)*$C$65*0.2958</f>
        <v>0</v>
      </c>
      <c r="WRK67" s="960">
        <f t="shared" ref="WRK67" si="16199">(WRK60-WRK62)*$C$65*0.2958</f>
        <v>0</v>
      </c>
      <c r="WRM67" s="960">
        <f t="shared" ref="WRM67" si="16200">(WRM60-WRM62)*$C$65*0.2958</f>
        <v>0</v>
      </c>
      <c r="WRO67" s="960">
        <f t="shared" ref="WRO67" si="16201">(WRO60-WRO62)*$C$65*0.2958</f>
        <v>0</v>
      </c>
      <c r="WRQ67" s="960">
        <f t="shared" ref="WRQ67" si="16202">(WRQ60-WRQ62)*$C$65*0.2958</f>
        <v>0</v>
      </c>
      <c r="WRS67" s="960">
        <f t="shared" ref="WRS67" si="16203">(WRS60-WRS62)*$C$65*0.2958</f>
        <v>0</v>
      </c>
      <c r="WRU67" s="960">
        <f t="shared" ref="WRU67" si="16204">(WRU60-WRU62)*$C$65*0.2958</f>
        <v>0</v>
      </c>
      <c r="WRW67" s="960">
        <f t="shared" ref="WRW67" si="16205">(WRW60-WRW62)*$C$65*0.2958</f>
        <v>0</v>
      </c>
      <c r="WRY67" s="960">
        <f t="shared" ref="WRY67" si="16206">(WRY60-WRY62)*$C$65*0.2958</f>
        <v>0</v>
      </c>
      <c r="WSA67" s="960">
        <f t="shared" ref="WSA67" si="16207">(WSA60-WSA62)*$C$65*0.2958</f>
        <v>0</v>
      </c>
      <c r="WSC67" s="960">
        <f t="shared" ref="WSC67" si="16208">(WSC60-WSC62)*$C$65*0.2958</f>
        <v>0</v>
      </c>
      <c r="WSE67" s="960">
        <f t="shared" ref="WSE67" si="16209">(WSE60-WSE62)*$C$65*0.2958</f>
        <v>0</v>
      </c>
      <c r="WSG67" s="960">
        <f t="shared" ref="WSG67" si="16210">(WSG60-WSG62)*$C$65*0.2958</f>
        <v>0</v>
      </c>
      <c r="WSI67" s="960">
        <f t="shared" ref="WSI67" si="16211">(WSI60-WSI62)*$C$65*0.2958</f>
        <v>0</v>
      </c>
      <c r="WSK67" s="960">
        <f t="shared" ref="WSK67" si="16212">(WSK60-WSK62)*$C$65*0.2958</f>
        <v>0</v>
      </c>
      <c r="WSM67" s="960">
        <f t="shared" ref="WSM67" si="16213">(WSM60-WSM62)*$C$65*0.2958</f>
        <v>0</v>
      </c>
      <c r="WSO67" s="960">
        <f t="shared" ref="WSO67" si="16214">(WSO60-WSO62)*$C$65*0.2958</f>
        <v>0</v>
      </c>
      <c r="WSQ67" s="960">
        <f t="shared" ref="WSQ67" si="16215">(WSQ60-WSQ62)*$C$65*0.2958</f>
        <v>0</v>
      </c>
      <c r="WSS67" s="960">
        <f t="shared" ref="WSS67" si="16216">(WSS60-WSS62)*$C$65*0.2958</f>
        <v>0</v>
      </c>
      <c r="WSU67" s="960">
        <f t="shared" ref="WSU67" si="16217">(WSU60-WSU62)*$C$65*0.2958</f>
        <v>0</v>
      </c>
      <c r="WSW67" s="960">
        <f t="shared" ref="WSW67" si="16218">(WSW60-WSW62)*$C$65*0.2958</f>
        <v>0</v>
      </c>
      <c r="WSY67" s="960">
        <f t="shared" ref="WSY67" si="16219">(WSY60-WSY62)*$C$65*0.2958</f>
        <v>0</v>
      </c>
      <c r="WTA67" s="960">
        <f t="shared" ref="WTA67" si="16220">(WTA60-WTA62)*$C$65*0.2958</f>
        <v>0</v>
      </c>
      <c r="WTC67" s="960">
        <f t="shared" ref="WTC67" si="16221">(WTC60-WTC62)*$C$65*0.2958</f>
        <v>0</v>
      </c>
      <c r="WTE67" s="960">
        <f t="shared" ref="WTE67" si="16222">(WTE60-WTE62)*$C$65*0.2958</f>
        <v>0</v>
      </c>
      <c r="WTG67" s="960">
        <f t="shared" ref="WTG67" si="16223">(WTG60-WTG62)*$C$65*0.2958</f>
        <v>0</v>
      </c>
      <c r="WTI67" s="960">
        <f t="shared" ref="WTI67" si="16224">(WTI60-WTI62)*$C$65*0.2958</f>
        <v>0</v>
      </c>
      <c r="WTK67" s="960">
        <f t="shared" ref="WTK67" si="16225">(WTK60-WTK62)*$C$65*0.2958</f>
        <v>0</v>
      </c>
      <c r="WTM67" s="960">
        <f t="shared" ref="WTM67" si="16226">(WTM60-WTM62)*$C$65*0.2958</f>
        <v>0</v>
      </c>
      <c r="WTO67" s="960">
        <f t="shared" ref="WTO67" si="16227">(WTO60-WTO62)*$C$65*0.2958</f>
        <v>0</v>
      </c>
      <c r="WTQ67" s="960">
        <f t="shared" ref="WTQ67" si="16228">(WTQ60-WTQ62)*$C$65*0.2958</f>
        <v>0</v>
      </c>
      <c r="WTS67" s="960">
        <f t="shared" ref="WTS67" si="16229">(WTS60-WTS62)*$C$65*0.2958</f>
        <v>0</v>
      </c>
      <c r="WTU67" s="960">
        <f t="shared" ref="WTU67" si="16230">(WTU60-WTU62)*$C$65*0.2958</f>
        <v>0</v>
      </c>
      <c r="WTW67" s="960">
        <f t="shared" ref="WTW67" si="16231">(WTW60-WTW62)*$C$65*0.2958</f>
        <v>0</v>
      </c>
      <c r="WTY67" s="960">
        <f t="shared" ref="WTY67" si="16232">(WTY60-WTY62)*$C$65*0.2958</f>
        <v>0</v>
      </c>
      <c r="WUA67" s="960">
        <f t="shared" ref="WUA67" si="16233">(WUA60-WUA62)*$C$65*0.2958</f>
        <v>0</v>
      </c>
      <c r="WUC67" s="960">
        <f t="shared" ref="WUC67" si="16234">(WUC60-WUC62)*$C$65*0.2958</f>
        <v>0</v>
      </c>
      <c r="WUE67" s="960">
        <f t="shared" ref="WUE67" si="16235">(WUE60-WUE62)*$C$65*0.2958</f>
        <v>0</v>
      </c>
      <c r="WUG67" s="960">
        <f t="shared" ref="WUG67" si="16236">(WUG60-WUG62)*$C$65*0.2958</f>
        <v>0</v>
      </c>
      <c r="WUI67" s="960">
        <f t="shared" ref="WUI67" si="16237">(WUI60-WUI62)*$C$65*0.2958</f>
        <v>0</v>
      </c>
      <c r="WUK67" s="960">
        <f t="shared" ref="WUK67" si="16238">(WUK60-WUK62)*$C$65*0.2958</f>
        <v>0</v>
      </c>
      <c r="WUM67" s="960">
        <f t="shared" ref="WUM67" si="16239">(WUM60-WUM62)*$C$65*0.2958</f>
        <v>0</v>
      </c>
      <c r="WUO67" s="960">
        <f t="shared" ref="WUO67" si="16240">(WUO60-WUO62)*$C$65*0.2958</f>
        <v>0</v>
      </c>
      <c r="WUQ67" s="960">
        <f t="shared" ref="WUQ67" si="16241">(WUQ60-WUQ62)*$C$65*0.2958</f>
        <v>0</v>
      </c>
      <c r="WUS67" s="960">
        <f t="shared" ref="WUS67" si="16242">(WUS60-WUS62)*$C$65*0.2958</f>
        <v>0</v>
      </c>
      <c r="WUU67" s="960">
        <f t="shared" ref="WUU67" si="16243">(WUU60-WUU62)*$C$65*0.2958</f>
        <v>0</v>
      </c>
      <c r="WUW67" s="960">
        <f t="shared" ref="WUW67" si="16244">(WUW60-WUW62)*$C$65*0.2958</f>
        <v>0</v>
      </c>
      <c r="WUY67" s="960">
        <f t="shared" ref="WUY67" si="16245">(WUY60-WUY62)*$C$65*0.2958</f>
        <v>0</v>
      </c>
      <c r="WVA67" s="960">
        <f t="shared" ref="WVA67" si="16246">(WVA60-WVA62)*$C$65*0.2958</f>
        <v>0</v>
      </c>
      <c r="WVC67" s="960">
        <f t="shared" ref="WVC67" si="16247">(WVC60-WVC62)*$C$65*0.2958</f>
        <v>0</v>
      </c>
      <c r="WVE67" s="960">
        <f t="shared" ref="WVE67" si="16248">(WVE60-WVE62)*$C$65*0.2958</f>
        <v>0</v>
      </c>
      <c r="WVG67" s="960">
        <f t="shared" ref="WVG67" si="16249">(WVG60-WVG62)*$C$65*0.2958</f>
        <v>0</v>
      </c>
      <c r="WVI67" s="960">
        <f t="shared" ref="WVI67" si="16250">(WVI60-WVI62)*$C$65*0.2958</f>
        <v>0</v>
      </c>
      <c r="WVK67" s="960">
        <f t="shared" ref="WVK67" si="16251">(WVK60-WVK62)*$C$65*0.2958</f>
        <v>0</v>
      </c>
      <c r="WVM67" s="960">
        <f t="shared" ref="WVM67" si="16252">(WVM60-WVM62)*$C$65*0.2958</f>
        <v>0</v>
      </c>
      <c r="WVO67" s="960">
        <f t="shared" ref="WVO67" si="16253">(WVO60-WVO62)*$C$65*0.2958</f>
        <v>0</v>
      </c>
      <c r="WVQ67" s="960">
        <f t="shared" ref="WVQ67" si="16254">(WVQ60-WVQ62)*$C$65*0.2958</f>
        <v>0</v>
      </c>
      <c r="WVS67" s="960">
        <f t="shared" ref="WVS67" si="16255">(WVS60-WVS62)*$C$65*0.2958</f>
        <v>0</v>
      </c>
      <c r="WVU67" s="960">
        <f t="shared" ref="WVU67" si="16256">(WVU60-WVU62)*$C$65*0.2958</f>
        <v>0</v>
      </c>
      <c r="WVW67" s="960">
        <f t="shared" ref="WVW67" si="16257">(WVW60-WVW62)*$C$65*0.2958</f>
        <v>0</v>
      </c>
      <c r="WVY67" s="960">
        <f t="shared" ref="WVY67" si="16258">(WVY60-WVY62)*$C$65*0.2958</f>
        <v>0</v>
      </c>
      <c r="WWA67" s="960">
        <f t="shared" ref="WWA67" si="16259">(WWA60-WWA62)*$C$65*0.2958</f>
        <v>0</v>
      </c>
      <c r="WWC67" s="960">
        <f t="shared" ref="WWC67" si="16260">(WWC60-WWC62)*$C$65*0.2958</f>
        <v>0</v>
      </c>
      <c r="WWE67" s="960">
        <f t="shared" ref="WWE67" si="16261">(WWE60-WWE62)*$C$65*0.2958</f>
        <v>0</v>
      </c>
      <c r="WWG67" s="960">
        <f t="shared" ref="WWG67" si="16262">(WWG60-WWG62)*$C$65*0.2958</f>
        <v>0</v>
      </c>
      <c r="WWI67" s="960">
        <f t="shared" ref="WWI67" si="16263">(WWI60-WWI62)*$C$65*0.2958</f>
        <v>0</v>
      </c>
      <c r="WWK67" s="960">
        <f t="shared" ref="WWK67" si="16264">(WWK60-WWK62)*$C$65*0.2958</f>
        <v>0</v>
      </c>
      <c r="WWM67" s="960">
        <f t="shared" ref="WWM67" si="16265">(WWM60-WWM62)*$C$65*0.2958</f>
        <v>0</v>
      </c>
      <c r="WWO67" s="960">
        <f t="shared" ref="WWO67" si="16266">(WWO60-WWO62)*$C$65*0.2958</f>
        <v>0</v>
      </c>
      <c r="WWQ67" s="960">
        <f t="shared" ref="WWQ67" si="16267">(WWQ60-WWQ62)*$C$65*0.2958</f>
        <v>0</v>
      </c>
      <c r="WWS67" s="960">
        <f t="shared" ref="WWS67" si="16268">(WWS60-WWS62)*$C$65*0.2958</f>
        <v>0</v>
      </c>
      <c r="WWU67" s="960">
        <f t="shared" ref="WWU67" si="16269">(WWU60-WWU62)*$C$65*0.2958</f>
        <v>0</v>
      </c>
      <c r="WWW67" s="960">
        <f t="shared" ref="WWW67" si="16270">(WWW60-WWW62)*$C$65*0.2958</f>
        <v>0</v>
      </c>
      <c r="WWY67" s="960">
        <f t="shared" ref="WWY67" si="16271">(WWY60-WWY62)*$C$65*0.2958</f>
        <v>0</v>
      </c>
      <c r="WXA67" s="960">
        <f t="shared" ref="WXA67" si="16272">(WXA60-WXA62)*$C$65*0.2958</f>
        <v>0</v>
      </c>
      <c r="WXC67" s="960">
        <f t="shared" ref="WXC67" si="16273">(WXC60-WXC62)*$C$65*0.2958</f>
        <v>0</v>
      </c>
      <c r="WXE67" s="960">
        <f t="shared" ref="WXE67" si="16274">(WXE60-WXE62)*$C$65*0.2958</f>
        <v>0</v>
      </c>
      <c r="WXG67" s="960">
        <f t="shared" ref="WXG67" si="16275">(WXG60-WXG62)*$C$65*0.2958</f>
        <v>0</v>
      </c>
      <c r="WXI67" s="960">
        <f t="shared" ref="WXI67" si="16276">(WXI60-WXI62)*$C$65*0.2958</f>
        <v>0</v>
      </c>
      <c r="WXK67" s="960">
        <f t="shared" ref="WXK67" si="16277">(WXK60-WXK62)*$C$65*0.2958</f>
        <v>0</v>
      </c>
      <c r="WXM67" s="960">
        <f t="shared" ref="WXM67" si="16278">(WXM60-WXM62)*$C$65*0.2958</f>
        <v>0</v>
      </c>
      <c r="WXO67" s="960">
        <f t="shared" ref="WXO67" si="16279">(WXO60-WXO62)*$C$65*0.2958</f>
        <v>0</v>
      </c>
      <c r="WXQ67" s="960">
        <f t="shared" ref="WXQ67" si="16280">(WXQ60-WXQ62)*$C$65*0.2958</f>
        <v>0</v>
      </c>
      <c r="WXS67" s="960">
        <f t="shared" ref="WXS67" si="16281">(WXS60-WXS62)*$C$65*0.2958</f>
        <v>0</v>
      </c>
      <c r="WXU67" s="960">
        <f t="shared" ref="WXU67" si="16282">(WXU60-WXU62)*$C$65*0.2958</f>
        <v>0</v>
      </c>
      <c r="WXW67" s="960">
        <f t="shared" ref="WXW67" si="16283">(WXW60-WXW62)*$C$65*0.2958</f>
        <v>0</v>
      </c>
      <c r="WXY67" s="960">
        <f t="shared" ref="WXY67" si="16284">(WXY60-WXY62)*$C$65*0.2958</f>
        <v>0</v>
      </c>
      <c r="WYA67" s="960">
        <f t="shared" ref="WYA67" si="16285">(WYA60-WYA62)*$C$65*0.2958</f>
        <v>0</v>
      </c>
      <c r="WYC67" s="960">
        <f t="shared" ref="WYC67" si="16286">(WYC60-WYC62)*$C$65*0.2958</f>
        <v>0</v>
      </c>
      <c r="WYE67" s="960">
        <f t="shared" ref="WYE67" si="16287">(WYE60-WYE62)*$C$65*0.2958</f>
        <v>0</v>
      </c>
      <c r="WYG67" s="960">
        <f t="shared" ref="WYG67" si="16288">(WYG60-WYG62)*$C$65*0.2958</f>
        <v>0</v>
      </c>
      <c r="WYI67" s="960">
        <f t="shared" ref="WYI67" si="16289">(WYI60-WYI62)*$C$65*0.2958</f>
        <v>0</v>
      </c>
      <c r="WYK67" s="960">
        <f t="shared" ref="WYK67" si="16290">(WYK60-WYK62)*$C$65*0.2958</f>
        <v>0</v>
      </c>
      <c r="WYM67" s="960">
        <f t="shared" ref="WYM67" si="16291">(WYM60-WYM62)*$C$65*0.2958</f>
        <v>0</v>
      </c>
      <c r="WYO67" s="960">
        <f t="shared" ref="WYO67" si="16292">(WYO60-WYO62)*$C$65*0.2958</f>
        <v>0</v>
      </c>
      <c r="WYQ67" s="960">
        <f t="shared" ref="WYQ67" si="16293">(WYQ60-WYQ62)*$C$65*0.2958</f>
        <v>0</v>
      </c>
      <c r="WYS67" s="960">
        <f t="shared" ref="WYS67" si="16294">(WYS60-WYS62)*$C$65*0.2958</f>
        <v>0</v>
      </c>
      <c r="WYU67" s="960">
        <f t="shared" ref="WYU67" si="16295">(WYU60-WYU62)*$C$65*0.2958</f>
        <v>0</v>
      </c>
      <c r="WYW67" s="960">
        <f t="shared" ref="WYW67" si="16296">(WYW60-WYW62)*$C$65*0.2958</f>
        <v>0</v>
      </c>
      <c r="WYY67" s="960">
        <f t="shared" ref="WYY67" si="16297">(WYY60-WYY62)*$C$65*0.2958</f>
        <v>0</v>
      </c>
      <c r="WZA67" s="960">
        <f t="shared" ref="WZA67" si="16298">(WZA60-WZA62)*$C$65*0.2958</f>
        <v>0</v>
      </c>
      <c r="WZC67" s="960">
        <f t="shared" ref="WZC67" si="16299">(WZC60-WZC62)*$C$65*0.2958</f>
        <v>0</v>
      </c>
      <c r="WZE67" s="960">
        <f t="shared" ref="WZE67" si="16300">(WZE60-WZE62)*$C$65*0.2958</f>
        <v>0</v>
      </c>
      <c r="WZG67" s="960">
        <f t="shared" ref="WZG67" si="16301">(WZG60-WZG62)*$C$65*0.2958</f>
        <v>0</v>
      </c>
      <c r="WZI67" s="960">
        <f t="shared" ref="WZI67" si="16302">(WZI60-WZI62)*$C$65*0.2958</f>
        <v>0</v>
      </c>
      <c r="WZK67" s="960">
        <f t="shared" ref="WZK67" si="16303">(WZK60-WZK62)*$C$65*0.2958</f>
        <v>0</v>
      </c>
      <c r="WZM67" s="960">
        <f t="shared" ref="WZM67" si="16304">(WZM60-WZM62)*$C$65*0.2958</f>
        <v>0</v>
      </c>
      <c r="WZO67" s="960">
        <f t="shared" ref="WZO67" si="16305">(WZO60-WZO62)*$C$65*0.2958</f>
        <v>0</v>
      </c>
      <c r="WZQ67" s="960">
        <f t="shared" ref="WZQ67" si="16306">(WZQ60-WZQ62)*$C$65*0.2958</f>
        <v>0</v>
      </c>
      <c r="WZS67" s="960">
        <f t="shared" ref="WZS67" si="16307">(WZS60-WZS62)*$C$65*0.2958</f>
        <v>0</v>
      </c>
      <c r="WZU67" s="960">
        <f t="shared" ref="WZU67" si="16308">(WZU60-WZU62)*$C$65*0.2958</f>
        <v>0</v>
      </c>
      <c r="WZW67" s="960">
        <f t="shared" ref="WZW67" si="16309">(WZW60-WZW62)*$C$65*0.2958</f>
        <v>0</v>
      </c>
      <c r="WZY67" s="960">
        <f t="shared" ref="WZY67" si="16310">(WZY60-WZY62)*$C$65*0.2958</f>
        <v>0</v>
      </c>
      <c r="XAA67" s="960">
        <f t="shared" ref="XAA67" si="16311">(XAA60-XAA62)*$C$65*0.2958</f>
        <v>0</v>
      </c>
      <c r="XAC67" s="960">
        <f t="shared" ref="XAC67" si="16312">(XAC60-XAC62)*$C$65*0.2958</f>
        <v>0</v>
      </c>
      <c r="XAE67" s="960">
        <f t="shared" ref="XAE67" si="16313">(XAE60-XAE62)*$C$65*0.2958</f>
        <v>0</v>
      </c>
      <c r="XAG67" s="960">
        <f t="shared" ref="XAG67" si="16314">(XAG60-XAG62)*$C$65*0.2958</f>
        <v>0</v>
      </c>
      <c r="XAI67" s="960">
        <f t="shared" ref="XAI67" si="16315">(XAI60-XAI62)*$C$65*0.2958</f>
        <v>0</v>
      </c>
      <c r="XAK67" s="960">
        <f t="shared" ref="XAK67" si="16316">(XAK60-XAK62)*$C$65*0.2958</f>
        <v>0</v>
      </c>
      <c r="XAM67" s="960">
        <f t="shared" ref="XAM67" si="16317">(XAM60-XAM62)*$C$65*0.2958</f>
        <v>0</v>
      </c>
      <c r="XAO67" s="960">
        <f t="shared" ref="XAO67" si="16318">(XAO60-XAO62)*$C$65*0.2958</f>
        <v>0</v>
      </c>
      <c r="XAQ67" s="960">
        <f t="shared" ref="XAQ67" si="16319">(XAQ60-XAQ62)*$C$65*0.2958</f>
        <v>0</v>
      </c>
      <c r="XAS67" s="960">
        <f t="shared" ref="XAS67" si="16320">(XAS60-XAS62)*$C$65*0.2958</f>
        <v>0</v>
      </c>
      <c r="XAU67" s="960">
        <f t="shared" ref="XAU67" si="16321">(XAU60-XAU62)*$C$65*0.2958</f>
        <v>0</v>
      </c>
      <c r="XAW67" s="960">
        <f t="shared" ref="XAW67" si="16322">(XAW60-XAW62)*$C$65*0.2958</f>
        <v>0</v>
      </c>
      <c r="XAY67" s="960">
        <f t="shared" ref="XAY67" si="16323">(XAY60-XAY62)*$C$65*0.2958</f>
        <v>0</v>
      </c>
      <c r="XBA67" s="960">
        <f t="shared" ref="XBA67" si="16324">(XBA60-XBA62)*$C$65*0.2958</f>
        <v>0</v>
      </c>
      <c r="XBC67" s="960">
        <f t="shared" ref="XBC67" si="16325">(XBC60-XBC62)*$C$65*0.2958</f>
        <v>0</v>
      </c>
      <c r="XBE67" s="960">
        <f t="shared" ref="XBE67" si="16326">(XBE60-XBE62)*$C$65*0.2958</f>
        <v>0</v>
      </c>
      <c r="XBG67" s="960">
        <f t="shared" ref="XBG67" si="16327">(XBG60-XBG62)*$C$65*0.2958</f>
        <v>0</v>
      </c>
      <c r="XBI67" s="960">
        <f t="shared" ref="XBI67" si="16328">(XBI60-XBI62)*$C$65*0.2958</f>
        <v>0</v>
      </c>
      <c r="XBK67" s="960">
        <f t="shared" ref="XBK67" si="16329">(XBK60-XBK62)*$C$65*0.2958</f>
        <v>0</v>
      </c>
      <c r="XBM67" s="960">
        <f t="shared" ref="XBM67" si="16330">(XBM60-XBM62)*$C$65*0.2958</f>
        <v>0</v>
      </c>
      <c r="XBO67" s="960">
        <f t="shared" ref="XBO67" si="16331">(XBO60-XBO62)*$C$65*0.2958</f>
        <v>0</v>
      </c>
      <c r="XBQ67" s="960">
        <f t="shared" ref="XBQ67" si="16332">(XBQ60-XBQ62)*$C$65*0.2958</f>
        <v>0</v>
      </c>
      <c r="XBS67" s="960">
        <f t="shared" ref="XBS67" si="16333">(XBS60-XBS62)*$C$65*0.2958</f>
        <v>0</v>
      </c>
      <c r="XBU67" s="960">
        <f t="shared" ref="XBU67" si="16334">(XBU60-XBU62)*$C$65*0.2958</f>
        <v>0</v>
      </c>
      <c r="XBW67" s="960">
        <f t="shared" ref="XBW67" si="16335">(XBW60-XBW62)*$C$65*0.2958</f>
        <v>0</v>
      </c>
      <c r="XBY67" s="960">
        <f t="shared" ref="XBY67" si="16336">(XBY60-XBY62)*$C$65*0.2958</f>
        <v>0</v>
      </c>
      <c r="XCA67" s="960">
        <f t="shared" ref="XCA67" si="16337">(XCA60-XCA62)*$C$65*0.2958</f>
        <v>0</v>
      </c>
      <c r="XCC67" s="960">
        <f t="shared" ref="XCC67" si="16338">(XCC60-XCC62)*$C$65*0.2958</f>
        <v>0</v>
      </c>
      <c r="XCE67" s="960">
        <f t="shared" ref="XCE67" si="16339">(XCE60-XCE62)*$C$65*0.2958</f>
        <v>0</v>
      </c>
      <c r="XCG67" s="960">
        <f t="shared" ref="XCG67" si="16340">(XCG60-XCG62)*$C$65*0.2958</f>
        <v>0</v>
      </c>
      <c r="XCI67" s="960">
        <f t="shared" ref="XCI67" si="16341">(XCI60-XCI62)*$C$65*0.2958</f>
        <v>0</v>
      </c>
      <c r="XCK67" s="960">
        <f t="shared" ref="XCK67" si="16342">(XCK60-XCK62)*$C$65*0.2958</f>
        <v>0</v>
      </c>
      <c r="XCM67" s="960">
        <f t="shared" ref="XCM67" si="16343">(XCM60-XCM62)*$C$65*0.2958</f>
        <v>0</v>
      </c>
      <c r="XCO67" s="960">
        <f t="shared" ref="XCO67" si="16344">(XCO60-XCO62)*$C$65*0.2958</f>
        <v>0</v>
      </c>
      <c r="XCQ67" s="960">
        <f t="shared" ref="XCQ67" si="16345">(XCQ60-XCQ62)*$C$65*0.2958</f>
        <v>0</v>
      </c>
      <c r="XCS67" s="960">
        <f t="shared" ref="XCS67" si="16346">(XCS60-XCS62)*$C$65*0.2958</f>
        <v>0</v>
      </c>
      <c r="XCU67" s="960">
        <f t="shared" ref="XCU67" si="16347">(XCU60-XCU62)*$C$65*0.2958</f>
        <v>0</v>
      </c>
      <c r="XCW67" s="960">
        <f t="shared" ref="XCW67" si="16348">(XCW60-XCW62)*$C$65*0.2958</f>
        <v>0</v>
      </c>
      <c r="XCY67" s="960">
        <f t="shared" ref="XCY67" si="16349">(XCY60-XCY62)*$C$65*0.2958</f>
        <v>0</v>
      </c>
      <c r="XDA67" s="960">
        <f t="shared" ref="XDA67" si="16350">(XDA60-XDA62)*$C$65*0.2958</f>
        <v>0</v>
      </c>
      <c r="XDC67" s="960">
        <f t="shared" ref="XDC67" si="16351">(XDC60-XDC62)*$C$65*0.2958</f>
        <v>0</v>
      </c>
      <c r="XDE67" s="960">
        <f t="shared" ref="XDE67" si="16352">(XDE60-XDE62)*$C$65*0.2958</f>
        <v>0</v>
      </c>
      <c r="XDG67" s="960">
        <f t="shared" ref="XDG67" si="16353">(XDG60-XDG62)*$C$65*0.2958</f>
        <v>0</v>
      </c>
      <c r="XDI67" s="960">
        <f t="shared" ref="XDI67" si="16354">(XDI60-XDI62)*$C$65*0.2958</f>
        <v>0</v>
      </c>
      <c r="XDK67" s="960">
        <f t="shared" ref="XDK67" si="16355">(XDK60-XDK62)*$C$65*0.2958</f>
        <v>0</v>
      </c>
      <c r="XDM67" s="960">
        <f t="shared" ref="XDM67" si="16356">(XDM60-XDM62)*$C$65*0.2958</f>
        <v>0</v>
      </c>
      <c r="XDO67" s="960">
        <f t="shared" ref="XDO67" si="16357">(XDO60-XDO62)*$C$65*0.2958</f>
        <v>0</v>
      </c>
      <c r="XDQ67" s="960">
        <f t="shared" ref="XDQ67" si="16358">(XDQ60-XDQ62)*$C$65*0.2958</f>
        <v>0</v>
      </c>
      <c r="XDS67" s="960">
        <f t="shared" ref="XDS67" si="16359">(XDS60-XDS62)*$C$65*0.2958</f>
        <v>0</v>
      </c>
      <c r="XDU67" s="960">
        <f t="shared" ref="XDU67" si="16360">(XDU60-XDU62)*$C$65*0.2958</f>
        <v>0</v>
      </c>
      <c r="XDW67" s="960">
        <f t="shared" ref="XDW67" si="16361">(XDW60-XDW62)*$C$65*0.2958</f>
        <v>0</v>
      </c>
      <c r="XDY67" s="960">
        <f t="shared" ref="XDY67" si="16362">(XDY60-XDY62)*$C$65*0.2958</f>
        <v>0</v>
      </c>
      <c r="XEA67" s="960">
        <f t="shared" ref="XEA67" si="16363">(XEA60-XEA62)*$C$65*0.2958</f>
        <v>0</v>
      </c>
      <c r="XEC67" s="960">
        <f t="shared" ref="XEC67" si="16364">(XEC60-XEC62)*$C$65*0.2958</f>
        <v>0</v>
      </c>
      <c r="XEE67" s="960">
        <f t="shared" ref="XEE67" si="16365">(XEE60-XEE62)*$C$65*0.2958</f>
        <v>0</v>
      </c>
      <c r="XEG67" s="960">
        <f t="shared" ref="XEG67" si="16366">(XEG60-XEG62)*$C$65*0.2958</f>
        <v>0</v>
      </c>
      <c r="XEI67" s="960">
        <f t="shared" ref="XEI67" si="16367">(XEI60-XEI62)*$C$65*0.2958</f>
        <v>0</v>
      </c>
      <c r="XEK67" s="960">
        <f t="shared" ref="XEK67" si="16368">(XEK60-XEK62)*$C$65*0.2958</f>
        <v>0</v>
      </c>
      <c r="XEM67" s="960">
        <f t="shared" ref="XEM67" si="16369">(XEM60-XEM62)*$C$65*0.2958</f>
        <v>0</v>
      </c>
      <c r="XEO67" s="960">
        <f t="shared" ref="XEO67" si="16370">(XEO60-XEO62)*$C$65*0.2958</f>
        <v>0</v>
      </c>
      <c r="XEQ67" s="960">
        <f t="shared" ref="XEQ67" si="16371">(XEQ60-XEQ62)*$C$65*0.2958</f>
        <v>0</v>
      </c>
      <c r="XES67" s="960">
        <f t="shared" ref="XES67" si="16372">(XES60-XES62)*$C$65*0.2958</f>
        <v>0</v>
      </c>
      <c r="XEU67" s="960">
        <f t="shared" ref="XEU67" si="16373">(XEU60-XEU62)*$C$65*0.2958</f>
        <v>0</v>
      </c>
      <c r="XEW67" s="960">
        <f t="shared" ref="XEW67" si="16374">(XEW60-XEW62)*$C$65*0.2958</f>
        <v>0</v>
      </c>
      <c r="XEY67" s="960">
        <f t="shared" ref="XEY67" si="16375">(XEY60-XEY62)*$C$65*0.2958</f>
        <v>0</v>
      </c>
      <c r="XFA67" s="960">
        <f t="shared" ref="XFA67" si="16376">(XFA60-XFA62)*$C$65*0.2958</f>
        <v>0</v>
      </c>
      <c r="XFC67" s="960">
        <f t="shared" ref="XFC67" si="16377">(XFC60-XFC62)*$C$65*0.2958</f>
        <v>0</v>
      </c>
    </row>
    <row r="68" spans="1:1023 1025:2047 2049:3071 3073:4095 4097:5119 5121:6143 6145:7167 7169:8191 8193:9215 9217:10239 10241:11263 11265:12287 12289:13311 13313:14335 14337:15359 15361:16383" s="960" customFormat="1">
      <c r="A68" s="965"/>
      <c r="B68" s="965"/>
      <c r="C68" s="970"/>
      <c r="E68" s="965"/>
      <c r="G68" s="965"/>
      <c r="I68" s="965"/>
      <c r="K68" s="965"/>
      <c r="M68" s="965"/>
      <c r="O68" s="965"/>
      <c r="Q68" s="965"/>
      <c r="S68" s="965"/>
      <c r="U68" s="965"/>
      <c r="W68" s="965"/>
      <c r="Y68" s="965"/>
      <c r="AA68" s="965"/>
      <c r="AC68" s="965"/>
      <c r="AE68" s="965"/>
      <c r="AG68" s="965"/>
    </row>
    <row r="69" spans="1:1023 1025:2047 2049:3071 3073:4095 4097:5119 5121:6143 6145:7167 7169:8191 8193:9215 9217:10239 10241:11263 11265:12287 12289:13311 13313:14335 14337:15359 15361:16383" s="960" customFormat="1">
      <c r="A69" s="965"/>
      <c r="B69" s="965"/>
      <c r="C69" s="970"/>
      <c r="E69" s="967"/>
      <c r="G69" s="967"/>
      <c r="I69" s="967"/>
      <c r="K69" s="967"/>
      <c r="M69" s="967"/>
      <c r="O69" s="967"/>
      <c r="Q69" s="967"/>
      <c r="S69" s="967"/>
      <c r="U69" s="967"/>
      <c r="W69" s="967"/>
      <c r="Y69" s="967"/>
      <c r="AA69" s="967"/>
      <c r="AC69" s="967"/>
      <c r="AE69" s="967"/>
      <c r="AG69" s="967"/>
    </row>
    <row r="70" spans="1:1023 1025:2047 2049:3071 3073:4095 4097:5119 5121:6143 6145:7167 7169:8191 8193:9215 9217:10239 10241:11263 11265:12287 12289:13311 13313:14335 14337:15359 15361:16383" s="960" customFormat="1">
      <c r="A70" s="962" t="s">
        <v>853</v>
      </c>
      <c r="C70" s="970"/>
      <c r="E70" s="960">
        <f>SUM(E66:E69)</f>
        <v>0</v>
      </c>
      <c r="G70" s="960">
        <f>SUM(G66:G69)</f>
        <v>0</v>
      </c>
      <c r="I70" s="960">
        <f>SUM(I66:I69)</f>
        <v>0</v>
      </c>
      <c r="K70" s="960">
        <f>SUM(K66:K69)</f>
        <v>0</v>
      </c>
      <c r="M70" s="960">
        <f>SUM(M66:M69)</f>
        <v>33151.531801722878</v>
      </c>
      <c r="O70" s="960">
        <f>SUM(O66:O69)</f>
        <v>42647.383475640476</v>
      </c>
      <c r="Q70" s="960">
        <f>SUM(Q66:Q69)</f>
        <v>44181.08217516396</v>
      </c>
      <c r="S70" s="960">
        <f>SUM(S66:S69)</f>
        <v>45484.51414799405</v>
      </c>
      <c r="U70" s="960">
        <f>SUM(U66:U69)</f>
        <v>46542.491829154344</v>
      </c>
      <c r="W70" s="960">
        <f>SUM(W66:W69)</f>
        <v>47339.117291656039</v>
      </c>
      <c r="Y70" s="960">
        <f>SUM(Y66:Y69)</f>
        <v>47857.752902065142</v>
      </c>
      <c r="AA70" s="960">
        <f>SUM(AA66:AA69)</f>
        <v>48080.990836736826</v>
      </c>
      <c r="AC70" s="960">
        <f>SUM(AC66:AC69)</f>
        <v>47990.621416023096</v>
      </c>
      <c r="AE70" s="960">
        <f>SUM(AE66:AE69)</f>
        <v>47567.600212204939</v>
      </c>
      <c r="AG70" s="960">
        <f>SUM(AG66:AG69)</f>
        <v>46792.01388527063</v>
      </c>
    </row>
    <row r="71" spans="1:1023 1025:2047 2049:3071 3073:4095 4097:5119 5121:6143 6145:7167 7169:8191 8193:9215 9217:10239 10241:11263 11265:12287 12289:13311 13313:14335 14337:15359 15361:16383" s="960" customFormat="1">
      <c r="A71" s="962"/>
      <c r="C71" s="970"/>
    </row>
    <row r="72" spans="1:1023 1025:2047 2049:3071 3073:4095 4097:5119 5121:6143 6145:7167 7169:8191 8193:9215 9217:10239 10241:11263 11265:12287 12289:13311 13313:14335 14337:15359 15361:16383" s="960" customFormat="1">
      <c r="A72" s="962" t="s">
        <v>1723</v>
      </c>
      <c r="C72" s="970"/>
      <c r="E72" s="962">
        <f>E60-E62-E70</f>
        <v>0</v>
      </c>
      <c r="G72" s="962">
        <f>G60-G62-G70</f>
        <v>0</v>
      </c>
      <c r="I72" s="962">
        <f>I60-I62-I70</f>
        <v>0</v>
      </c>
      <c r="K72" s="962">
        <f>K60-K62-K70</f>
        <v>0</v>
      </c>
      <c r="M72" s="962">
        <f>M60-M62-M70</f>
        <v>33151.531801722878</v>
      </c>
      <c r="O72" s="962">
        <f>O60-O62-O70</f>
        <v>42647.383475640476</v>
      </c>
      <c r="Q72" s="962">
        <f>Q60-Q62-Q70</f>
        <v>44181.08217516396</v>
      </c>
      <c r="S72" s="962">
        <f>S60-S62-S70</f>
        <v>45484.514147994036</v>
      </c>
      <c r="U72" s="962">
        <f>U60-U62-U70</f>
        <v>46542.491829154344</v>
      </c>
      <c r="W72" s="962">
        <f>W60-W62-W70</f>
        <v>47339.117291656024</v>
      </c>
      <c r="Y72" s="962">
        <f>Y60-Y62-Y70</f>
        <v>47857.752902065142</v>
      </c>
      <c r="AA72" s="962">
        <f>AA60-AA62-AA70</f>
        <v>48080.990836736826</v>
      </c>
      <c r="AC72" s="962">
        <f>AC60-AC62-AC70</f>
        <v>47990.621416023096</v>
      </c>
      <c r="AE72" s="962">
        <f>AE60-AE62-AE70</f>
        <v>47567.600212204939</v>
      </c>
      <c r="AG72" s="962">
        <f>AG60-AG62-AG70</f>
        <v>46792.013885270615</v>
      </c>
    </row>
    <row r="73" spans="1:1023 1025:2047 2049:3071 3073:4095 4097:5119 5121:6143 6145:7167 7169:8191 8193:9215 9217:10239 10241:11263 11265:12287 12289:13311 13313:14335 14337:15359 15361:16383" s="960" customFormat="1">
      <c r="A73" s="529"/>
      <c r="C73" s="970"/>
    </row>
    <row r="74" spans="1:1023 1025:2047 2049:3071 3073:4095 4097:5119 5121:6143 6145:7167 7169:8191 8193:9215 9217:10239 10241:11263 11265:12287 12289:13311 13313:14335 14337:15359 15361:16383" s="217" customFormat="1">
      <c r="A74" s="529"/>
      <c r="C74" s="183"/>
    </row>
    <row r="75" spans="1:1023 1025:2047 2049:3071 3073:4095 4097:5119 5121:6143 6145:7167 7169:8191 8193:9215 9217:10239 10241:11263 11265:12287 12289:13311 13313:14335 14337:15359 15361:16383" s="217" customFormat="1">
      <c r="A75" s="960" t="s">
        <v>1722</v>
      </c>
      <c r="C75" s="183"/>
    </row>
    <row r="76" spans="1:1023 1025:2047 2049:3071 3073:4095 4097:5119 5121:6143 6145:7167 7169:8191 8193:9215 9217:10239 10241:11263 11265:12287 12289:13311 13313:14335 14337:15359 15361:16383" s="217" customFormat="1">
      <c r="C76" s="183"/>
    </row>
    <row r="77" spans="1:1023 1025:2047 2049:3071 3073:4095 4097:5119 5121:6143 6145:7167 7169:8191 8193:9215 9217:10239 10241:11263 11265:12287 12289:13311 13313:14335 14337:15359 15361:16383" s="234" customFormat="1" ht="30" customHeight="1">
      <c r="A77" s="2700" t="s">
        <v>1721</v>
      </c>
      <c r="B77" s="2701"/>
      <c r="C77" s="2701"/>
      <c r="D77" s="2701"/>
      <c r="E77" s="2701"/>
      <c r="F77" s="2701"/>
      <c r="G77" s="2701"/>
      <c r="H77" s="2701"/>
      <c r="I77" s="2701"/>
      <c r="J77" s="2701"/>
      <c r="K77" s="2701"/>
      <c r="L77" s="2701"/>
      <c r="M77" s="2701"/>
      <c r="N77" s="2701"/>
      <c r="O77" s="2701"/>
      <c r="P77" s="2701"/>
      <c r="Q77" s="2701"/>
      <c r="R77" s="2701"/>
      <c r="S77" s="2701"/>
      <c r="T77" s="2701"/>
      <c r="U77" s="2701"/>
      <c r="V77" s="2701"/>
      <c r="W77" s="2701"/>
      <c r="X77" s="2701"/>
      <c r="Y77" s="2701"/>
      <c r="Z77" s="2701"/>
      <c r="AA77" s="2701"/>
      <c r="AB77" s="2701"/>
      <c r="AC77" s="2701"/>
      <c r="AD77" s="2701"/>
      <c r="AE77" s="2701"/>
      <c r="AF77" s="2701"/>
      <c r="AG77" s="2701"/>
    </row>
    <row r="78" spans="1:1023 1025:2047 2049:3071 3073:4095 4097:5119 5121:6143 6145:7167 7169:8191 8193:9215 9217:10239 10241:11263 11265:12287 12289:13311 13313:14335 14337:15359 15361:16383"/>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4257812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42578125" style="204" customWidth="1"/>
    <col min="2" max="4" width="14.42578125" style="204" customWidth="1"/>
    <col min="5" max="5" width="50.4257812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3358400</v>
      </c>
      <c r="C5" s="266">
        <f>'Sources and Uses Budget'!$C4</f>
        <v>3358400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146017</v>
      </c>
      <c r="C7" s="266">
        <f>'Sources and Uses Budget'!$C6</f>
        <v>146017</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3504417</v>
      </c>
      <c r="C9" s="270">
        <f>SUM(C5:C8)</f>
        <v>3504417</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366635</v>
      </c>
      <c r="C11" s="266">
        <f>'Sources and Uses Budget'!$C10</f>
        <v>366635</v>
      </c>
      <c r="D11" s="270">
        <f t="shared" si="0"/>
        <v>0</v>
      </c>
      <c r="E11" s="268"/>
      <c r="F11" s="267"/>
    </row>
    <row r="12" spans="1:6" s="352" customFormat="1">
      <c r="A12" s="365" t="s">
        <v>596</v>
      </c>
      <c r="B12" s="270">
        <f>SUM(B10:B11)</f>
        <v>366635</v>
      </c>
      <c r="C12" s="270">
        <f>SUM(C10:C11)</f>
        <v>366635</v>
      </c>
      <c r="D12" s="270">
        <f t="shared" si="0"/>
        <v>0</v>
      </c>
      <c r="E12" s="268"/>
      <c r="F12" s="267"/>
    </row>
    <row r="13" spans="1:6" s="352" customFormat="1">
      <c r="A13" s="365" t="s">
        <v>84</v>
      </c>
      <c r="B13" s="270">
        <f>SUM(B9+B12)</f>
        <v>3871052</v>
      </c>
      <c r="C13" s="270">
        <f>SUM(C9+C12)</f>
        <v>3871052</v>
      </c>
      <c r="D13" s="270">
        <f t="shared" si="0"/>
        <v>0</v>
      </c>
      <c r="E13" s="268"/>
      <c r="F13" s="267"/>
    </row>
    <row r="14" spans="1:6" s="352" customFormat="1">
      <c r="A14" s="366" t="s">
        <v>902</v>
      </c>
      <c r="B14" s="266">
        <f>'Sources and Uses Budget'!$C13</f>
        <v>50376</v>
      </c>
      <c r="C14" s="266">
        <f>'Sources and Uses Budget'!$C13</f>
        <v>50376</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1177270</v>
      </c>
      <c r="C30" s="266">
        <f>'Sources and Uses Budget'!$C29</f>
        <v>1177270</v>
      </c>
      <c r="D30" s="270">
        <f t="shared" si="0"/>
        <v>0</v>
      </c>
      <c r="E30" s="268"/>
      <c r="F30" s="267"/>
    </row>
    <row r="31" spans="1:6" s="352" customFormat="1">
      <c r="A31" s="145" t="s">
        <v>599</v>
      </c>
      <c r="B31" s="266">
        <f>'Sources and Uses Budget'!$C30</f>
        <v>48707855</v>
      </c>
      <c r="C31" s="266">
        <f>'Sources and Uses Budget'!$C30</f>
        <v>48707855</v>
      </c>
      <c r="D31" s="270">
        <f t="shared" si="0"/>
        <v>0</v>
      </c>
      <c r="E31" s="268"/>
      <c r="F31" s="267"/>
    </row>
    <row r="32" spans="1:6" s="352" customFormat="1">
      <c r="A32" s="145" t="s">
        <v>600</v>
      </c>
      <c r="B32" s="266">
        <f>'Sources and Uses Budget'!$C31</f>
        <v>1849139</v>
      </c>
      <c r="C32" s="266">
        <f>'Sources and Uses Budget'!$C31</f>
        <v>1849139</v>
      </c>
      <c r="D32" s="270">
        <f t="shared" si="0"/>
        <v>0</v>
      </c>
      <c r="E32" s="268"/>
      <c r="F32" s="267"/>
    </row>
    <row r="33" spans="1:6" s="352" customFormat="1">
      <c r="A33" s="145" t="s">
        <v>137</v>
      </c>
      <c r="B33" s="266">
        <f>'Sources and Uses Budget'!$C32</f>
        <v>1037038</v>
      </c>
      <c r="C33" s="266">
        <f>'Sources and Uses Budget'!$C32</f>
        <v>1037038</v>
      </c>
      <c r="D33" s="270">
        <f t="shared" si="0"/>
        <v>0</v>
      </c>
      <c r="E33" s="268"/>
      <c r="F33" s="267"/>
    </row>
    <row r="34" spans="1:6" s="352" customFormat="1">
      <c r="A34" s="145" t="s">
        <v>138</v>
      </c>
      <c r="B34" s="266">
        <f>'Sources and Uses Budget'!$C33</f>
        <v>1037037</v>
      </c>
      <c r="C34" s="266">
        <f>'Sources and Uses Budget'!$C33</f>
        <v>1037037</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1138378</v>
      </c>
      <c r="C36" s="266">
        <f>'Sources and Uses Budget'!$C35</f>
        <v>1138378</v>
      </c>
      <c r="D36" s="270">
        <f t="shared" si="0"/>
        <v>0</v>
      </c>
      <c r="E36" s="268"/>
      <c r="F36" s="267"/>
    </row>
    <row r="37" spans="1:6" s="352" customFormat="1">
      <c r="A37" s="283" t="s">
        <v>1640</v>
      </c>
      <c r="B37" s="266">
        <f>'Sources and Uses Budget'!$C36</f>
        <v>217420</v>
      </c>
      <c r="C37" s="266">
        <f>'Sources and Uses Budget'!$C36</f>
        <v>217420</v>
      </c>
      <c r="D37" s="270"/>
      <c r="E37" s="268"/>
      <c r="F37" s="267"/>
    </row>
    <row r="38" spans="1:6" s="352" customFormat="1">
      <c r="A38" s="155" t="str">
        <f>'Sources and Uses Budget'!A37</f>
        <v xml:space="preserve">Other: (Specify) </v>
      </c>
      <c r="B38" s="266">
        <f>'Sources and Uses Budget'!$C37</f>
        <v>0</v>
      </c>
      <c r="C38" s="266">
        <f>'Sources and Uses Budget'!$C37</f>
        <v>0</v>
      </c>
      <c r="D38" s="270">
        <f t="shared" si="0"/>
        <v>0</v>
      </c>
      <c r="E38" s="268"/>
      <c r="F38" s="267"/>
    </row>
    <row r="39" spans="1:6" s="352" customFormat="1">
      <c r="A39" s="271" t="s">
        <v>143</v>
      </c>
      <c r="B39" s="270">
        <f>SUM(B30:B38)</f>
        <v>55164137</v>
      </c>
      <c r="C39" s="270">
        <f>SUM(C30:C38)</f>
        <v>55164137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2202739</v>
      </c>
      <c r="C41" s="266">
        <f>'Sources and Uses Budget'!$C40</f>
        <v>2202739</v>
      </c>
      <c r="D41" s="270">
        <f t="shared" si="0"/>
        <v>0</v>
      </c>
      <c r="E41" s="268"/>
      <c r="F41" s="267"/>
    </row>
    <row r="42" spans="1:6" s="352" customFormat="1">
      <c r="A42" s="269" t="s">
        <v>146</v>
      </c>
      <c r="B42" s="266">
        <f>'Sources and Uses Budget'!$C41</f>
        <v>429357</v>
      </c>
      <c r="C42" s="266">
        <f>'Sources and Uses Budget'!$C41</f>
        <v>429357</v>
      </c>
      <c r="D42" s="270">
        <f t="shared" si="0"/>
        <v>0</v>
      </c>
      <c r="E42" s="268"/>
      <c r="F42" s="267"/>
    </row>
    <row r="43" spans="1:6" s="352" customFormat="1">
      <c r="A43" s="271" t="s">
        <v>147</v>
      </c>
      <c r="B43" s="270">
        <f>SUM(B41:B42)</f>
        <v>2632096</v>
      </c>
      <c r="C43" s="270">
        <f>SUM(C41:C42)</f>
        <v>2632096</v>
      </c>
      <c r="D43" s="270">
        <f t="shared" si="0"/>
        <v>0</v>
      </c>
      <c r="E43" s="268"/>
      <c r="F43" s="267"/>
    </row>
    <row r="44" spans="1:6" s="352" customFormat="1">
      <c r="A44" s="271" t="s">
        <v>148</v>
      </c>
      <c r="B44" s="266">
        <f>'Sources and Uses Budget'!$C43</f>
        <v>844953</v>
      </c>
      <c r="C44" s="266">
        <f>'Sources and Uses Budget'!$C43</f>
        <v>844953</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5376956</v>
      </c>
      <c r="C46" s="266">
        <f>'Sources and Uses Budget'!$C45</f>
        <v>5376956</v>
      </c>
      <c r="D46" s="270">
        <f t="shared" si="0"/>
        <v>0</v>
      </c>
      <c r="E46" s="268"/>
      <c r="F46" s="267"/>
    </row>
    <row r="47" spans="1:6" s="352" customFormat="1">
      <c r="A47" s="145" t="s">
        <v>151</v>
      </c>
      <c r="B47" s="266">
        <f>'Sources and Uses Budget'!$C46</f>
        <v>368751</v>
      </c>
      <c r="C47" s="266">
        <f>'Sources and Uses Budget'!$C46</f>
        <v>368751</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498443</v>
      </c>
      <c r="C50" s="266">
        <f>'Sources and Uses Budget'!$C49</f>
        <v>498443</v>
      </c>
      <c r="D50" s="270">
        <f t="shared" si="0"/>
        <v>0</v>
      </c>
      <c r="E50" s="268"/>
      <c r="F50" s="267"/>
    </row>
    <row r="51" spans="1:6" s="352" customFormat="1">
      <c r="A51" s="145" t="s">
        <v>156</v>
      </c>
      <c r="B51" s="266">
        <f>'Sources and Uses Budget'!$C50</f>
        <v>133014</v>
      </c>
      <c r="C51" s="266">
        <f>'Sources and Uses Budget'!$C50</f>
        <v>133014</v>
      </c>
      <c r="D51" s="270">
        <f t="shared" si="0"/>
        <v>0</v>
      </c>
      <c r="E51" s="268"/>
      <c r="F51" s="267"/>
    </row>
    <row r="52" spans="1:6" s="352" customFormat="1">
      <c r="A52" s="283" t="s">
        <v>154</v>
      </c>
      <c r="B52" s="266">
        <f>'Sources and Uses Budget'!$C51</f>
        <v>115445</v>
      </c>
      <c r="C52" s="266">
        <f>'Sources and Uses Budget'!$C51</f>
        <v>115445</v>
      </c>
      <c r="D52" s="270">
        <f t="shared" si="0"/>
        <v>0</v>
      </c>
      <c r="E52" s="268"/>
      <c r="F52" s="267"/>
    </row>
    <row r="53" spans="1:6" s="352" customFormat="1">
      <c r="A53" s="145" t="s">
        <v>155</v>
      </c>
      <c r="B53" s="266">
        <f>'Sources and Uses Budget'!$C52</f>
        <v>1054249</v>
      </c>
      <c r="C53" s="266">
        <f>'Sources and Uses Budget'!$C52</f>
        <v>1054249</v>
      </c>
      <c r="D53" s="270">
        <f t="shared" si="0"/>
        <v>0</v>
      </c>
      <c r="E53" s="268"/>
      <c r="F53" s="267"/>
    </row>
    <row r="54" spans="1:6" s="352" customFormat="1">
      <c r="A54" s="155" t="str">
        <f>'Sources and Uses Budget'!A53</f>
        <v>Other: Construction Lender Expenses</v>
      </c>
      <c r="B54" s="266">
        <f>'Sources and Uses Budget'!$C53</f>
        <v>47699</v>
      </c>
      <c r="C54" s="266">
        <f>'Sources and Uses Budget'!$C53</f>
        <v>47699</v>
      </c>
      <c r="D54" s="270">
        <f t="shared" si="0"/>
        <v>0</v>
      </c>
      <c r="E54" s="268"/>
      <c r="F54" s="267"/>
    </row>
    <row r="55" spans="1:6" s="353" customFormat="1">
      <c r="A55" s="271" t="s">
        <v>157</v>
      </c>
      <c r="B55" s="273">
        <f>SUM(B46:B54)</f>
        <v>7594557</v>
      </c>
      <c r="C55" s="273">
        <f>SUM(C46:C54)</f>
        <v>7594557</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45434</v>
      </c>
      <c r="C57" s="266">
        <f>'Sources and Uses Budget'!$C56</f>
        <v>45434</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19467</v>
      </c>
      <c r="C59" s="266">
        <f>'Sources and Uses Budget'!$C58</f>
        <v>19467</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Perm Lender Expenses</v>
      </c>
      <c r="B62" s="266">
        <f>'Sources and Uses Budget'!$C61</f>
        <v>19469</v>
      </c>
      <c r="C62" s="266">
        <f>'Sources and Uses Budget'!$C61</f>
        <v>19469</v>
      </c>
      <c r="D62" s="270">
        <f t="shared" si="0"/>
        <v>0</v>
      </c>
      <c r="E62" s="268"/>
      <c r="F62" s="267"/>
    </row>
    <row r="63" spans="1:6" s="352" customFormat="1" ht="13.7" customHeight="1">
      <c r="A63" s="271" t="s">
        <v>300</v>
      </c>
      <c r="B63" s="270">
        <f>SUM(B57:B62)</f>
        <v>84370</v>
      </c>
      <c r="C63" s="270">
        <f>SUM(C57:C62)</f>
        <v>84370</v>
      </c>
      <c r="D63" s="270">
        <f t="shared" si="0"/>
        <v>0</v>
      </c>
      <c r="E63" s="268"/>
      <c r="F63" s="267"/>
    </row>
    <row r="64" spans="1:6" s="352" customFormat="1">
      <c r="A64" s="274" t="s">
        <v>301</v>
      </c>
      <c r="B64" s="270">
        <f>SUM(B9+B12+B14+B15+B17+B26+B28+B39+B43+B44+B55+B63)</f>
        <v>70241541</v>
      </c>
      <c r="C64" s="270">
        <f>SUM(C9+C12+C14+C15+C17+C26+C28+C39+C43+C44+C55+C63)</f>
        <v>70241541</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68141</v>
      </c>
      <c r="C66" s="266">
        <f>'Sources and Uses Budget'!$C65</f>
        <v>68141</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186748</v>
      </c>
      <c r="C68" s="266">
        <f>'Sources and Uses Budget'!$C67</f>
        <v>186748</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Applicant Legal</v>
      </c>
      <c r="B70" s="266">
        <f>'Sources and Uses Budget'!$C69</f>
        <v>82350</v>
      </c>
      <c r="C70" s="266">
        <f>'Sources and Uses Budget'!$C69</f>
        <v>82350</v>
      </c>
      <c r="D70" s="270">
        <f t="shared" si="0"/>
        <v>0</v>
      </c>
      <c r="E70" s="268"/>
      <c r="F70" s="267"/>
    </row>
    <row r="71" spans="1:6" s="352" customFormat="1">
      <c r="A71" s="149" t="s">
        <v>1645</v>
      </c>
      <c r="B71" s="270">
        <f>SUM(B66:B70)</f>
        <v>337239</v>
      </c>
      <c r="C71" s="270">
        <f>SUM(C66:C70)</f>
        <v>337239</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980270</v>
      </c>
      <c r="C76" s="266">
        <f>'Sources and Uses Budget'!$C75</f>
        <v>980270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980270</v>
      </c>
      <c r="C78" s="270">
        <f>SUM(C73:C77)</f>
        <v>980270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4563346</v>
      </c>
      <c r="C80" s="266">
        <f>'Sources and Uses Budget'!$C79</f>
        <v>4563346</v>
      </c>
      <c r="D80" s="270">
        <f t="shared" si="1"/>
        <v>0</v>
      </c>
      <c r="E80" s="268"/>
      <c r="F80" s="267"/>
    </row>
    <row r="81" spans="1:6" s="352" customFormat="1">
      <c r="A81" s="510" t="s">
        <v>58</v>
      </c>
      <c r="B81" s="266">
        <f>'Sources and Uses Budget'!$C80</f>
        <v>527609</v>
      </c>
      <c r="C81" s="266">
        <f>'Sources and Uses Budget'!$C80</f>
        <v>527609</v>
      </c>
      <c r="D81" s="270">
        <f>C81-B81</f>
        <v>0</v>
      </c>
      <c r="E81" s="268"/>
      <c r="F81" s="267"/>
    </row>
    <row r="82" spans="1:6" s="352" customFormat="1">
      <c r="A82" s="271" t="s">
        <v>1209</v>
      </c>
      <c r="B82" s="270">
        <f>SUM(B80:B81)</f>
        <v>5090955</v>
      </c>
      <c r="C82" s="270">
        <f>SUM(C80:C81)</f>
        <v>5090955</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116649</v>
      </c>
      <c r="C84" s="266">
        <f>'Sources and Uses Budget'!$C83</f>
        <v>116649</v>
      </c>
      <c r="D84" s="270">
        <f t="shared" si="1"/>
        <v>0</v>
      </c>
      <c r="E84" s="268"/>
      <c r="F84" s="267"/>
    </row>
    <row r="85" spans="1:6" s="352" customFormat="1">
      <c r="A85" s="269" t="s">
        <v>767</v>
      </c>
      <c r="B85" s="266">
        <f>'Sources and Uses Budget'!$C84</f>
        <v>19722</v>
      </c>
      <c r="C85" s="266">
        <f>'Sources and Uses Budget'!$C84</f>
        <v>19722</v>
      </c>
      <c r="D85" s="270">
        <f t="shared" si="1"/>
        <v>0</v>
      </c>
      <c r="E85" s="268"/>
      <c r="F85" s="267"/>
    </row>
    <row r="86" spans="1:6" s="352" customFormat="1">
      <c r="A86" s="269" t="s">
        <v>768</v>
      </c>
      <c r="B86" s="266">
        <f>'Sources and Uses Budget'!$C85</f>
        <v>665335</v>
      </c>
      <c r="C86" s="266">
        <f>'Sources and Uses Budget'!$C85</f>
        <v>665335</v>
      </c>
      <c r="D86" s="270">
        <f t="shared" si="1"/>
        <v>0</v>
      </c>
      <c r="E86" s="268"/>
      <c r="F86" s="267"/>
    </row>
    <row r="87" spans="1:6" s="352" customFormat="1">
      <c r="A87" s="269" t="s">
        <v>769</v>
      </c>
      <c r="B87" s="266">
        <f>'Sources and Uses Budget'!$C86</f>
        <v>410092</v>
      </c>
      <c r="C87" s="266">
        <f>'Sources and Uses Budget'!$C86</f>
        <v>410092</v>
      </c>
      <c r="D87" s="270">
        <f t="shared" si="1"/>
        <v>0</v>
      </c>
      <c r="E87" s="268"/>
      <c r="F87" s="267"/>
    </row>
    <row r="88" spans="1:6" s="352" customFormat="1">
      <c r="A88" s="269" t="s">
        <v>770</v>
      </c>
      <c r="B88" s="266">
        <f>'Sources and Uses Budget'!$C87</f>
        <v>54513</v>
      </c>
      <c r="C88" s="266">
        <f>'Sources and Uses Budget'!$C87</f>
        <v>54513</v>
      </c>
      <c r="D88" s="270">
        <f t="shared" si="1"/>
        <v>0</v>
      </c>
      <c r="E88" s="268"/>
      <c r="F88" s="267"/>
    </row>
    <row r="89" spans="1:6" s="352" customFormat="1">
      <c r="A89" s="269" t="s">
        <v>771</v>
      </c>
      <c r="B89" s="266">
        <f>'Sources and Uses Budget'!$C88</f>
        <v>159445</v>
      </c>
      <c r="C89" s="266">
        <f>'Sources and Uses Budget'!$C88</f>
        <v>159445</v>
      </c>
      <c r="D89" s="270">
        <f t="shared" si="1"/>
        <v>0</v>
      </c>
      <c r="E89" s="268"/>
      <c r="F89" s="267"/>
    </row>
    <row r="90" spans="1:6" s="352" customFormat="1">
      <c r="A90" s="269" t="s">
        <v>772</v>
      </c>
      <c r="B90" s="266">
        <f>'Sources and Uses Budget'!$C89</f>
        <v>215000</v>
      </c>
      <c r="C90" s="266">
        <f>'Sources and Uses Budget'!$C89</f>
        <v>215000</v>
      </c>
      <c r="D90" s="270">
        <f t="shared" si="1"/>
        <v>0</v>
      </c>
      <c r="E90" s="268"/>
      <c r="F90" s="267"/>
    </row>
    <row r="91" spans="1:6" s="352" customFormat="1">
      <c r="A91" s="269" t="s">
        <v>773</v>
      </c>
      <c r="B91" s="266">
        <f>'Sources and Uses Budget'!$C90</f>
        <v>25000</v>
      </c>
      <c r="C91" s="266">
        <f>'Sources and Uses Budget'!$C90</f>
        <v>25000</v>
      </c>
      <c r="D91" s="270">
        <f t="shared" si="1"/>
        <v>0</v>
      </c>
      <c r="E91" s="268"/>
      <c r="F91" s="267"/>
    </row>
    <row r="92" spans="1:6" s="352" customFormat="1">
      <c r="A92" s="269" t="s">
        <v>371</v>
      </c>
      <c r="B92" s="266">
        <f>'Sources and Uses Budget'!$C91</f>
        <v>27127</v>
      </c>
      <c r="C92" s="266">
        <f>'Sources and Uses Budget'!$C91</f>
        <v>27127</v>
      </c>
      <c r="D92" s="270">
        <f t="shared" si="1"/>
        <v>0</v>
      </c>
      <c r="E92" s="268"/>
      <c r="F92" s="267"/>
    </row>
    <row r="93" spans="1:6" s="352" customFormat="1">
      <c r="A93" s="510" t="s">
        <v>1211</v>
      </c>
      <c r="B93" s="266">
        <f>'Sources and Uses Budget'!$C92</f>
        <v>22500</v>
      </c>
      <c r="C93" s="266">
        <f>'Sources and Uses Budget'!$C92</f>
        <v>22500</v>
      </c>
      <c r="D93" s="270">
        <f t="shared" si="1"/>
        <v>0</v>
      </c>
      <c r="E93" s="268"/>
      <c r="F93" s="267"/>
    </row>
    <row r="94" spans="1:6" s="352" customFormat="1">
      <c r="A94" s="272" t="s">
        <v>34</v>
      </c>
      <c r="B94" s="266">
        <f>'Sources and Uses Budget'!$C93</f>
        <v>780462</v>
      </c>
      <c r="C94" s="266">
        <f>'Sources and Uses Budget'!$C93</f>
        <v>780462</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2495845</v>
      </c>
      <c r="C97" s="270">
        <f>SUM(C84:C96)</f>
        <v>2495845</v>
      </c>
      <c r="D97" s="270">
        <f t="shared" si="1"/>
        <v>0</v>
      </c>
      <c r="E97" s="268"/>
      <c r="F97" s="267"/>
    </row>
    <row r="98" spans="1:6" s="352" customFormat="1">
      <c r="A98" s="271" t="s">
        <v>775</v>
      </c>
      <c r="B98" s="270">
        <f>SUM(B64+B71+B78+B82+B97)</f>
        <v>79145850</v>
      </c>
      <c r="C98" s="270">
        <f>SUM(C64+C71+C78+C82+C97)</f>
        <v>79145850</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2725658</v>
      </c>
      <c r="C100" s="266">
        <f>'Sources and Uses Budget'!$C99</f>
        <v>2725658</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2725658</v>
      </c>
      <c r="C105" s="270">
        <f>SUM(C100:C104)</f>
        <v>2725658</v>
      </c>
      <c r="D105" s="270">
        <f t="shared" si="1"/>
        <v>0</v>
      </c>
      <c r="E105" s="268"/>
      <c r="F105" s="267"/>
    </row>
    <row r="106" spans="1:6" s="352" customFormat="1">
      <c r="A106" s="271" t="s">
        <v>780</v>
      </c>
      <c r="B106" s="273">
        <f>SUM(B98+B105)</f>
        <v>81871508</v>
      </c>
      <c r="C106" s="273">
        <f>SUM(C98+C105)</f>
        <v>81871508</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activeCell="D9" sqref="D9"/>
    </sheetView>
  </sheetViews>
  <sheetFormatPr defaultColWidth="0" defaultRowHeight="12.6" customHeight="1" zeroHeight="1"/>
  <cols>
    <col min="1" max="10" width="10.4257812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7" t="s">
        <v>2045</v>
      </c>
      <c r="B72" s="1267"/>
      <c r="C72" s="1267"/>
      <c r="D72" s="1267"/>
      <c r="E72" s="1267"/>
    </row>
    <row r="73" spans="1:9" ht="12.75">
      <c r="A73" s="1267" t="s">
        <v>2046</v>
      </c>
      <c r="B73" s="1267"/>
      <c r="C73" s="1267"/>
      <c r="D73" s="1267"/>
      <c r="E73" s="1267"/>
    </row>
    <row r="74" spans="1:9" ht="12.75">
      <c r="A74" s="1267" t="s">
        <v>1871</v>
      </c>
      <c r="B74" s="1267"/>
      <c r="C74" s="1267"/>
      <c r="D74" s="1267"/>
      <c r="E74" s="1267"/>
    </row>
    <row r="75" spans="1:9" ht="12.75"/>
    <row r="76" spans="1:9" ht="12.75"/>
    <row r="77" spans="1:9" ht="12.75"/>
    <row r="78" spans="1:9" ht="12.6" customHeight="1"/>
    <row r="79" spans="1:9" ht="12.6" customHeight="1"/>
    <row r="80" spans="1:9" ht="12.6" customHeight="1"/>
    <row r="81" ht="12.6" customHeight="1"/>
    <row r="82" ht="12.6" customHeight="1"/>
    <row r="83" ht="12.6" customHeight="1"/>
    <row r="84" ht="12.6" customHeight="1"/>
    <row r="85" ht="12.6"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104775</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64" zoomScale="78" zoomScaleNormal="78" workbookViewId="0">
      <selection activeCell="D177" sqref="D177:F180"/>
    </sheetView>
  </sheetViews>
  <sheetFormatPr defaultColWidth="0" defaultRowHeight="12.75" zeroHeight="1"/>
  <cols>
    <col min="1" max="1" width="3.42578125" style="480" customWidth="1"/>
    <col min="2" max="2" width="13.42578125" style="480" customWidth="1"/>
    <col min="3" max="3" width="2.42578125" style="480" customWidth="1"/>
    <col min="4" max="5" width="3.42578125" style="402" customWidth="1"/>
    <col min="6" max="6" width="65.42578125" style="402" customWidth="1"/>
    <col min="7" max="7" width="1.42578125" style="402" customWidth="1"/>
    <col min="8" max="8" width="3.42578125" style="402" customWidth="1"/>
    <col min="9" max="9" width="9.140625" style="404" customWidth="1"/>
    <col min="10" max="10" width="8.85546875" style="402" hidden="1" customWidth="1"/>
    <col min="11" max="16384" width="8.85546875" style="402" hidden="1"/>
  </cols>
  <sheetData>
    <row r="1" spans="1:13"/>
    <row r="2" spans="1:13">
      <c r="A2" s="1281" t="s">
        <v>2459</v>
      </c>
      <c r="B2" s="1281"/>
      <c r="C2" s="1281"/>
      <c r="D2" s="1281"/>
      <c r="E2" s="1281"/>
      <c r="F2" s="1281"/>
      <c r="G2" s="1281"/>
      <c r="H2" s="1281"/>
      <c r="I2" s="1281"/>
    </row>
    <row r="3" spans="1:13">
      <c r="A3" s="1282" t="s">
        <v>2219</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2218</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1101</v>
      </c>
      <c r="B9" s="1286"/>
      <c r="C9" s="1286"/>
      <c r="D9" s="1286"/>
      <c r="E9" s="1286"/>
      <c r="F9" s="1286"/>
      <c r="G9" s="1286"/>
      <c r="H9" s="1028"/>
      <c r="I9" s="1029"/>
    </row>
    <row r="10" spans="1:13">
      <c r="A10" s="482"/>
      <c r="B10" s="482"/>
      <c r="E10" s="404"/>
    </row>
    <row r="11" spans="1:13" ht="13.7" customHeight="1">
      <c r="C11" s="482"/>
      <c r="D11" s="1305" t="s">
        <v>1100</v>
      </c>
      <c r="E11" s="1305"/>
      <c r="F11" s="1305"/>
    </row>
    <row r="12" spans="1:13">
      <c r="C12" s="482"/>
      <c r="D12" s="1305"/>
      <c r="E12" s="1305"/>
      <c r="F12" s="1305"/>
    </row>
    <row r="13" spans="1:13">
      <c r="A13" s="483"/>
      <c r="B13" s="483"/>
      <c r="C13" s="483"/>
      <c r="D13" s="1284" t="s">
        <v>1090</v>
      </c>
      <c r="E13" s="1284"/>
      <c r="F13" s="1284"/>
      <c r="M13" s="96"/>
    </row>
    <row r="14" spans="1:13">
      <c r="A14" s="483"/>
      <c r="B14" s="483"/>
      <c r="C14" s="483"/>
      <c r="D14" s="476"/>
      <c r="L14" s="312"/>
    </row>
    <row r="15" spans="1:13" ht="14.25">
      <c r="A15" s="484"/>
      <c r="B15" s="485" t="s">
        <v>2612</v>
      </c>
      <c r="C15" s="483"/>
      <c r="D15" s="1283" t="s">
        <v>1922</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1920</v>
      </c>
      <c r="F18" s="445"/>
      <c r="I18" s="490"/>
    </row>
    <row r="19" spans="1:9">
      <c r="A19" s="483"/>
      <c r="B19" s="483"/>
      <c r="C19" s="483"/>
      <c r="I19" s="490"/>
    </row>
    <row r="20" spans="1:9" ht="14.25">
      <c r="A20" s="484"/>
      <c r="B20" s="485" t="s">
        <v>2612</v>
      </c>
      <c r="D20" s="1283" t="s">
        <v>1923</v>
      </c>
      <c r="E20" s="1283"/>
      <c r="F20" s="1283"/>
      <c r="I20" s="490"/>
    </row>
    <row r="21" spans="1:9" ht="14.25">
      <c r="A21" s="484"/>
      <c r="D21" s="1283"/>
      <c r="E21" s="1283"/>
      <c r="F21" s="1283"/>
      <c r="I21" s="490"/>
    </row>
    <row r="22" spans="1:9" ht="14.25">
      <c r="A22" s="484"/>
      <c r="D22" s="392"/>
      <c r="E22" s="96" t="s">
        <v>1919</v>
      </c>
      <c r="F22" s="392"/>
      <c r="I22" s="490"/>
    </row>
    <row r="23" spans="1:9" ht="14.25">
      <c r="A23" s="484"/>
      <c r="B23" s="484"/>
      <c r="D23" s="446"/>
      <c r="I23" s="490"/>
    </row>
    <row r="24" spans="1:9" ht="14.25">
      <c r="A24" s="484"/>
      <c r="B24" s="485" t="s">
        <v>2613</v>
      </c>
      <c r="D24" s="1283" t="s">
        <v>1091</v>
      </c>
      <c r="E24" s="1283"/>
      <c r="F24" s="1283"/>
      <c r="I24" s="490"/>
    </row>
    <row r="25" spans="1:9" ht="14.25">
      <c r="A25" s="484"/>
      <c r="B25" s="484"/>
      <c r="D25" s="1283"/>
      <c r="E25" s="1283"/>
      <c r="F25" s="1283"/>
      <c r="I25" s="490"/>
    </row>
    <row r="26" spans="1:9">
      <c r="I26" s="490"/>
    </row>
    <row r="27" spans="1:9" ht="14.25">
      <c r="A27" s="484"/>
      <c r="B27" s="485" t="s">
        <v>2613</v>
      </c>
      <c r="D27" s="1283" t="s">
        <v>2048</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2613</v>
      </c>
      <c r="D33" s="1283" t="s">
        <v>2049</v>
      </c>
      <c r="E33" s="1283"/>
      <c r="F33" s="1283"/>
      <c r="I33" s="490"/>
    </row>
    <row r="34" spans="1:9">
      <c r="D34" s="1283"/>
      <c r="E34" s="1283"/>
      <c r="F34" s="1283"/>
      <c r="I34" s="490"/>
    </row>
    <row r="35" spans="1:9" ht="14.25">
      <c r="A35" s="484"/>
      <c r="B35" s="484"/>
      <c r="D35" s="447"/>
      <c r="I35" s="490"/>
    </row>
    <row r="36" spans="1:9" ht="14.45" customHeight="1">
      <c r="A36" s="484"/>
      <c r="B36" s="485" t="s">
        <v>2613</v>
      </c>
      <c r="D36" s="1283" t="s">
        <v>1214</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2613</v>
      </c>
      <c r="D41" s="1283" t="s">
        <v>1092</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2612</v>
      </c>
      <c r="D47" s="1283" t="s">
        <v>1093</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2613</v>
      </c>
      <c r="D52" s="1283" t="s">
        <v>1094</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2613</v>
      </c>
      <c r="D56" s="1307" t="s">
        <v>1095</v>
      </c>
      <c r="E56" s="1307"/>
      <c r="F56" s="1307"/>
      <c r="I56" s="490"/>
    </row>
    <row r="57" spans="1:9" ht="14.25">
      <c r="A57" s="484"/>
      <c r="B57" s="484"/>
      <c r="D57" s="1307"/>
      <c r="E57" s="1307"/>
      <c r="F57" s="1307"/>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2613</v>
      </c>
      <c r="D61" s="1283" t="s">
        <v>1096</v>
      </c>
      <c r="E61" s="1283"/>
      <c r="F61" s="1283"/>
      <c r="I61" s="490"/>
    </row>
    <row r="62" spans="1:9">
      <c r="D62" s="1283"/>
      <c r="E62" s="1283"/>
      <c r="F62" s="1283"/>
      <c r="I62" s="490"/>
    </row>
    <row r="63" spans="1:9">
      <c r="D63" s="1283"/>
      <c r="E63" s="1283"/>
      <c r="F63" s="1283"/>
      <c r="I63" s="490"/>
    </row>
    <row r="64" spans="1:9">
      <c r="I64" s="490"/>
    </row>
    <row r="65" spans="1:9" ht="14.25">
      <c r="A65" s="484"/>
      <c r="B65" s="485" t="s">
        <v>2612</v>
      </c>
      <c r="D65" s="1283" t="s">
        <v>1097</v>
      </c>
      <c r="E65" s="1283"/>
      <c r="F65" s="1283"/>
      <c r="I65" s="490"/>
    </row>
    <row r="66" spans="1:9">
      <c r="D66" s="1283"/>
      <c r="E66" s="1283"/>
      <c r="F66" s="1283"/>
      <c r="I66" s="490"/>
    </row>
    <row r="67" spans="1:9">
      <c r="I67" s="490"/>
    </row>
    <row r="68" spans="1:9" ht="14.25">
      <c r="A68" s="484"/>
      <c r="B68" s="485" t="s">
        <v>2613</v>
      </c>
      <c r="D68" s="1283" t="s">
        <v>1098</v>
      </c>
      <c r="E68" s="1283"/>
      <c r="F68" s="1283"/>
      <c r="I68" s="490"/>
    </row>
    <row r="69" spans="1:9">
      <c r="D69" s="1283"/>
      <c r="E69" s="1283"/>
      <c r="F69" s="1283"/>
      <c r="I69" s="490"/>
    </row>
    <row r="70" spans="1:9">
      <c r="D70" s="1283"/>
      <c r="E70" s="1283"/>
      <c r="F70" s="1283"/>
      <c r="I70" s="490"/>
    </row>
    <row r="71" spans="1:9">
      <c r="I71" s="490"/>
    </row>
    <row r="72" spans="1:9" ht="14.25">
      <c r="A72" s="484"/>
      <c r="B72" s="485" t="s">
        <v>2613</v>
      </c>
      <c r="D72" s="1283" t="s">
        <v>1099</v>
      </c>
      <c r="E72" s="1283"/>
      <c r="F72" s="1283"/>
      <c r="I72" s="490"/>
    </row>
    <row r="73" spans="1:9">
      <c r="D73" s="1283"/>
      <c r="E73" s="1283"/>
      <c r="F73" s="1283"/>
      <c r="I73" s="490"/>
    </row>
    <row r="74" spans="1:9" ht="14.25">
      <c r="A74" s="484"/>
      <c r="B74" s="484"/>
      <c r="D74" s="446"/>
      <c r="I74" s="490"/>
    </row>
    <row r="75" spans="1:9">
      <c r="A75" s="1286" t="s">
        <v>1044</v>
      </c>
      <c r="B75" s="1286"/>
      <c r="C75" s="1286"/>
      <c r="D75" s="1286"/>
      <c r="E75" s="1286"/>
      <c r="F75" s="1286"/>
      <c r="G75" s="1286"/>
      <c r="H75" s="1028"/>
      <c r="I75" s="1153"/>
    </row>
    <row r="76" spans="1:9">
      <c r="I76" s="490"/>
    </row>
    <row r="77" spans="1:9">
      <c r="C77" s="486"/>
      <c r="D77" s="1285" t="s">
        <v>1102</v>
      </c>
      <c r="E77" s="1285"/>
      <c r="F77" s="1285"/>
      <c r="I77" s="490"/>
    </row>
    <row r="78" spans="1:9">
      <c r="A78" s="446"/>
      <c r="B78" s="446"/>
      <c r="D78" s="1283" t="s">
        <v>1117</v>
      </c>
      <c r="E78" s="1283"/>
      <c r="F78" s="1283"/>
      <c r="I78" s="490"/>
    </row>
    <row r="79" spans="1:9">
      <c r="A79" s="446"/>
      <c r="B79" s="446"/>
      <c r="I79" s="490"/>
    </row>
    <row r="80" spans="1:9" ht="13.7" customHeight="1">
      <c r="A80" s="484"/>
      <c r="B80" s="485" t="s">
        <v>2612</v>
      </c>
      <c r="D80" s="1283" t="s">
        <v>1245</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2612</v>
      </c>
      <c r="D89" s="1283" t="s">
        <v>1742</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2612</v>
      </c>
      <c r="D92" s="1283" t="s">
        <v>1745</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2612</v>
      </c>
      <c r="D96" s="1283" t="s">
        <v>1744</v>
      </c>
      <c r="E96" s="1283"/>
      <c r="F96" s="1283"/>
      <c r="I96" s="490"/>
    </row>
    <row r="97" spans="1:9" s="987" customFormat="1" ht="14.25">
      <c r="A97" s="985"/>
      <c r="B97" s="985"/>
      <c r="C97" s="986"/>
      <c r="D97" s="1283"/>
      <c r="E97" s="1283"/>
      <c r="F97" s="1283"/>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2613</v>
      </c>
      <c r="D100" s="1283" t="s">
        <v>1743</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2613</v>
      </c>
      <c r="D103" s="1283" t="s">
        <v>1194</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2613</v>
      </c>
      <c r="D119" s="1303" t="s">
        <v>1103</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2612</v>
      </c>
      <c r="C128" s="402"/>
      <c r="D128" s="1303" t="s">
        <v>2050</v>
      </c>
      <c r="E128" s="1303"/>
      <c r="F128" s="1303"/>
      <c r="I128" s="490"/>
    </row>
    <row r="129" spans="1:9" ht="14.25">
      <c r="A129" s="484"/>
      <c r="B129" s="484"/>
      <c r="C129" s="402"/>
      <c r="D129" s="1303"/>
      <c r="E129" s="1303"/>
      <c r="F129" s="1303"/>
      <c r="I129" s="490"/>
    </row>
    <row r="130" spans="1:9">
      <c r="I130" s="490"/>
    </row>
    <row r="131" spans="1:9" ht="14.25">
      <c r="A131" s="484"/>
      <c r="B131" s="485" t="s">
        <v>2612</v>
      </c>
      <c r="D131" s="1283" t="s">
        <v>1104</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2612</v>
      </c>
      <c r="D137" s="1283" t="s">
        <v>1105</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2613</v>
      </c>
      <c r="D151" s="1283" t="s">
        <v>1177</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2073</v>
      </c>
      <c r="E169" s="1304"/>
      <c r="F169" s="1304"/>
      <c r="G169" s="507"/>
      <c r="I169" s="490"/>
    </row>
    <row r="170" spans="1:9" ht="13.7" customHeight="1">
      <c r="D170" s="1295"/>
      <c r="E170" s="1295"/>
      <c r="F170" s="1295"/>
      <c r="G170" s="1295"/>
      <c r="I170" s="490"/>
    </row>
    <row r="171" spans="1:9" ht="14.45" customHeight="1">
      <c r="A171" s="489"/>
      <c r="B171" s="485" t="s">
        <v>2612</v>
      </c>
      <c r="C171" s="476"/>
      <c r="D171" s="1263" t="s">
        <v>2213</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2613</v>
      </c>
      <c r="C177" s="476"/>
      <c r="D177" s="1263" t="s">
        <v>1106</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2612</v>
      </c>
      <c r="D182" s="1287" t="s">
        <v>2051</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2052</v>
      </c>
      <c r="B186" s="1286"/>
      <c r="C186" s="1286"/>
      <c r="D186" s="1286"/>
      <c r="E186" s="1286"/>
      <c r="F186" s="1286"/>
      <c r="G186" s="1286"/>
      <c r="H186" s="1028"/>
      <c r="I186" s="1153"/>
    </row>
    <row r="187" spans="1:9" ht="12" customHeight="1">
      <c r="D187" s="446"/>
      <c r="E187" s="446"/>
      <c r="F187" s="446"/>
      <c r="I187" s="490"/>
    </row>
    <row r="188" spans="1:9">
      <c r="B188" s="1289" t="s">
        <v>446</v>
      </c>
      <c r="C188" s="1289"/>
      <c r="D188" s="1289"/>
      <c r="E188" s="1289"/>
      <c r="F188" s="1289"/>
      <c r="I188" s="490"/>
    </row>
    <row r="189" spans="1:9">
      <c r="B189" s="392" t="s">
        <v>1875</v>
      </c>
      <c r="C189" s="392"/>
      <c r="D189" s="392"/>
      <c r="E189" s="392"/>
      <c r="F189" s="392"/>
      <c r="I189" s="490"/>
    </row>
    <row r="190" spans="1:9" ht="12" customHeight="1">
      <c r="A190" s="482"/>
      <c r="B190" s="482"/>
      <c r="C190" s="482"/>
      <c r="I190" s="490"/>
    </row>
    <row r="191" spans="1:9">
      <c r="A191" s="1286" t="s">
        <v>1045</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1746</v>
      </c>
      <c r="E193" s="1285"/>
      <c r="F193" s="1285"/>
      <c r="I193" s="490"/>
    </row>
    <row r="194" spans="1:9">
      <c r="A194" s="404"/>
      <c r="B194" s="404"/>
      <c r="D194" s="1285"/>
      <c r="E194" s="1285"/>
      <c r="F194" s="1285"/>
      <c r="I194" s="490"/>
    </row>
    <row r="195" spans="1:9">
      <c r="A195" s="404"/>
      <c r="B195" s="404"/>
      <c r="D195" s="1289" t="s">
        <v>1195</v>
      </c>
      <c r="E195" s="1289"/>
      <c r="F195" s="1289"/>
      <c r="I195" s="490"/>
    </row>
    <row r="196" spans="1:9">
      <c r="A196" s="404"/>
      <c r="B196" s="404"/>
      <c r="D196" s="392"/>
      <c r="E196" s="392"/>
      <c r="F196" s="392"/>
      <c r="I196" s="490"/>
    </row>
    <row r="197" spans="1:9">
      <c r="A197" s="404"/>
      <c r="B197" s="485" t="s">
        <v>2612</v>
      </c>
      <c r="D197" s="1300" t="s">
        <v>1747</v>
      </c>
      <c r="E197" s="1300"/>
      <c r="F197" s="1300"/>
      <c r="I197" s="490"/>
    </row>
    <row r="198" spans="1:9">
      <c r="A198" s="404"/>
      <c r="B198" s="404"/>
      <c r="D198" s="1301" t="s">
        <v>1902</v>
      </c>
      <c r="E198" s="1301"/>
      <c r="F198" s="1301"/>
      <c r="I198" s="490"/>
    </row>
    <row r="199" spans="1:9">
      <c r="A199" s="404"/>
      <c r="B199" s="404"/>
      <c r="D199" s="96" t="s">
        <v>1748</v>
      </c>
      <c r="E199" s="1302" t="s">
        <v>1925</v>
      </c>
      <c r="F199" s="1302"/>
      <c r="I199" s="490"/>
    </row>
    <row r="200" spans="1:9">
      <c r="A200" s="404"/>
      <c r="B200" s="404"/>
      <c r="D200" s="3"/>
      <c r="E200" s="3"/>
      <c r="F200" s="3"/>
      <c r="I200" s="490"/>
    </row>
    <row r="201" spans="1:9">
      <c r="A201" s="404"/>
      <c r="B201" s="485" t="s">
        <v>2613</v>
      </c>
      <c r="D201" s="1301" t="s">
        <v>1749</v>
      </c>
      <c r="E201" s="1301"/>
      <c r="F201" s="1301"/>
      <c r="I201" s="490"/>
    </row>
    <row r="202" spans="1:9">
      <c r="A202" s="404"/>
      <c r="B202" s="404"/>
      <c r="D202" s="1300" t="s">
        <v>1902</v>
      </c>
      <c r="E202" s="1300"/>
      <c r="F202" s="1300"/>
      <c r="I202" s="490"/>
    </row>
    <row r="203" spans="1:9">
      <c r="A203" s="404"/>
      <c r="B203" s="404"/>
      <c r="D203" s="57" t="s">
        <v>1750</v>
      </c>
      <c r="E203" s="1302" t="s">
        <v>1926</v>
      </c>
      <c r="F203" s="1302"/>
      <c r="I203" s="490"/>
    </row>
    <row r="204" spans="1:9">
      <c r="A204" s="404"/>
      <c r="B204" s="404"/>
      <c r="D204" s="3"/>
      <c r="E204" s="3"/>
      <c r="F204" s="3"/>
      <c r="I204" s="490"/>
    </row>
    <row r="205" spans="1:9">
      <c r="A205" s="404"/>
      <c r="B205" s="485" t="s">
        <v>2613</v>
      </c>
      <c r="D205" s="1301" t="s">
        <v>1751</v>
      </c>
      <c r="E205" s="1301"/>
      <c r="F205" s="1301"/>
      <c r="I205" s="490"/>
    </row>
    <row r="206" spans="1:9">
      <c r="A206" s="404"/>
      <c r="B206" s="404"/>
      <c r="D206" s="1300" t="s">
        <v>1902</v>
      </c>
      <c r="E206" s="1300"/>
      <c r="F206" s="1300"/>
      <c r="I206" s="490"/>
    </row>
    <row r="207" spans="1:9">
      <c r="A207" s="404"/>
      <c r="B207" s="404"/>
      <c r="D207" s="57" t="s">
        <v>1748</v>
      </c>
      <c r="E207" s="1302" t="s">
        <v>1927</v>
      </c>
      <c r="F207" s="1302"/>
      <c r="I207" s="490"/>
    </row>
    <row r="208" spans="1:9">
      <c r="A208" s="404"/>
      <c r="B208" s="404"/>
      <c r="D208" s="392"/>
      <c r="E208" s="392"/>
      <c r="F208" s="392"/>
      <c r="I208" s="490"/>
    </row>
    <row r="209" spans="1:9" ht="14.25" customHeight="1">
      <c r="A209" s="484"/>
      <c r="B209" s="485" t="s">
        <v>2613</v>
      </c>
      <c r="D209" s="386" t="s">
        <v>1895</v>
      </c>
      <c r="E209" s="385"/>
      <c r="F209" s="385"/>
      <c r="I209" s="490"/>
    </row>
    <row r="210" spans="1:9" ht="14.25">
      <c r="A210" s="484"/>
      <c r="B210" s="484"/>
      <c r="D210" s="1300" t="s">
        <v>1902</v>
      </c>
      <c r="E210" s="1300"/>
      <c r="F210" s="1300"/>
      <c r="I210" s="490"/>
    </row>
    <row r="211" spans="1:9">
      <c r="D211" s="385"/>
      <c r="E211" s="1302" t="s">
        <v>1928</v>
      </c>
      <c r="F211" s="1302"/>
      <c r="I211" s="490"/>
    </row>
    <row r="212" spans="1:9">
      <c r="D212" s="447"/>
      <c r="I212" s="490"/>
    </row>
    <row r="213" spans="1:9">
      <c r="B213" s="485" t="s">
        <v>2613</v>
      </c>
      <c r="D213" s="1301" t="s">
        <v>1752</v>
      </c>
      <c r="E213" s="1301"/>
      <c r="F213" s="1301"/>
      <c r="I213" s="490"/>
    </row>
    <row r="214" spans="1:9">
      <c r="D214" s="1300" t="s">
        <v>1902</v>
      </c>
      <c r="E214" s="1300"/>
      <c r="F214" s="1300"/>
      <c r="I214" s="490"/>
    </row>
    <row r="215" spans="1:9">
      <c r="D215" s="57" t="s">
        <v>1748</v>
      </c>
      <c r="E215" s="1302" t="s">
        <v>1929</v>
      </c>
      <c r="F215" s="1302"/>
      <c r="I215" s="490"/>
    </row>
    <row r="216" spans="1:9">
      <c r="D216" s="451"/>
      <c r="E216" s="451"/>
      <c r="F216" s="451"/>
      <c r="I216" s="490"/>
    </row>
    <row r="217" spans="1:9" ht="14.25">
      <c r="A217" s="484"/>
      <c r="B217" s="485" t="s">
        <v>2613</v>
      </c>
      <c r="D217" s="1283" t="s">
        <v>1216</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1046</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1120</v>
      </c>
      <c r="E225" s="1284"/>
      <c r="F225" s="1284"/>
      <c r="I225" s="490"/>
    </row>
    <row r="226" spans="1:9" ht="12" customHeight="1">
      <c r="A226" s="490"/>
      <c r="B226" s="490"/>
      <c r="C226" s="490"/>
      <c r="I226" s="490"/>
    </row>
    <row r="227" spans="1:9" ht="13.7" customHeight="1">
      <c r="A227" s="490"/>
      <c r="C227" s="490"/>
      <c r="D227" s="1291" t="s">
        <v>546</v>
      </c>
      <c r="E227" s="1291"/>
      <c r="F227" s="1291"/>
      <c r="I227" s="490"/>
    </row>
    <row r="228" spans="1:9" ht="14.25">
      <c r="A228" s="484"/>
      <c r="B228" s="485" t="s">
        <v>2612</v>
      </c>
      <c r="D228" s="1283" t="s">
        <v>1753</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2612</v>
      </c>
      <c r="D233" s="1283" t="s">
        <v>1754</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1118</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2612</v>
      </c>
      <c r="D245" s="1283" t="s">
        <v>2053</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2613</v>
      </c>
      <c r="D250" s="1283" t="s">
        <v>2054</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2612</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2612</v>
      </c>
      <c r="D259" s="1283" t="s">
        <v>1119</v>
      </c>
      <c r="E259" s="1283"/>
      <c r="F259" s="1283"/>
      <c r="I259" s="490"/>
    </row>
    <row r="260" spans="1:9" ht="14.25">
      <c r="A260" s="484"/>
      <c r="B260" s="484"/>
      <c r="D260" s="1283"/>
      <c r="E260" s="1283"/>
      <c r="F260" s="1283"/>
      <c r="I260" s="490"/>
    </row>
    <row r="261" spans="1:9">
      <c r="D261" s="491"/>
      <c r="I261" s="490"/>
    </row>
    <row r="262" spans="1:9">
      <c r="A262" s="1286" t="s">
        <v>1047</v>
      </c>
      <c r="B262" s="1286"/>
      <c r="C262" s="1286"/>
      <c r="D262" s="1286"/>
      <c r="E262" s="1286"/>
      <c r="F262" s="1286"/>
      <c r="G262" s="1286"/>
      <c r="H262" s="1028"/>
      <c r="I262" s="1153"/>
    </row>
    <row r="263" spans="1:9">
      <c r="D263" s="491"/>
      <c r="I263" s="490"/>
    </row>
    <row r="264" spans="1:9">
      <c r="C264" s="486"/>
      <c r="D264" s="1291" t="s">
        <v>1121</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45" customHeight="1">
      <c r="A267" s="484"/>
      <c r="B267" s="485" t="s">
        <v>2612</v>
      </c>
      <c r="D267" s="1283" t="s">
        <v>1196</v>
      </c>
      <c r="E267" s="1283"/>
      <c r="F267" s="1283"/>
      <c r="I267" s="490"/>
    </row>
    <row r="268" spans="1:9">
      <c r="D268" s="1283"/>
      <c r="E268" s="1283"/>
      <c r="F268" s="1283"/>
      <c r="I268" s="490"/>
    </row>
    <row r="269" spans="1:9">
      <c r="E269" s="1036" t="s">
        <v>1898</v>
      </c>
      <c r="I269" s="490"/>
    </row>
    <row r="270" spans="1:9">
      <c r="D270" s="446"/>
      <c r="E270" s="446"/>
      <c r="F270" s="446"/>
      <c r="I270" s="490"/>
    </row>
    <row r="271" spans="1:9" ht="14.45" customHeight="1">
      <c r="A271" s="484"/>
      <c r="B271" s="485" t="s">
        <v>2613</v>
      </c>
      <c r="D271" s="1283" t="s">
        <v>2056</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2613</v>
      </c>
      <c r="D278" s="1283" t="s">
        <v>1122</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1048</v>
      </c>
      <c r="B282" s="1286"/>
      <c r="C282" s="1286"/>
      <c r="D282" s="1286"/>
      <c r="E282" s="1286"/>
      <c r="F282" s="1286"/>
      <c r="G282" s="1286"/>
      <c r="H282" s="1028"/>
      <c r="I282" s="1153"/>
    </row>
    <row r="283" spans="1:9">
      <c r="D283" s="492"/>
      <c r="E283" s="446"/>
      <c r="F283" s="446"/>
      <c r="I283" s="490"/>
    </row>
    <row r="284" spans="1:9">
      <c r="C284" s="482"/>
      <c r="D284" s="1285" t="s">
        <v>1123</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1124</v>
      </c>
      <c r="E288" s="1298"/>
      <c r="F288" s="1298"/>
      <c r="I288" s="490"/>
    </row>
    <row r="289" spans="1:9">
      <c r="E289" s="446"/>
      <c r="F289" s="446"/>
      <c r="I289" s="490"/>
    </row>
    <row r="290" spans="1:9" ht="14.25">
      <c r="A290" s="484"/>
      <c r="B290" s="485" t="s">
        <v>2613</v>
      </c>
      <c r="D290" s="1283" t="s">
        <v>1125</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2613</v>
      </c>
      <c r="D293" s="1283" t="s">
        <v>1126</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2613</v>
      </c>
      <c r="D297" s="1283" t="s">
        <v>1127</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1049</v>
      </c>
      <c r="B300" s="1286"/>
      <c r="C300" s="1286"/>
      <c r="D300" s="1286"/>
      <c r="E300" s="1286"/>
      <c r="F300" s="1286"/>
      <c r="G300" s="1286"/>
      <c r="H300" s="1028"/>
      <c r="I300" s="1153"/>
    </row>
    <row r="301" spans="1:9">
      <c r="A301" s="490"/>
      <c r="B301" s="490"/>
      <c r="D301" s="446"/>
      <c r="E301" s="446"/>
      <c r="F301" s="446"/>
      <c r="I301" s="490"/>
    </row>
    <row r="302" spans="1:9">
      <c r="C302" s="490"/>
      <c r="D302" s="1291" t="s">
        <v>682</v>
      </c>
      <c r="E302" s="1291"/>
      <c r="F302" s="1291"/>
      <c r="I302" s="490"/>
    </row>
    <row r="303" spans="1:9">
      <c r="C303" s="490"/>
      <c r="D303" s="1284" t="s">
        <v>1128</v>
      </c>
      <c r="E303" s="1284"/>
      <c r="F303" s="1284"/>
      <c r="I303" s="490"/>
    </row>
    <row r="304" spans="1:9">
      <c r="C304" s="490"/>
      <c r="D304" s="493"/>
      <c r="I304" s="490"/>
    </row>
    <row r="305" spans="1:9">
      <c r="B305" s="485" t="s">
        <v>2613</v>
      </c>
      <c r="D305" s="1284" t="s">
        <v>1129</v>
      </c>
      <c r="E305" s="1284"/>
      <c r="F305" s="1284"/>
      <c r="I305" s="490"/>
    </row>
    <row r="306" spans="1:9" ht="14.25">
      <c r="A306" s="484"/>
      <c r="B306" s="484"/>
      <c r="D306" s="494"/>
      <c r="E306" s="495"/>
      <c r="F306" s="495"/>
      <c r="I306" s="490"/>
    </row>
    <row r="307" spans="1:9" ht="13.7" customHeight="1">
      <c r="B307" s="485" t="s">
        <v>2613</v>
      </c>
      <c r="D307" s="1293" t="s">
        <v>1219</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2613</v>
      </c>
      <c r="D313" s="1293" t="s">
        <v>1130</v>
      </c>
      <c r="E313" s="1293"/>
      <c r="F313" s="1293"/>
      <c r="I313" s="490"/>
    </row>
    <row r="314" spans="1:9">
      <c r="D314" s="1293"/>
      <c r="E314" s="1293"/>
      <c r="F314" s="1293"/>
      <c r="I314" s="490"/>
    </row>
    <row r="315" spans="1:9" ht="14.25">
      <c r="A315" s="484"/>
      <c r="B315" s="484"/>
      <c r="D315" s="494"/>
      <c r="E315" s="495"/>
      <c r="F315" s="495"/>
      <c r="I315" s="490"/>
    </row>
    <row r="316" spans="1:9">
      <c r="B316" s="485" t="s">
        <v>2613</v>
      </c>
      <c r="D316" s="1284" t="s">
        <v>1131</v>
      </c>
      <c r="E316" s="1284"/>
      <c r="F316" s="1284"/>
      <c r="I316" s="490"/>
    </row>
    <row r="317" spans="1:9">
      <c r="E317" s="446"/>
      <c r="F317" s="446"/>
      <c r="I317" s="490"/>
    </row>
    <row r="318" spans="1:9" ht="14.25">
      <c r="A318" s="484"/>
      <c r="B318" s="485" t="s">
        <v>2613</v>
      </c>
      <c r="D318" s="1283" t="s">
        <v>2246</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2613</v>
      </c>
      <c r="D334" s="1283" t="s">
        <v>1132</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2613</v>
      </c>
      <c r="D344" s="1283" t="s">
        <v>1903</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296" t="s">
        <v>979</v>
      </c>
      <c r="E351" s="1296"/>
      <c r="F351" s="1296"/>
      <c r="G351" s="1027"/>
      <c r="H351" s="1027"/>
      <c r="I351" s="1156"/>
    </row>
    <row r="352" spans="1:9" ht="13.5" thickTop="1">
      <c r="D352" s="1294" t="s">
        <v>2247</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2613</v>
      </c>
      <c r="C355" s="487"/>
      <c r="D355" s="1284" t="s">
        <v>1901</v>
      </c>
      <c r="E355" s="1284"/>
      <c r="F355" s="1284"/>
      <c r="I355" s="490"/>
    </row>
    <row r="356" spans="1:9" ht="12.75" customHeight="1">
      <c r="D356" s="1037"/>
      <c r="E356" s="96" t="s">
        <v>1900</v>
      </c>
      <c r="F356" s="1037"/>
      <c r="I356" s="490"/>
    </row>
    <row r="357" spans="1:9">
      <c r="D357" s="1283" t="s">
        <v>1239</v>
      </c>
      <c r="E357" s="1283"/>
      <c r="F357" s="1283"/>
      <c r="I357" s="490"/>
    </row>
    <row r="358" spans="1:9">
      <c r="D358" s="1283"/>
      <c r="E358" s="1283"/>
      <c r="F358" s="1283"/>
      <c r="I358" s="490"/>
    </row>
    <row r="359" spans="1:9">
      <c r="D359" s="1283"/>
      <c r="E359" s="1283"/>
      <c r="F359" s="1283"/>
      <c r="I359" s="490"/>
    </row>
    <row r="360" spans="1:9" ht="14.25">
      <c r="A360" s="484"/>
      <c r="B360" s="485" t="s">
        <v>2613</v>
      </c>
      <c r="C360" s="476"/>
      <c r="D360" s="1295" t="s">
        <v>2057</v>
      </c>
      <c r="E360" s="1295"/>
      <c r="F360" s="1295"/>
      <c r="I360" s="480"/>
    </row>
    <row r="361" spans="1:9">
      <c r="A361" s="476"/>
      <c r="B361" s="476"/>
      <c r="C361" s="476"/>
      <c r="D361" s="447"/>
      <c r="E361" s="447"/>
      <c r="F361" s="446"/>
      <c r="I361" s="490"/>
    </row>
    <row r="362" spans="1:9">
      <c r="A362" s="476"/>
      <c r="B362" s="485" t="s">
        <v>2613</v>
      </c>
      <c r="C362" s="476"/>
      <c r="D362" s="1263" t="s">
        <v>2058</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6" customHeight="1">
      <c r="A375" s="476"/>
      <c r="B375" s="485" t="s">
        <v>2613</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2613</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2613</v>
      </c>
      <c r="C387" s="476"/>
      <c r="D387" s="1263" t="s">
        <v>1133</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1134</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1135</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2613</v>
      </c>
      <c r="C420" s="476"/>
      <c r="D420" s="1263" t="s">
        <v>1136</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2613</v>
      </c>
      <c r="D423" s="1263" t="s">
        <v>1882</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2613</v>
      </c>
      <c r="C429" s="476"/>
      <c r="D429" s="1263" t="s">
        <v>1240</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2074</v>
      </c>
      <c r="E433" s="1263"/>
      <c r="F433" s="1263"/>
      <c r="I433" s="490"/>
    </row>
    <row r="434" spans="1:9">
      <c r="D434" s="446"/>
      <c r="E434" s="446"/>
      <c r="F434" s="446"/>
      <c r="I434" s="490"/>
    </row>
    <row r="435" spans="1:9" ht="14.25">
      <c r="A435" s="484"/>
      <c r="B435" s="485" t="s">
        <v>2613</v>
      </c>
      <c r="C435" s="487"/>
      <c r="D435" s="1283" t="s">
        <v>2059</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2613</v>
      </c>
      <c r="C467" s="487"/>
      <c r="D467" s="1283" t="s">
        <v>1137</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2613</v>
      </c>
      <c r="C471" s="484"/>
      <c r="D471" s="1283" t="s">
        <v>1197</v>
      </c>
      <c r="E471" s="1283"/>
      <c r="F471" s="1283"/>
      <c r="I471" s="490"/>
    </row>
    <row r="472" spans="1:9">
      <c r="D472" s="1283"/>
      <c r="E472" s="1283"/>
      <c r="F472" s="1283"/>
      <c r="I472" s="490"/>
    </row>
    <row r="473" spans="1:9">
      <c r="D473" s="446"/>
      <c r="E473" s="446"/>
      <c r="F473" s="446"/>
      <c r="I473" s="490"/>
    </row>
    <row r="474" spans="1:9" ht="14.25">
      <c r="B474" s="485" t="s">
        <v>2613</v>
      </c>
      <c r="C474" s="484"/>
      <c r="D474" s="1283" t="s">
        <v>1138</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2613</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2613</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2613</v>
      </c>
      <c r="C486" s="402"/>
      <c r="D486" s="1283"/>
      <c r="E486" s="1283"/>
      <c r="F486" s="1283"/>
      <c r="I486" s="490"/>
    </row>
    <row r="487" spans="1:9">
      <c r="A487" s="402"/>
      <c r="C487" s="402"/>
      <c r="D487" s="1283"/>
      <c r="E487" s="1283"/>
      <c r="F487" s="1283"/>
      <c r="I487" s="490"/>
    </row>
    <row r="488" spans="1:9">
      <c r="A488" s="402"/>
      <c r="B488" s="485" t="s">
        <v>2613</v>
      </c>
      <c r="C488" s="402"/>
      <c r="D488" s="1283" t="s">
        <v>1139</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2613</v>
      </c>
      <c r="D494" s="1284" t="s">
        <v>1140</v>
      </c>
      <c r="E494" s="1284"/>
      <c r="F494" s="1284"/>
      <c r="I494" s="490"/>
    </row>
    <row r="495" spans="1:9">
      <c r="A495" s="446"/>
      <c r="B495" s="446"/>
      <c r="I495" s="490"/>
    </row>
    <row r="496" spans="1:9">
      <c r="A496" s="1286" t="s">
        <v>1050</v>
      </c>
      <c r="B496" s="1286"/>
      <c r="C496" s="1286"/>
      <c r="D496" s="1286"/>
      <c r="E496" s="1286"/>
      <c r="F496" s="1286"/>
      <c r="G496" s="1286"/>
      <c r="H496" s="1028"/>
      <c r="I496" s="1153"/>
    </row>
    <row r="497" spans="1:9">
      <c r="A497" s="446"/>
      <c r="B497" s="446"/>
      <c r="I497" s="490"/>
    </row>
    <row r="498" spans="1:9">
      <c r="D498" s="1299" t="s">
        <v>883</v>
      </c>
      <c r="E498" s="1299"/>
      <c r="F498" s="1299"/>
      <c r="I498" s="490"/>
    </row>
    <row r="499" spans="1:9" ht="14.25">
      <c r="A499" s="484"/>
      <c r="B499" s="484"/>
      <c r="D499" s="1295" t="s">
        <v>1141</v>
      </c>
      <c r="E499" s="1295"/>
      <c r="F499" s="1295"/>
      <c r="I499" s="490"/>
    </row>
    <row r="500" spans="1:9" ht="14.25">
      <c r="A500" s="484"/>
      <c r="B500" s="484"/>
      <c r="D500" s="447"/>
      <c r="I500" s="490"/>
    </row>
    <row r="501" spans="1:9" ht="14.25">
      <c r="A501" s="484"/>
      <c r="B501" s="485" t="s">
        <v>2613</v>
      </c>
      <c r="D501" s="1263" t="s">
        <v>1142</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2613</v>
      </c>
      <c r="D504" s="1287" t="s">
        <v>1273</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2613</v>
      </c>
      <c r="D509" s="1284" t="s">
        <v>1143</v>
      </c>
      <c r="E509" s="1284"/>
      <c r="F509" s="1284"/>
      <c r="I509" s="490"/>
    </row>
    <row r="510" spans="1:9" ht="14.25">
      <c r="A510" s="484"/>
      <c r="B510" s="484"/>
      <c r="D510" s="446"/>
      <c r="I510" s="490"/>
    </row>
    <row r="511" spans="1:9" ht="14.25">
      <c r="A511" s="484"/>
      <c r="B511" s="485" t="s">
        <v>2613</v>
      </c>
      <c r="D511" s="1283" t="s">
        <v>1144</v>
      </c>
      <c r="E511" s="1283"/>
      <c r="F511" s="1283"/>
      <c r="I511" s="490"/>
    </row>
    <row r="512" spans="1:9" ht="14.25">
      <c r="A512" s="484"/>
      <c r="D512" s="1283"/>
      <c r="E512" s="1283"/>
      <c r="F512" s="1283"/>
      <c r="I512" s="490"/>
    </row>
    <row r="513" spans="1:9">
      <c r="A513" s="490"/>
      <c r="B513" s="490"/>
      <c r="D513" s="447"/>
      <c r="I513" s="490"/>
    </row>
    <row r="514" spans="1:9">
      <c r="A514" s="490"/>
      <c r="B514" s="485" t="s">
        <v>2613</v>
      </c>
      <c r="D514" s="1284" t="s">
        <v>1145</v>
      </c>
      <c r="E514" s="1284"/>
      <c r="F514" s="1284"/>
      <c r="I514" s="490"/>
    </row>
    <row r="515" spans="1:9">
      <c r="D515" s="446"/>
      <c r="E515" s="446"/>
      <c r="F515" s="446"/>
      <c r="I515" s="490"/>
    </row>
    <row r="516" spans="1:9">
      <c r="B516" s="485" t="s">
        <v>2613</v>
      </c>
      <c r="D516" s="1283" t="s">
        <v>2281</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1051</v>
      </c>
      <c r="B521" s="1286"/>
      <c r="C521" s="1286"/>
      <c r="D521" s="1286"/>
      <c r="E521" s="1286"/>
      <c r="F521" s="1286"/>
      <c r="G521" s="1286"/>
      <c r="H521" s="1028"/>
      <c r="I521" s="1153"/>
    </row>
    <row r="522" spans="1:9" ht="12" customHeight="1">
      <c r="A522" s="484"/>
      <c r="B522" s="484"/>
      <c r="D522" s="446"/>
      <c r="I522" s="490"/>
    </row>
    <row r="523" spans="1:9">
      <c r="C523" s="482"/>
      <c r="D523" s="1291" t="s">
        <v>793</v>
      </c>
      <c r="E523" s="1291"/>
      <c r="F523" s="129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2612</v>
      </c>
      <c r="C527" s="483"/>
      <c r="D527" s="1263" t="s">
        <v>2060</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2613</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35" customHeight="1">
      <c r="A536" s="483"/>
      <c r="B536" s="485" t="s">
        <v>2613</v>
      </c>
      <c r="C536" s="483"/>
      <c r="D536" s="1283" t="s">
        <v>2062</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1052</v>
      </c>
      <c r="B539" s="1286"/>
      <c r="C539" s="1286"/>
      <c r="D539" s="1286"/>
      <c r="E539" s="1286"/>
      <c r="F539" s="1286"/>
      <c r="G539" s="1286"/>
      <c r="H539" s="1028"/>
      <c r="I539" s="1153"/>
    </row>
    <row r="540" spans="1:9">
      <c r="A540" s="446"/>
      <c r="B540" s="446"/>
      <c r="C540" s="487"/>
      <c r="F540" s="448"/>
      <c r="I540" s="490"/>
    </row>
    <row r="541" spans="1:9">
      <c r="B541" s="1289" t="s">
        <v>446</v>
      </c>
      <c r="C541" s="1289"/>
      <c r="D541" s="1289"/>
      <c r="E541" s="1289"/>
      <c r="F541" s="1289"/>
      <c r="I541" s="490"/>
    </row>
    <row r="542" spans="1:9">
      <c r="A542" s="446"/>
      <c r="B542" s="446"/>
      <c r="C542" s="487"/>
      <c r="D542" s="446"/>
      <c r="F542" s="446"/>
      <c r="I542" s="490"/>
    </row>
    <row r="543" spans="1:9">
      <c r="A543" s="1290" t="s">
        <v>1053</v>
      </c>
      <c r="B543" s="1290"/>
      <c r="C543" s="1290"/>
      <c r="D543" s="1290"/>
      <c r="E543" s="1290"/>
      <c r="F543" s="1290"/>
      <c r="G543" s="1290"/>
      <c r="H543" s="1028"/>
      <c r="I543" s="1153"/>
    </row>
    <row r="544" spans="1:9">
      <c r="A544" s="446"/>
      <c r="B544" s="446"/>
      <c r="C544" s="487"/>
      <c r="D544" s="446"/>
      <c r="F544" s="446"/>
      <c r="I544" s="490"/>
    </row>
    <row r="545" spans="1:9">
      <c r="C545" s="487"/>
      <c r="D545" s="1291" t="s">
        <v>683</v>
      </c>
      <c r="E545" s="1291"/>
      <c r="F545" s="1291"/>
      <c r="I545" s="490"/>
    </row>
    <row r="546" spans="1:9">
      <c r="C546" s="487"/>
      <c r="D546" s="1284" t="s">
        <v>1081</v>
      </c>
      <c r="E546" s="1284"/>
      <c r="F546" s="1284"/>
      <c r="I546" s="490"/>
    </row>
    <row r="547" spans="1:9">
      <c r="C547" s="487"/>
      <c r="D547" s="446"/>
      <c r="E547" s="446"/>
      <c r="F547" s="446"/>
      <c r="I547" s="490"/>
    </row>
    <row r="548" spans="1:9" ht="13.7" customHeight="1">
      <c r="A548" s="484"/>
      <c r="B548" s="485" t="s">
        <v>2612</v>
      </c>
      <c r="C548" s="487"/>
      <c r="D548" s="1284" t="s">
        <v>884</v>
      </c>
      <c r="E548" s="1284"/>
      <c r="F548" s="1284"/>
      <c r="I548" s="490"/>
    </row>
    <row r="549" spans="1:9" ht="13.7" customHeight="1">
      <c r="A549" s="487"/>
      <c r="B549" s="487"/>
      <c r="C549" s="487"/>
      <c r="D549" s="446"/>
      <c r="I549" s="490"/>
    </row>
    <row r="550" spans="1:9" ht="14.25">
      <c r="A550" s="484"/>
      <c r="B550" s="485" t="s">
        <v>2612</v>
      </c>
      <c r="C550" s="487"/>
      <c r="D550" s="1283" t="s">
        <v>1082</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2612</v>
      </c>
      <c r="C553" s="487"/>
      <c r="D553" s="1283" t="s">
        <v>1083</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2612</v>
      </c>
      <c r="C556" s="487"/>
      <c r="D556" s="1283" t="s">
        <v>1084</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2612</v>
      </c>
      <c r="C559" s="487"/>
      <c r="D559" s="1283" t="s">
        <v>1085</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2613</v>
      </c>
      <c r="C563" s="487"/>
      <c r="D563" s="1283" t="s">
        <v>2248</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2612</v>
      </c>
      <c r="C566" s="487"/>
      <c r="D566" s="1283" t="s">
        <v>1086</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2612</v>
      </c>
      <c r="C569" s="487"/>
      <c r="D569" s="1284" t="s">
        <v>1087</v>
      </c>
      <c r="E569" s="1284"/>
      <c r="F569" s="1284"/>
      <c r="I569" s="490"/>
    </row>
    <row r="570" spans="1:9">
      <c r="A570" s="490"/>
      <c r="B570" s="490"/>
      <c r="C570" s="487"/>
      <c r="D570" s="1284" t="s">
        <v>1907</v>
      </c>
      <c r="E570" s="1284"/>
      <c r="F570" s="1284"/>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2612</v>
      </c>
      <c r="C573" s="487"/>
      <c r="D573" s="1284" t="s">
        <v>1088</v>
      </c>
      <c r="E573" s="1284"/>
      <c r="F573" s="1284"/>
      <c r="I573" s="490"/>
    </row>
    <row r="574" spans="1:9">
      <c r="C574" s="487"/>
      <c r="D574" s="1283" t="s">
        <v>1089</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2612</v>
      </c>
      <c r="C578" s="487"/>
      <c r="D578" s="1283" t="s">
        <v>2063</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1054</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1067</v>
      </c>
      <c r="E586" s="1287"/>
      <c r="F586" s="1287"/>
      <c r="I586" s="490"/>
    </row>
    <row r="587" spans="1:9">
      <c r="A587" s="402"/>
      <c r="B587" s="402"/>
      <c r="C587" s="483"/>
      <c r="D587" s="499"/>
      <c r="I587" s="490"/>
    </row>
    <row r="588" spans="1:9">
      <c r="A588" s="483"/>
      <c r="B588" s="485" t="s">
        <v>2612</v>
      </c>
      <c r="D588" s="1287" t="s">
        <v>888</v>
      </c>
      <c r="E588" s="1287"/>
      <c r="F588" s="1287"/>
      <c r="I588" s="490"/>
    </row>
    <row r="589" spans="1:9">
      <c r="A589" s="490"/>
      <c r="B589" s="490"/>
      <c r="D589" s="476"/>
      <c r="I589" s="490"/>
    </row>
    <row r="590" spans="1:9">
      <c r="A590" s="490"/>
      <c r="B590" s="485" t="s">
        <v>2612</v>
      </c>
      <c r="D590" s="1287" t="s">
        <v>2064</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2613</v>
      </c>
      <c r="D594" s="1287" t="s">
        <v>1068</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2612</v>
      </c>
      <c r="D599" s="1287" t="s">
        <v>2065</v>
      </c>
      <c r="E599" s="1287"/>
      <c r="F599" s="1287"/>
      <c r="I599" s="490"/>
    </row>
    <row r="600" spans="1:9">
      <c r="A600" s="490"/>
      <c r="B600" s="490"/>
      <c r="D600" s="1287"/>
      <c r="E600" s="1287"/>
      <c r="F600" s="1287"/>
      <c r="I600" s="490"/>
    </row>
    <row r="601" spans="1:9">
      <c r="A601" s="490"/>
      <c r="B601" s="490"/>
      <c r="D601" s="499"/>
      <c r="I601" s="490"/>
    </row>
    <row r="602" spans="1:9">
      <c r="A602" s="490"/>
      <c r="B602" s="485" t="s">
        <v>2613</v>
      </c>
      <c r="D602" s="1287" t="s">
        <v>1069</v>
      </c>
      <c r="E602" s="1287"/>
      <c r="F602" s="1287"/>
      <c r="I602" s="490"/>
    </row>
    <row r="603" spans="1:9">
      <c r="A603" s="490"/>
      <c r="B603" s="490"/>
      <c r="D603" s="1287"/>
      <c r="E603" s="1287"/>
      <c r="F603" s="1287"/>
      <c r="I603" s="490"/>
    </row>
    <row r="604" spans="1:9" ht="14.25">
      <c r="A604" s="484"/>
      <c r="B604" s="484"/>
      <c r="D604" s="499"/>
      <c r="I604" s="490"/>
    </row>
    <row r="605" spans="1:9">
      <c r="A605" s="1286" t="s">
        <v>1055</v>
      </c>
      <c r="B605" s="1286"/>
      <c r="C605" s="1286"/>
      <c r="D605" s="1286"/>
      <c r="E605" s="1286"/>
      <c r="F605" s="1286"/>
      <c r="G605" s="1286"/>
      <c r="H605" s="1028"/>
      <c r="I605" s="1153"/>
    </row>
    <row r="606" spans="1:9">
      <c r="I606" s="490"/>
    </row>
    <row r="607" spans="1:9">
      <c r="D607" s="1291" t="s">
        <v>1107</v>
      </c>
      <c r="E607" s="1291"/>
      <c r="F607" s="1291"/>
      <c r="I607" s="490"/>
    </row>
    <row r="608" spans="1:9">
      <c r="D608" s="1292" t="s">
        <v>1108</v>
      </c>
      <c r="E608" s="1292"/>
      <c r="F608" s="1292"/>
      <c r="I608" s="490"/>
    </row>
    <row r="609" spans="1:9">
      <c r="D609" s="444"/>
      <c r="I609" s="490"/>
    </row>
    <row r="610" spans="1:9" ht="14.25" customHeight="1">
      <c r="A610" s="484"/>
      <c r="B610" s="485" t="s">
        <v>2612</v>
      </c>
      <c r="D610" s="1312" t="s">
        <v>1908</v>
      </c>
      <c r="E610" s="1312"/>
      <c r="F610" s="1312"/>
      <c r="I610" s="490"/>
    </row>
    <row r="611" spans="1:9">
      <c r="D611" s="1312"/>
      <c r="E611" s="1312"/>
      <c r="F611" s="1312"/>
      <c r="I611" s="490"/>
    </row>
    <row r="612" spans="1:9">
      <c r="D612" s="385"/>
      <c r="E612" s="1036" t="s">
        <v>1909</v>
      </c>
      <c r="F612" s="385"/>
      <c r="I612" s="490"/>
    </row>
    <row r="613" spans="1:9">
      <c r="I613" s="490"/>
    </row>
    <row r="614" spans="1:9">
      <c r="A614" s="1286" t="s">
        <v>1056</v>
      </c>
      <c r="B614" s="1286"/>
      <c r="C614" s="1286"/>
      <c r="D614" s="1286"/>
      <c r="E614" s="1286"/>
      <c r="F614" s="1286"/>
      <c r="G614" s="1286"/>
      <c r="H614" s="1028"/>
      <c r="I614" s="1153"/>
    </row>
    <row r="615" spans="1:9">
      <c r="A615" s="446"/>
      <c r="B615" s="446"/>
      <c r="I615" s="490"/>
    </row>
    <row r="616" spans="1:9">
      <c r="A616" s="482"/>
      <c r="B616" s="482"/>
      <c r="C616" s="482"/>
      <c r="D616" s="1320" t="s">
        <v>1109</v>
      </c>
      <c r="E616" s="1320"/>
      <c r="F616" s="1320"/>
      <c r="I616" s="490"/>
    </row>
    <row r="617" spans="1:9">
      <c r="A617" s="482"/>
      <c r="B617" s="482"/>
      <c r="C617" s="482"/>
      <c r="D617" s="1320"/>
      <c r="E617" s="1320"/>
      <c r="F617" s="1320"/>
      <c r="I617" s="490"/>
    </row>
    <row r="618" spans="1:9">
      <c r="C618" s="483"/>
      <c r="D618" s="1292" t="s">
        <v>1110</v>
      </c>
      <c r="E618" s="1292"/>
      <c r="F618" s="1292"/>
      <c r="I618" s="490"/>
    </row>
    <row r="619" spans="1:9">
      <c r="C619" s="483"/>
      <c r="D619" s="444"/>
      <c r="E619" s="444"/>
      <c r="F619" s="444"/>
      <c r="I619" s="490"/>
    </row>
    <row r="620" spans="1:9" ht="12.75" customHeight="1">
      <c r="A620" s="490"/>
      <c r="B620" s="485" t="s">
        <v>2612</v>
      </c>
      <c r="D620" s="1308" t="s">
        <v>1111</v>
      </c>
      <c r="E620" s="1308"/>
      <c r="F620" s="1308"/>
      <c r="I620" s="490"/>
    </row>
    <row r="621" spans="1:9">
      <c r="D621" s="1308"/>
      <c r="E621" s="1308"/>
      <c r="F621" s="1308"/>
      <c r="I621" s="490"/>
    </row>
    <row r="622" spans="1:9">
      <c r="I622" s="490"/>
    </row>
    <row r="623" spans="1:9">
      <c r="B623" s="485" t="s">
        <v>2612</v>
      </c>
      <c r="D623" s="1308" t="s">
        <v>1112</v>
      </c>
      <c r="E623" s="1308"/>
      <c r="F623" s="1308"/>
      <c r="I623" s="490"/>
    </row>
    <row r="624" spans="1:9">
      <c r="C624" s="500"/>
      <c r="D624" s="1308"/>
      <c r="E624" s="1308"/>
      <c r="F624" s="1308"/>
      <c r="I624" s="490"/>
    </row>
    <row r="625" spans="1:9">
      <c r="C625" s="500"/>
      <c r="I625" s="490"/>
    </row>
    <row r="626" spans="1:9">
      <c r="B626" s="485" t="s">
        <v>2613</v>
      </c>
      <c r="C626" s="500"/>
      <c r="D626" s="1308" t="s">
        <v>1113</v>
      </c>
      <c r="E626" s="1308"/>
      <c r="F626" s="1308"/>
      <c r="I626" s="490"/>
    </row>
    <row r="627" spans="1:9">
      <c r="C627" s="500"/>
      <c r="D627" s="1308"/>
      <c r="E627" s="1308"/>
      <c r="F627" s="1308"/>
      <c r="I627" s="500"/>
    </row>
    <row r="628" spans="1:9">
      <c r="C628" s="500"/>
      <c r="I628" s="490"/>
    </row>
    <row r="629" spans="1:9">
      <c r="A629" s="1286" t="s">
        <v>1057</v>
      </c>
      <c r="B629" s="1286"/>
      <c r="C629" s="1286"/>
      <c r="D629" s="1286"/>
      <c r="E629" s="1286"/>
      <c r="F629" s="1286"/>
      <c r="G629" s="1286"/>
      <c r="H629" s="1028"/>
      <c r="I629" s="1153"/>
    </row>
    <row r="630" spans="1:9">
      <c r="A630" s="482"/>
      <c r="B630" s="482"/>
      <c r="C630" s="482"/>
      <c r="I630" s="490"/>
    </row>
    <row r="631" spans="1:9">
      <c r="C631" s="490"/>
      <c r="D631" s="1291" t="s">
        <v>1114</v>
      </c>
      <c r="E631" s="1291"/>
      <c r="F631" s="1291"/>
      <c r="I631" s="490"/>
    </row>
    <row r="632" spans="1:9">
      <c r="A632" s="490"/>
      <c r="B632" s="490"/>
      <c r="D632" s="404"/>
      <c r="I632" s="490"/>
    </row>
    <row r="633" spans="1:9" ht="14.25" customHeight="1">
      <c r="A633" s="484"/>
      <c r="B633" s="485" t="s">
        <v>2612</v>
      </c>
      <c r="D633" s="1312" t="s">
        <v>2066</v>
      </c>
      <c r="E633" s="1312"/>
      <c r="F633" s="1312"/>
      <c r="I633" s="490"/>
    </row>
    <row r="634" spans="1:9">
      <c r="D634" s="1312"/>
      <c r="E634" s="1312"/>
      <c r="F634" s="1312"/>
      <c r="I634" s="490"/>
    </row>
    <row r="635" spans="1:9">
      <c r="D635" s="385"/>
      <c r="E635" s="1036" t="s">
        <v>1911</v>
      </c>
      <c r="F635" s="385"/>
      <c r="I635" s="490"/>
    </row>
    <row r="636" spans="1:9">
      <c r="D636" s="1283" t="s">
        <v>1910</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2613</v>
      </c>
      <c r="D640" s="1283" t="s">
        <v>1115</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2613</v>
      </c>
      <c r="C643" s="487"/>
      <c r="D643" s="1283" t="s">
        <v>1225</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2613</v>
      </c>
      <c r="C646" s="487"/>
      <c r="D646" s="1284" t="s">
        <v>1116</v>
      </c>
      <c r="E646" s="1284"/>
      <c r="F646" s="1284"/>
      <c r="I646" s="490"/>
    </row>
    <row r="647" spans="1:9">
      <c r="A647" s="487"/>
      <c r="B647" s="487"/>
      <c r="C647" s="487"/>
      <c r="D647" s="446"/>
      <c r="E647" s="446"/>
      <c r="F647" s="446"/>
      <c r="I647" s="490"/>
    </row>
    <row r="648" spans="1:9">
      <c r="A648" s="1286" t="s">
        <v>1058</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1146</v>
      </c>
      <c r="E650" s="1291"/>
      <c r="F650" s="1291"/>
      <c r="I650" s="490"/>
    </row>
    <row r="651" spans="1:9">
      <c r="A651" s="483"/>
      <c r="B651" s="483"/>
      <c r="C651" s="483"/>
      <c r="D651" s="1284" t="s">
        <v>1147</v>
      </c>
      <c r="E651" s="1284"/>
      <c r="F651" s="1284"/>
      <c r="I651" s="490"/>
    </row>
    <row r="652" spans="1:9">
      <c r="A652" s="483"/>
      <c r="B652" s="483"/>
      <c r="C652" s="483"/>
      <c r="D652" s="446"/>
      <c r="E652" s="446"/>
      <c r="F652" s="446"/>
      <c r="I652" s="490"/>
    </row>
    <row r="653" spans="1:9" ht="12.75" customHeight="1">
      <c r="B653" s="485" t="s">
        <v>2612</v>
      </c>
      <c r="C653" s="487"/>
      <c r="D653" s="1283" t="s">
        <v>1281</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2612</v>
      </c>
      <c r="C658" s="487"/>
      <c r="D658" s="1283" t="s">
        <v>1283</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2613</v>
      </c>
      <c r="C664" s="487"/>
      <c r="D664" s="1283" t="s">
        <v>1282</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2613</v>
      </c>
      <c r="C669" s="487"/>
      <c r="D669" s="1283" t="s">
        <v>2067</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1059</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1076</v>
      </c>
      <c r="E683" s="1284"/>
      <c r="F683" s="1284"/>
      <c r="H683" s="501"/>
      <c r="I683" s="483"/>
      <c r="J683" s="501"/>
      <c r="K683" s="501"/>
    </row>
    <row r="684" spans="1:11">
      <c r="A684" s="483"/>
      <c r="B684" s="483"/>
      <c r="C684" s="483"/>
      <c r="H684" s="501"/>
      <c r="I684" s="483"/>
      <c r="J684" s="501"/>
      <c r="K684" s="501"/>
    </row>
    <row r="685" spans="1:11" ht="14.25">
      <c r="A685" s="484"/>
      <c r="B685" s="485" t="s">
        <v>2612</v>
      </c>
      <c r="C685" s="483"/>
      <c r="D685" s="1284" t="s">
        <v>885</v>
      </c>
      <c r="E685" s="1284"/>
      <c r="F685" s="1284"/>
      <c r="H685" s="501"/>
      <c r="I685" s="483"/>
      <c r="J685" s="501"/>
      <c r="K685" s="501"/>
    </row>
    <row r="686" spans="1:11">
      <c r="A686" s="483"/>
      <c r="B686" s="483"/>
      <c r="C686" s="483"/>
      <c r="D686" s="1284" t="s">
        <v>894</v>
      </c>
      <c r="E686" s="1284"/>
      <c r="F686" s="1284"/>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2612</v>
      </c>
      <c r="C690" s="483"/>
      <c r="D690" s="1283" t="s">
        <v>2068</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2612</v>
      </c>
      <c r="C694" s="483"/>
      <c r="D694" s="1284" t="s">
        <v>917</v>
      </c>
      <c r="E694" s="1284"/>
      <c r="F694" s="1284"/>
      <c r="H694" s="501"/>
      <c r="I694" s="483"/>
      <c r="J694" s="501"/>
      <c r="K694" s="501"/>
    </row>
    <row r="695" spans="1:11" ht="14.25">
      <c r="A695" s="484"/>
      <c r="B695" s="484"/>
      <c r="C695" s="483"/>
      <c r="D695" s="1284" t="s">
        <v>894</v>
      </c>
      <c r="E695" s="1284"/>
      <c r="F695" s="1284"/>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2613</v>
      </c>
      <c r="C698" s="483"/>
      <c r="D698" s="1284" t="s">
        <v>2470</v>
      </c>
      <c r="E698" s="1284"/>
      <c r="F698" s="1284"/>
      <c r="H698" s="501"/>
      <c r="I698" s="483"/>
      <c r="J698" s="501"/>
      <c r="K698" s="501"/>
    </row>
    <row r="699" spans="1:11" ht="14.25">
      <c r="A699" s="484"/>
      <c r="B699" s="484"/>
      <c r="C699" s="483"/>
      <c r="D699" s="1284" t="s">
        <v>894</v>
      </c>
      <c r="E699" s="1284"/>
      <c r="F699" s="1284"/>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2612</v>
      </c>
      <c r="C702" s="483"/>
      <c r="D702" s="1283" t="s">
        <v>2245</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2612</v>
      </c>
      <c r="C709" s="483"/>
      <c r="D709" s="1283" t="s">
        <v>1201</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2612</v>
      </c>
      <c r="C712" s="483"/>
      <c r="D712" s="1283" t="s">
        <v>1077</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2613</v>
      </c>
      <c r="C725" s="483"/>
      <c r="D725" s="1283" t="s">
        <v>2463</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2613</v>
      </c>
      <c r="C729" s="483"/>
      <c r="D729" s="1283" t="s">
        <v>2462</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2613</v>
      </c>
      <c r="C733" s="483"/>
      <c r="D733" s="1283" t="s">
        <v>2461</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2613</v>
      </c>
      <c r="C738" s="483"/>
      <c r="D738" s="1283" t="s">
        <v>1078</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2613</v>
      </c>
      <c r="C744" s="483"/>
      <c r="D744" s="1283" t="s">
        <v>2146</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2075</v>
      </c>
      <c r="E751" s="1321"/>
      <c r="F751" s="1321"/>
      <c r="H751" s="501"/>
      <c r="I751" s="483"/>
      <c r="J751" s="501"/>
      <c r="K751" s="501"/>
    </row>
    <row r="752" spans="1:11">
      <c r="A752" s="483"/>
      <c r="B752" s="483"/>
      <c r="C752" s="483"/>
      <c r="D752" s="341"/>
      <c r="H752" s="501"/>
      <c r="I752" s="483"/>
      <c r="J752" s="501"/>
      <c r="K752" s="501"/>
    </row>
    <row r="753" spans="1:11">
      <c r="A753" s="1290" t="s">
        <v>1060</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1070</v>
      </c>
      <c r="E755" s="1285"/>
      <c r="F755" s="1285"/>
      <c r="G755" s="501"/>
      <c r="H755" s="501"/>
      <c r="I755" s="483"/>
      <c r="J755" s="501"/>
      <c r="K755" s="501"/>
    </row>
    <row r="756" spans="1:11">
      <c r="A756" s="483"/>
      <c r="B756" s="483"/>
      <c r="C756" s="483"/>
      <c r="D756" s="1289" t="s">
        <v>1071</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2612</v>
      </c>
      <c r="D758" s="1283" t="s">
        <v>1072</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2613</v>
      </c>
      <c r="C765" s="504"/>
      <c r="D765" s="1283" t="s">
        <v>1241</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2613</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2613</v>
      </c>
      <c r="D774" s="1283" t="s">
        <v>1198</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2613</v>
      </c>
      <c r="D777" s="1283" t="s">
        <v>1215</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1801</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1855</v>
      </c>
      <c r="E783" s="1314"/>
      <c r="F783" s="1314"/>
      <c r="G783" s="3"/>
      <c r="I783" s="490"/>
    </row>
    <row r="784" spans="1:11">
      <c r="A784" s="57"/>
      <c r="B784" s="57"/>
      <c r="C784" s="354"/>
      <c r="D784" s="1295" t="s">
        <v>1755</v>
      </c>
      <c r="E784" s="1295"/>
      <c r="F784" s="1295"/>
      <c r="G784" s="3"/>
      <c r="I784" s="490"/>
    </row>
    <row r="785" spans="1:9">
      <c r="A785" s="57"/>
      <c r="B785" s="57"/>
      <c r="C785" s="354"/>
      <c r="D785" s="447"/>
      <c r="E785" s="447"/>
      <c r="F785" s="447"/>
      <c r="G785" s="3"/>
      <c r="I785" s="490"/>
    </row>
    <row r="786" spans="1:9">
      <c r="A786" s="57"/>
      <c r="B786" s="485" t="s">
        <v>2612</v>
      </c>
      <c r="C786" s="354"/>
      <c r="D786" s="1316" t="s">
        <v>1756</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2613</v>
      </c>
      <c r="C790" s="172"/>
      <c r="D790" s="1316" t="s">
        <v>1757</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2613</v>
      </c>
      <c r="C794" s="989"/>
      <c r="D794" s="1316" t="s">
        <v>1758</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2613</v>
      </c>
      <c r="C798" s="989"/>
      <c r="D798" s="1316" t="s">
        <v>1759</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1802</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2613</v>
      </c>
      <c r="C808" s="989"/>
      <c r="D808" s="1316" t="s">
        <v>1760</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2613</v>
      </c>
      <c r="C815" s="989"/>
      <c r="D815" s="1316" t="s">
        <v>1761</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2613</v>
      </c>
      <c r="C822" s="989"/>
      <c r="D822" s="1288" t="s">
        <v>1762</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1763</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1803</v>
      </c>
      <c r="E831" s="1313"/>
      <c r="F831" s="1313"/>
      <c r="G831" s="3"/>
      <c r="I831" s="490"/>
    </row>
    <row r="832" spans="1:9" ht="14.25" customHeight="1">
      <c r="A832" s="175"/>
      <c r="B832" s="175"/>
      <c r="C832" s="354"/>
      <c r="D832" s="1260" t="s">
        <v>1764</v>
      </c>
      <c r="E832" s="1260"/>
      <c r="F832" s="1260"/>
      <c r="G832" s="3"/>
      <c r="I832" s="490"/>
    </row>
    <row r="833" spans="1:9" ht="12.75" customHeight="1">
      <c r="A833" s="175"/>
      <c r="B833" s="175"/>
      <c r="C833" s="354"/>
      <c r="D833" s="441"/>
      <c r="E833" s="441"/>
      <c r="F833" s="441"/>
      <c r="G833" s="3"/>
      <c r="I833" s="490"/>
    </row>
    <row r="834" spans="1:9" ht="12.75" customHeight="1">
      <c r="A834" s="354"/>
      <c r="B834" s="485" t="s">
        <v>2612</v>
      </c>
      <c r="C834" s="989"/>
      <c r="D834" s="1260" t="s">
        <v>1765</v>
      </c>
      <c r="E834" s="1260"/>
      <c r="F834" s="1260"/>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2076</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2612</v>
      </c>
      <c r="C848" s="989"/>
      <c r="D848" s="1260" t="s">
        <v>1766</v>
      </c>
      <c r="E848" s="1260"/>
      <c r="F848" s="1260"/>
      <c r="G848" s="3"/>
      <c r="I848" s="490" t="s">
        <v>1883</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2613</v>
      </c>
      <c r="C852" s="989"/>
      <c r="D852" s="1313" t="s">
        <v>1767</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2069</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2613</v>
      </c>
      <c r="C861" s="989"/>
      <c r="D861" s="1260" t="s">
        <v>1768</v>
      </c>
      <c r="E861" s="1260"/>
      <c r="F861" s="1260"/>
      <c r="G861" s="3"/>
      <c r="I861" s="490" t="s">
        <v>1881</v>
      </c>
    </row>
    <row r="862" spans="1:9" ht="12.75" customHeight="1">
      <c r="A862" s="175"/>
      <c r="B862" s="175"/>
      <c r="C862" s="989"/>
      <c r="D862" s="1260" t="s">
        <v>1769</v>
      </c>
      <c r="E862" s="1260"/>
      <c r="F862" s="1260"/>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2613</v>
      </c>
      <c r="C865" s="989"/>
      <c r="D865" s="1260" t="s">
        <v>1770</v>
      </c>
      <c r="E865" s="1260"/>
      <c r="F865" s="1260"/>
      <c r="G865" s="3"/>
      <c r="I865" s="490" t="s">
        <v>1884</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1804</v>
      </c>
      <c r="E872" s="1322"/>
      <c r="F872" s="1322"/>
      <c r="G872" s="988"/>
      <c r="I872" s="490"/>
    </row>
    <row r="873" spans="1:9" ht="12.75" customHeight="1">
      <c r="A873" s="354"/>
      <c r="B873" s="354"/>
      <c r="C873" s="174"/>
      <c r="D873" s="1317" t="s">
        <v>1772</v>
      </c>
      <c r="E873" s="1317"/>
      <c r="F873" s="1317"/>
      <c r="G873" s="988"/>
      <c r="I873" s="490"/>
    </row>
    <row r="874" spans="1:9" ht="12.75" customHeight="1">
      <c r="A874" s="354"/>
      <c r="B874" s="354"/>
      <c r="C874" s="174"/>
      <c r="D874" s="995"/>
      <c r="E874" s="995"/>
      <c r="F874" s="995"/>
      <c r="G874" s="988"/>
      <c r="I874" s="490"/>
    </row>
    <row r="875" spans="1:9" ht="12.75" customHeight="1">
      <c r="A875" s="175"/>
      <c r="B875" s="485" t="s">
        <v>2612</v>
      </c>
      <c r="C875" s="354"/>
      <c r="D875" s="1300" t="s">
        <v>1773</v>
      </c>
      <c r="E875" s="1300"/>
      <c r="F875" s="130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2612</v>
      </c>
      <c r="C878" s="354"/>
      <c r="D878" s="1260" t="s">
        <v>1774</v>
      </c>
      <c r="E878" s="1310"/>
      <c r="F878" s="1310"/>
      <c r="G878" s="3"/>
      <c r="I878" s="490" t="s">
        <v>1884</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2613</v>
      </c>
      <c r="C881" s="354"/>
      <c r="D881" s="1311" t="s">
        <v>1775</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2069</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2613</v>
      </c>
      <c r="C890" s="354"/>
      <c r="D890" s="1301" t="s">
        <v>1768</v>
      </c>
      <c r="E890" s="1301"/>
      <c r="F890" s="1301"/>
      <c r="G890" s="988"/>
      <c r="I890" s="490"/>
    </row>
    <row r="891" spans="1:9" ht="12.75" customHeight="1">
      <c r="A891" s="175"/>
      <c r="B891" s="175"/>
      <c r="C891" s="354"/>
      <c r="D891" s="1301" t="s">
        <v>1769</v>
      </c>
      <c r="E891" s="1301"/>
      <c r="F891" s="1301"/>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2613</v>
      </c>
      <c r="C894" s="354"/>
      <c r="D894" s="1260" t="s">
        <v>1770</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1805</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1811</v>
      </c>
      <c r="E901" s="1325"/>
      <c r="F901" s="1325"/>
      <c r="G901" s="57"/>
      <c r="I901" s="490"/>
    </row>
    <row r="902" spans="1:9" ht="12.75" customHeight="1">
      <c r="A902" s="57"/>
      <c r="B902" s="57"/>
      <c r="C902" s="57"/>
      <c r="D902" s="981"/>
      <c r="E902" s="981"/>
      <c r="F902" s="981"/>
      <c r="G902" s="57"/>
      <c r="I902" s="490"/>
    </row>
    <row r="903" spans="1:9" ht="12.75" customHeight="1">
      <c r="A903" s="57"/>
      <c r="B903" s="485" t="s">
        <v>2612</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1806</v>
      </c>
      <c r="E905" s="1325"/>
      <c r="F905" s="1325"/>
      <c r="G905" s="988"/>
      <c r="I905" s="490"/>
    </row>
    <row r="906" spans="1:9" ht="12.75" customHeight="1">
      <c r="A906" s="172"/>
      <c r="B906" s="172"/>
      <c r="C906" s="172"/>
      <c r="D906" s="1300" t="s">
        <v>1776</v>
      </c>
      <c r="E906" s="1300"/>
      <c r="F906" s="1300"/>
      <c r="G906" s="988"/>
      <c r="I906" s="490"/>
    </row>
    <row r="907" spans="1:9" ht="12.75" customHeight="1">
      <c r="A907" s="989"/>
      <c r="B907" s="989"/>
      <c r="C907" s="989"/>
      <c r="D907" s="2"/>
      <c r="E907" s="988"/>
      <c r="F907" s="988"/>
      <c r="G907" s="988"/>
      <c r="I907" s="490"/>
    </row>
    <row r="908" spans="1:9" ht="12.75" customHeight="1">
      <c r="A908" s="175"/>
      <c r="B908" s="485" t="s">
        <v>2612</v>
      </c>
      <c r="C908" s="354"/>
      <c r="D908" s="1260" t="s">
        <v>1780</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1779</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2612</v>
      </c>
      <c r="C913" s="174"/>
      <c r="D913" s="1264" t="s">
        <v>1777</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2613</v>
      </c>
      <c r="C922" s="989"/>
      <c r="D922" s="1260" t="s">
        <v>1781</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2613</v>
      </c>
      <c r="C925" s="989"/>
      <c r="D925" s="1288" t="s">
        <v>1782</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2613</v>
      </c>
      <c r="C930" s="989"/>
      <c r="D930" s="1300" t="s">
        <v>2070</v>
      </c>
      <c r="E930" s="1300"/>
      <c r="F930" s="1300"/>
      <c r="G930" s="988"/>
      <c r="I930" s="490"/>
    </row>
    <row r="931" spans="1:9" ht="12.75" customHeight="1">
      <c r="A931" s="989"/>
      <c r="B931" s="989"/>
      <c r="C931" s="989"/>
      <c r="D931" s="118"/>
      <c r="E931" s="988"/>
      <c r="F931" s="988"/>
      <c r="G931" s="988"/>
      <c r="I931" s="490"/>
    </row>
    <row r="932" spans="1:9" ht="12.75" customHeight="1">
      <c r="A932" s="989"/>
      <c r="B932" s="485" t="s">
        <v>2613</v>
      </c>
      <c r="C932" s="989"/>
      <c r="D932" s="1300" t="s">
        <v>2071</v>
      </c>
      <c r="E932" s="1300"/>
      <c r="F932" s="1300"/>
      <c r="G932" s="988"/>
      <c r="I932" s="490"/>
    </row>
    <row r="933" spans="1:9" ht="12.75" customHeight="1">
      <c r="A933" s="174"/>
      <c r="B933" s="174"/>
      <c r="C933" s="174"/>
      <c r="D933" s="2"/>
      <c r="E933" s="3"/>
      <c r="F933" s="988"/>
      <c r="G933" s="988"/>
      <c r="I933" s="490"/>
    </row>
    <row r="934" spans="1:9" ht="12.75" customHeight="1">
      <c r="A934" s="997"/>
      <c r="B934" s="485" t="s">
        <v>2612</v>
      </c>
      <c r="C934" s="998"/>
      <c r="D934" s="1264" t="s">
        <v>1778</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2612</v>
      </c>
      <c r="C944" s="174"/>
      <c r="D944" s="1319" t="s">
        <v>1887</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2612</v>
      </c>
      <c r="C952" s="174"/>
      <c r="D952" s="1263" t="s">
        <v>2138</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2613</v>
      </c>
      <c r="C959" s="989"/>
      <c r="D959" s="1288" t="s">
        <v>1783</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2613</v>
      </c>
      <c r="C964" s="174"/>
      <c r="D964" s="1264" t="s">
        <v>1886</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1784</v>
      </c>
      <c r="E969" s="1322"/>
      <c r="F969" s="1322"/>
      <c r="G969" s="3"/>
      <c r="I969" s="490"/>
    </row>
    <row r="970" spans="1:9" ht="12.75" customHeight="1">
      <c r="A970" s="175"/>
      <c r="B970" s="485" t="s">
        <v>2613</v>
      </c>
      <c r="C970" s="354"/>
      <c r="D970" s="1300" t="s">
        <v>1807</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1785</v>
      </c>
      <c r="E972" s="1322"/>
      <c r="F972" s="1322"/>
      <c r="G972"/>
      <c r="I972" s="490"/>
    </row>
    <row r="973" spans="1:9" ht="12.75" customHeight="1">
      <c r="A973" s="175"/>
      <c r="B973" s="485" t="s">
        <v>306</v>
      </c>
      <c r="C973" s="354"/>
      <c r="D973" s="1260" t="s">
        <v>2072</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1786</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1808</v>
      </c>
      <c r="E991" s="1322"/>
      <c r="F991" s="1322"/>
      <c r="G991" s="3"/>
      <c r="I991" s="490"/>
    </row>
    <row r="992" spans="1:9" ht="12.75" customHeight="1">
      <c r="A992" s="172"/>
      <c r="B992" s="172"/>
      <c r="C992" s="172"/>
      <c r="D992" s="1300" t="s">
        <v>1787</v>
      </c>
      <c r="E992" s="1300"/>
      <c r="F992" s="1300"/>
      <c r="G992" s="3"/>
      <c r="I992" s="490"/>
    </row>
    <row r="993" spans="1:9" ht="12.75" customHeight="1">
      <c r="A993" s="172"/>
      <c r="B993" s="172"/>
      <c r="C993" s="172"/>
      <c r="D993" s="3"/>
      <c r="E993" s="3"/>
      <c r="F993" s="988"/>
      <c r="G993"/>
      <c r="I993" s="490"/>
    </row>
    <row r="994" spans="1:9" ht="12.75" customHeight="1">
      <c r="A994" s="354"/>
      <c r="B994" s="485" t="s">
        <v>2612</v>
      </c>
      <c r="C994" s="354"/>
      <c r="D994" s="1324" t="s">
        <v>1916</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1917</v>
      </c>
      <c r="F996" s="1038"/>
      <c r="G996"/>
      <c r="I996" s="490"/>
    </row>
    <row r="997" spans="1:9" ht="12.75" customHeight="1">
      <c r="A997" s="354"/>
      <c r="B997" s="354"/>
      <c r="C997" s="354"/>
      <c r="D997" s="1266" t="s">
        <v>1915</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2613</v>
      </c>
      <c r="C1002" s="174"/>
      <c r="D1002" s="1260" t="s">
        <v>1788</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2613</v>
      </c>
      <c r="C1007" s="174"/>
      <c r="D1007" s="1260" t="s">
        <v>2231</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2612</v>
      </c>
      <c r="C1010" s="354"/>
      <c r="D1010" s="1300" t="s">
        <v>1789</v>
      </c>
      <c r="E1010" s="1300"/>
      <c r="F1010" s="1300"/>
      <c r="G1010"/>
      <c r="I1010" s="490"/>
    </row>
    <row r="1011" spans="1:9" ht="12.75" customHeight="1">
      <c r="A1011" s="354"/>
      <c r="B1011" s="354"/>
      <c r="C1011" s="354"/>
      <c r="D1011" s="3"/>
      <c r="E1011" s="3"/>
      <c r="F1011" s="3"/>
      <c r="G1011"/>
      <c r="I1011" s="490"/>
    </row>
    <row r="1012" spans="1:9" ht="12.75" customHeight="1">
      <c r="A1012" s="175"/>
      <c r="B1012" s="485" t="s">
        <v>2612</v>
      </c>
      <c r="C1012" s="354"/>
      <c r="D1012" s="1300" t="s">
        <v>1790</v>
      </c>
      <c r="E1012" s="1300"/>
      <c r="F1012" s="1300"/>
      <c r="G1012"/>
      <c r="I1012" s="490"/>
    </row>
    <row r="1013" spans="1:9" ht="12.75" customHeight="1">
      <c r="A1013" s="354"/>
      <c r="B1013" s="354"/>
      <c r="C1013" s="354"/>
      <c r="D1013" s="118"/>
      <c r="E1013" s="3"/>
      <c r="F1013" s="3"/>
      <c r="G1013"/>
      <c r="I1013" s="490"/>
    </row>
    <row r="1014" spans="1:9" ht="12.75" customHeight="1">
      <c r="A1014" s="175"/>
      <c r="B1014" s="485" t="s">
        <v>2613</v>
      </c>
      <c r="C1014" s="354"/>
      <c r="D1014" s="1300" t="s">
        <v>1791</v>
      </c>
      <c r="E1014" s="1300"/>
      <c r="F1014" s="1300"/>
      <c r="G1014"/>
      <c r="I1014" s="490"/>
    </row>
    <row r="1015" spans="1:9" ht="12.75" customHeight="1">
      <c r="A1015" s="354"/>
      <c r="B1015" s="354"/>
      <c r="C1015" s="354"/>
      <c r="D1015" s="118"/>
      <c r="E1015" s="3"/>
      <c r="F1015" s="3"/>
      <c r="G1015"/>
      <c r="I1015" s="490"/>
    </row>
    <row r="1016" spans="1:9" ht="12.75" customHeight="1">
      <c r="A1016" s="175"/>
      <c r="B1016" s="485" t="s">
        <v>2613</v>
      </c>
      <c r="C1016" s="354"/>
      <c r="D1016" s="1260" t="s">
        <v>1792</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2613</v>
      </c>
      <c r="C1019" s="1000"/>
      <c r="D1019" s="1316" t="s">
        <v>1793</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2613</v>
      </c>
      <c r="C1022" s="1000"/>
      <c r="D1022" s="1323" t="s">
        <v>1794</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2613</v>
      </c>
      <c r="C1024" s="354"/>
      <c r="D1024" s="1300" t="s">
        <v>1795</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2613</v>
      </c>
      <c r="C1026" s="354"/>
      <c r="D1026" s="1260" t="s">
        <v>1796</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1797</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1798</v>
      </c>
      <c r="E1031" s="1325"/>
      <c r="F1031" s="1325"/>
      <c r="G1031" s="3"/>
      <c r="I1031" s="490"/>
    </row>
    <row r="1032" spans="1:9" ht="12.75" customHeight="1">
      <c r="A1032" s="354"/>
      <c r="B1032" s="354"/>
      <c r="C1032" s="354"/>
      <c r="D1032" s="1323" t="s">
        <v>1799</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1813</v>
      </c>
      <c r="E1034" s="1325"/>
      <c r="F1034" s="1325"/>
      <c r="G1034" s="3"/>
      <c r="I1034" s="490"/>
    </row>
    <row r="1035" spans="1:9" ht="12.75" customHeight="1">
      <c r="A1035" s="354"/>
      <c r="B1035" s="485" t="s">
        <v>2612</v>
      </c>
      <c r="C1035" s="354"/>
      <c r="D1035" s="1323" t="s">
        <v>1271</v>
      </c>
      <c r="E1035" s="1323"/>
      <c r="F1035" s="1323"/>
      <c r="G1035" s="3"/>
      <c r="I1035" s="490"/>
    </row>
    <row r="1036" spans="1:9" ht="12.75" customHeight="1">
      <c r="A1036" s="354"/>
      <c r="B1036" s="175"/>
      <c r="C1036" s="354"/>
      <c r="D1036" s="1323" t="s">
        <v>1800</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1809</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1272</v>
      </c>
      <c r="E1040" s="1330"/>
      <c r="F1040" s="1330"/>
      <c r="G1040" s="3"/>
      <c r="I1040" s="490"/>
    </row>
    <row r="1041" spans="1:9" ht="12.75" hidden="1" customHeight="1">
      <c r="A1041" s="118"/>
      <c r="B1041" s="485" t="s">
        <v>306</v>
      </c>
      <c r="D1041" s="1292" t="s">
        <v>1271</v>
      </c>
      <c r="E1041" s="1292"/>
      <c r="F1041" s="1292"/>
      <c r="G1041" s="3"/>
      <c r="I1041" s="490"/>
    </row>
    <row r="1042" spans="1:9" ht="12.75" hidden="1" customHeight="1">
      <c r="A1042" s="118"/>
      <c r="B1042" s="402"/>
      <c r="D1042" s="1292" t="s">
        <v>1810</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1066</v>
      </c>
      <c r="E1044" s="1331"/>
      <c r="F1044" s="1331"/>
      <c r="G1044" s="3"/>
      <c r="I1044" s="490"/>
    </row>
    <row r="1045" spans="1:9" ht="12.75" customHeight="1">
      <c r="A1045" s="319"/>
      <c r="B1045" s="319"/>
      <c r="C1045" s="319"/>
      <c r="D1045" s="1301" t="s">
        <v>2249</v>
      </c>
      <c r="E1045" s="1301"/>
      <c r="F1045" s="1301"/>
      <c r="G1045" s="98"/>
      <c r="I1045" s="490"/>
    </row>
    <row r="1046" spans="1:9" ht="12.75" customHeight="1">
      <c r="A1046" s="175"/>
      <c r="B1046" s="485" t="s">
        <v>2613</v>
      </c>
      <c r="C1046" s="354"/>
      <c r="D1046" s="1301" t="s">
        <v>985</v>
      </c>
      <c r="E1046" s="1301"/>
      <c r="F1046" s="1301"/>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09" t="s">
        <v>1830</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327" t="s">
        <v>1814</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2612</v>
      </c>
      <c r="C1062" s="402"/>
      <c r="D1062" s="402" t="s">
        <v>1812</v>
      </c>
      <c r="I1062" s="490"/>
    </row>
    <row r="1063" spans="1:9">
      <c r="A1063" s="402"/>
      <c r="B1063" s="402"/>
      <c r="C1063" s="402"/>
      <c r="I1063" s="490"/>
    </row>
    <row r="1064" spans="1:9">
      <c r="A1064" s="402"/>
      <c r="B1064" s="485" t="s">
        <v>2612</v>
      </c>
      <c r="C1064" s="402"/>
      <c r="D1064" s="1327" t="s">
        <v>1818</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1819</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2612</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2613</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2613</v>
      </c>
      <c r="C1079" s="402"/>
      <c r="D1079" s="119" t="s">
        <v>1828</v>
      </c>
      <c r="I1079" s="490"/>
    </row>
    <row r="1080" spans="1:9">
      <c r="A1080" s="402"/>
      <c r="B1080" s="402"/>
      <c r="C1080" s="402"/>
      <c r="D1080" s="1260" t="s">
        <v>1829</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2613</v>
      </c>
      <c r="C1087" s="402"/>
      <c r="D1087" s="1326" t="s">
        <v>1821</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1826</v>
      </c>
      <c r="I1092" s="490"/>
    </row>
    <row r="1093" spans="1:9">
      <c r="A1093" s="402"/>
      <c r="B1093" s="402"/>
      <c r="C1093" s="402"/>
      <c r="I1093" s="490"/>
    </row>
    <row r="1094" spans="1:9">
      <c r="A1094" s="402"/>
      <c r="B1094" s="485" t="s">
        <v>2613</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1831</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2613</v>
      </c>
      <c r="C1101" s="402"/>
      <c r="D1101" s="1328" t="s">
        <v>1930</v>
      </c>
      <c r="E1101" s="1328"/>
      <c r="F1101" s="1328"/>
      <c r="I1101" s="490"/>
    </row>
    <row r="1102" spans="1:9">
      <c r="A1102" s="402"/>
      <c r="B1102" s="402"/>
      <c r="C1102" s="402"/>
      <c r="D1102" s="1328"/>
      <c r="E1102" s="1328"/>
      <c r="F1102" s="1328"/>
      <c r="I1102" s="490"/>
    </row>
    <row r="1103" spans="1:9">
      <c r="A1103" s="402"/>
      <c r="B1103" s="402"/>
      <c r="C1103" s="402"/>
      <c r="D1103" s="1329" t="s">
        <v>2144</v>
      </c>
      <c r="E1103" s="1260"/>
      <c r="F1103" s="1260"/>
      <c r="I1103" s="490"/>
    </row>
    <row r="1104" spans="1:9">
      <c r="A1104" s="402"/>
      <c r="B1104" s="402"/>
      <c r="C1104" s="402"/>
      <c r="D1104" s="527"/>
      <c r="I1104" s="490"/>
    </row>
    <row r="1105" spans="1:9">
      <c r="A1105" s="402"/>
      <c r="B1105" s="485" t="s">
        <v>2613</v>
      </c>
      <c r="C1105" s="402"/>
      <c r="D1105" s="1326" t="s">
        <v>1832</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2613</v>
      </c>
      <c r="C1108" s="402"/>
      <c r="D1108" s="1326" t="s">
        <v>1888</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2613</v>
      </c>
      <c r="C1115" s="402"/>
      <c r="D1115" s="1326" t="s">
        <v>1833</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2612</v>
      </c>
      <c r="C1119" s="402"/>
      <c r="D1119" s="1266" t="s">
        <v>1889</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2613</v>
      </c>
      <c r="C1123" s="402"/>
      <c r="D1123" s="1260" t="s">
        <v>1890</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76" zoomScale="110" zoomScaleNormal="110" workbookViewId="0">
      <selection activeCell="AP693" sqref="AP693"/>
    </sheetView>
  </sheetViews>
  <sheetFormatPr defaultColWidth="0" defaultRowHeight="0" customHeight="1" zeroHeight="1"/>
  <cols>
    <col min="1" max="46" width="2.42578125" customWidth="1"/>
    <col min="47" max="47" width="2.42578125" hidden="1" customWidth="1"/>
    <col min="48" max="50" width="3.42578125" hidden="1" customWidth="1"/>
    <col min="51" max="51" width="4.42578125" hidden="1" customWidth="1"/>
    <col min="52" max="52" width="8.42578125" hidden="1" customWidth="1"/>
    <col min="53" max="53" width="7.42578125" hidden="1" customWidth="1"/>
    <col min="54" max="55" width="3.42578125" hidden="1" customWidth="1"/>
    <col min="56" max="57" width="8.42578125" hidden="1" customWidth="1"/>
    <col min="58" max="58" width="8.140625" hidden="1" customWidth="1"/>
    <col min="59" max="59" width="11.140625" hidden="1" customWidth="1"/>
    <col min="60" max="60" width="3.42578125" hidden="1" customWidth="1"/>
    <col min="61" max="61" width="8.42578125" hidden="1" customWidth="1"/>
    <col min="62" max="16384" width="3.4257812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City of Los Angeles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37</v>
      </c>
    </row>
    <row r="8" spans="1:58"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898"/>
      <c r="AV8" s="898"/>
      <c r="AW8" s="898"/>
      <c r="AX8" s="898"/>
      <c r="AY8" s="898"/>
      <c r="BD8" s="3" t="s">
        <v>2511</v>
      </c>
      <c r="BE8" s="1249">
        <f>SUMIF($AC$718:$AC$752,"&lt;=35%",$G$718:G$752)-SUM($BE$5:BE7)</f>
        <v>0</v>
      </c>
    </row>
    <row r="9" spans="1:58" ht="12.95" customHeight="1">
      <c r="A9" s="1848" t="s">
        <v>2077</v>
      </c>
      <c r="B9" s="1848"/>
      <c r="C9" s="1848"/>
      <c r="D9" s="1848"/>
      <c r="E9" s="1848"/>
      <c r="F9" s="1848"/>
      <c r="G9" s="1848"/>
      <c r="H9" s="1848"/>
      <c r="I9" s="1848"/>
      <c r="J9" s="1848"/>
      <c r="K9" s="1848"/>
      <c r="L9" s="1848"/>
      <c r="M9" s="1848"/>
      <c r="N9" s="1848"/>
      <c r="O9" s="1848"/>
      <c r="P9" s="1848"/>
      <c r="Q9" s="1848"/>
      <c r="R9" s="1848"/>
      <c r="S9" s="1848"/>
      <c r="T9" s="1848"/>
      <c r="U9" s="1848"/>
      <c r="V9" s="1848"/>
      <c r="W9" s="1848"/>
      <c r="X9" s="1848"/>
      <c r="Y9" s="1848"/>
      <c r="Z9" s="1848"/>
      <c r="AA9" s="1848"/>
      <c r="AB9" s="1848"/>
      <c r="AC9" s="1848"/>
      <c r="AD9" s="1848"/>
      <c r="AE9" s="1848"/>
      <c r="AF9" s="1848"/>
      <c r="AG9" s="1848"/>
      <c r="AH9" s="1848"/>
      <c r="AI9" s="1848"/>
      <c r="AJ9" s="1848"/>
      <c r="AK9" s="1848"/>
      <c r="AL9" s="1848"/>
      <c r="AM9" s="1848"/>
      <c r="AN9" s="1848"/>
      <c r="AO9" s="1848"/>
      <c r="AP9" s="1848"/>
      <c r="AQ9" s="1848"/>
      <c r="AR9" s="1848"/>
      <c r="AS9" s="1848"/>
      <c r="AT9" s="1848"/>
      <c r="AU9" s="13"/>
      <c r="AV9" s="13"/>
      <c r="AW9" s="13"/>
      <c r="AX9" s="13"/>
      <c r="AY9" s="13"/>
      <c r="BD9" s="1248" t="s">
        <v>2503</v>
      </c>
      <c r="BE9" s="1249">
        <f>SUMIF($AC$718:$AC$752,"&lt;=40%",$G$718:G$752)-SUM($BE$5:BE8)</f>
        <v>20</v>
      </c>
    </row>
    <row r="10" spans="1:58" ht="12.95" customHeight="1">
      <c r="A10" s="1848" t="s">
        <v>2460</v>
      </c>
      <c r="B10" s="1848"/>
      <c r="C10" s="1848"/>
      <c r="D10" s="1848"/>
      <c r="E10" s="1848"/>
      <c r="F10" s="1848"/>
      <c r="G10" s="1848"/>
      <c r="H10" s="1848"/>
      <c r="I10" s="1848"/>
      <c r="J10" s="1848"/>
      <c r="K10" s="1848"/>
      <c r="L10" s="1848"/>
      <c r="M10" s="1848"/>
      <c r="N10" s="1848"/>
      <c r="O10" s="1848"/>
      <c r="P10" s="1848"/>
      <c r="Q10" s="1848"/>
      <c r="R10" s="1848"/>
      <c r="S10" s="1848"/>
      <c r="T10" s="1848"/>
      <c r="U10" s="1848"/>
      <c r="V10" s="1848"/>
      <c r="W10" s="1848"/>
      <c r="X10" s="1848"/>
      <c r="Y10" s="1848"/>
      <c r="Z10" s="1848"/>
      <c r="AA10" s="1848"/>
      <c r="AB10" s="1848"/>
      <c r="AC10" s="1848"/>
      <c r="AD10" s="1848"/>
      <c r="AE10" s="1848"/>
      <c r="AF10" s="1848"/>
      <c r="AG10" s="1848"/>
      <c r="AH10" s="1848"/>
      <c r="AI10" s="1848"/>
      <c r="AJ10" s="1848"/>
      <c r="AK10" s="1848"/>
      <c r="AL10" s="1848"/>
      <c r="AM10" s="1848"/>
      <c r="AN10" s="1848"/>
      <c r="AO10" s="1848"/>
      <c r="AP10" s="1848"/>
      <c r="AQ10" s="1848"/>
      <c r="AR10" s="1848"/>
      <c r="AS10" s="1848"/>
      <c r="AT10" s="1848"/>
      <c r="AU10" s="13"/>
      <c r="AV10" s="13"/>
      <c r="AW10" s="13"/>
      <c r="AX10" s="13"/>
      <c r="AY10" s="13"/>
      <c r="BD10" s="3" t="s">
        <v>2512</v>
      </c>
      <c r="BE10" s="1249">
        <f>SUMIF($AC$718:$AC$752,"&lt;=45%",$G$718:G$752)-SUM($BE$5:BE9)</f>
        <v>0</v>
      </c>
    </row>
    <row r="11" spans="1:58" ht="12.95" customHeight="1">
      <c r="A11" s="1848" t="s">
        <v>2606</v>
      </c>
      <c r="B11" s="1848"/>
      <c r="C11" s="1848"/>
      <c r="D11" s="1848"/>
      <c r="E11" s="1848"/>
      <c r="F11" s="1848"/>
      <c r="G11" s="1848"/>
      <c r="H11" s="1848"/>
      <c r="I11" s="1848"/>
      <c r="J11" s="1848"/>
      <c r="K11" s="1848"/>
      <c r="L11" s="1848"/>
      <c r="M11" s="1848"/>
      <c r="N11" s="1848"/>
      <c r="O11" s="1848"/>
      <c r="P11" s="1848"/>
      <c r="Q11" s="1848"/>
      <c r="R11" s="1848"/>
      <c r="S11" s="1848"/>
      <c r="T11" s="1848"/>
      <c r="U11" s="1848"/>
      <c r="V11" s="1848"/>
      <c r="W11" s="1848"/>
      <c r="X11" s="1848"/>
      <c r="Y11" s="1848"/>
      <c r="Z11" s="1848"/>
      <c r="AA11" s="1848"/>
      <c r="AB11" s="1848"/>
      <c r="AC11" s="1848"/>
      <c r="AD11" s="1848"/>
      <c r="AE11" s="1848"/>
      <c r="AF11" s="1848"/>
      <c r="AG11" s="1848"/>
      <c r="AH11" s="1848"/>
      <c r="AI11" s="1848"/>
      <c r="AJ11" s="1848"/>
      <c r="AK11" s="1848"/>
      <c r="AL11" s="1848"/>
      <c r="AM11" s="1848"/>
      <c r="AN11" s="1848"/>
      <c r="AO11" s="1848"/>
      <c r="AP11" s="1848"/>
      <c r="AQ11" s="1848"/>
      <c r="AR11" s="1848"/>
      <c r="AS11" s="1848"/>
      <c r="AT11" s="1848"/>
      <c r="AU11" s="13"/>
      <c r="AV11" s="13"/>
      <c r="AW11" s="13"/>
      <c r="AX11" s="13"/>
      <c r="AY11" s="13"/>
      <c r="BD11" s="1247" t="s">
        <v>2504</v>
      </c>
      <c r="BE11" s="1249">
        <f>SUMIF($AC$718:$AC$752,"&lt;=50%",$G$718:G$752)-SUM($BE$5:BE10)</f>
        <v>52</v>
      </c>
    </row>
    <row r="12" spans="1:58" ht="12.95" customHeight="1">
      <c r="A12" s="1849" t="s">
        <v>2611</v>
      </c>
      <c r="B12" s="1849"/>
      <c r="C12" s="1849"/>
      <c r="D12" s="1849"/>
      <c r="E12" s="1849"/>
      <c r="F12" s="1849"/>
      <c r="G12" s="1849"/>
      <c r="H12" s="1849"/>
      <c r="I12" s="1849"/>
      <c r="J12" s="1849"/>
      <c r="K12" s="1849"/>
      <c r="L12" s="1849"/>
      <c r="M12" s="1849"/>
      <c r="N12" s="1849"/>
      <c r="O12" s="1849"/>
      <c r="P12" s="1849"/>
      <c r="Q12" s="1849"/>
      <c r="R12" s="1849"/>
      <c r="S12" s="1849"/>
      <c r="T12" s="1849"/>
      <c r="U12" s="1849"/>
      <c r="V12" s="1849"/>
      <c r="W12" s="1849"/>
      <c r="X12" s="1849"/>
      <c r="Y12" s="1849"/>
      <c r="Z12" s="1849"/>
      <c r="AA12" s="1849"/>
      <c r="AB12" s="1849"/>
      <c r="AC12" s="1849"/>
      <c r="AD12" s="1849"/>
      <c r="AE12" s="1849"/>
      <c r="AF12" s="1849"/>
      <c r="AG12" s="1849"/>
      <c r="AH12" s="1849"/>
      <c r="AI12" s="1849"/>
      <c r="AJ12" s="1849"/>
      <c r="AK12" s="1849"/>
      <c r="AL12" s="1849"/>
      <c r="AM12" s="1849"/>
      <c r="AN12" s="1849"/>
      <c r="AO12" s="1849"/>
      <c r="AP12" s="1849"/>
      <c r="AQ12" s="1849"/>
      <c r="AR12" s="1849"/>
      <c r="AS12" s="1849"/>
      <c r="AT12" s="1849"/>
      <c r="AU12" s="6"/>
      <c r="AV12" s="6"/>
      <c r="AW12" s="6"/>
      <c r="AX12" s="6"/>
      <c r="AY12" s="6"/>
      <c r="BD12" s="3" t="s">
        <v>2513</v>
      </c>
      <c r="BE12" s="1249">
        <f>SUMIF($AC$718:$AC$752,"&lt;=55%",$G$718:G$752)-SUM($BE$5:BE11)</f>
        <v>0</v>
      </c>
    </row>
    <row r="13" spans="1:58" ht="12.95" customHeight="1">
      <c r="A13" s="1270" t="s">
        <v>2078</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2505</v>
      </c>
      <c r="BE13" s="1249">
        <f>SUMIF($AC$718:$AC$752,"&lt;=60%",$G$718:G$752)-SUM($BE$5:BE12)</f>
        <v>0</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853" t="s">
        <v>2614</v>
      </c>
      <c r="I16" s="1549"/>
      <c r="J16" s="1549"/>
      <c r="K16" s="1549"/>
      <c r="L16" s="1549"/>
      <c r="M16" s="1549"/>
      <c r="N16" s="1549"/>
      <c r="O16" s="1549"/>
      <c r="P16" s="1549"/>
      <c r="Q16" s="1549"/>
      <c r="R16" s="1549"/>
      <c r="S16" s="1549"/>
      <c r="T16" s="1549"/>
      <c r="U16" s="1549"/>
      <c r="V16" s="1549"/>
      <c r="W16" s="1549"/>
      <c r="X16" s="1549"/>
      <c r="Y16" s="1549"/>
      <c r="Z16" s="1549"/>
      <c r="AA16" s="1549"/>
      <c r="AB16" s="1549"/>
      <c r="AC16" s="1549"/>
      <c r="AD16" s="1549"/>
      <c r="AE16" s="1549"/>
      <c r="AF16" s="1549"/>
      <c r="AG16" s="1549"/>
      <c r="AH16" s="1549"/>
      <c r="AI16" s="1549"/>
      <c r="AJ16" s="1549"/>
      <c r="BD16" s="1248" t="s">
        <v>656</v>
      </c>
      <c r="BE16" s="1249" t="str">
        <f>Application!H18</f>
        <v>Chavez Gardens</v>
      </c>
    </row>
    <row r="17" spans="1:58" ht="12.95" customHeight="1">
      <c r="BD17" s="1247" t="s">
        <v>2520</v>
      </c>
      <c r="BE17" s="1249">
        <f>Application!AA934</f>
        <v>0</v>
      </c>
    </row>
    <row r="18" spans="1:58" ht="12.95" customHeight="1">
      <c r="A18" s="57" t="s">
        <v>101</v>
      </c>
      <c r="C18" s="4"/>
      <c r="D18" s="4"/>
      <c r="E18" s="4"/>
      <c r="F18" s="4"/>
      <c r="G18" s="4"/>
      <c r="H18" s="1502" t="s">
        <v>2615</v>
      </c>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3"/>
      <c r="AI18" s="1533"/>
      <c r="AJ18" s="1533"/>
      <c r="BD18" s="1248" t="s">
        <v>2521</v>
      </c>
      <c r="BE18" s="1249">
        <f>'CalHFA Addendum'!N11</f>
        <v>0</v>
      </c>
    </row>
    <row r="19" spans="1:58" ht="12.95" customHeight="1">
      <c r="BD19" s="1247" t="s">
        <v>2522</v>
      </c>
      <c r="BE19" s="1249">
        <f>Application!M26</f>
        <v>3814860</v>
      </c>
    </row>
    <row r="20" spans="1:58" ht="12.95" customHeight="1">
      <c r="A20" s="1850" t="s">
        <v>873</v>
      </c>
      <c r="B20" s="1850"/>
      <c r="C20" s="1850"/>
      <c r="D20" s="1850"/>
      <c r="E20" s="1850"/>
      <c r="F20" s="1850"/>
      <c r="G20" s="1850"/>
      <c r="H20" s="1850"/>
      <c r="I20" s="1850"/>
      <c r="J20" s="1850"/>
      <c r="K20" s="1850"/>
      <c r="L20" s="1850"/>
      <c r="M20" s="1850"/>
      <c r="N20" s="1850"/>
      <c r="O20" s="1850"/>
      <c r="P20" s="1850"/>
      <c r="Q20" s="1850"/>
      <c r="R20" s="1850"/>
      <c r="S20" s="1850"/>
      <c r="T20" s="1850"/>
      <c r="U20" s="1850"/>
      <c r="V20" s="1850"/>
      <c r="W20" s="1850"/>
      <c r="X20" s="1850"/>
      <c r="Y20" s="1850"/>
      <c r="Z20" s="1850"/>
      <c r="AA20" s="1850"/>
      <c r="AB20" s="1850"/>
      <c r="AC20" s="1850"/>
      <c r="AD20" s="1850"/>
      <c r="AE20" s="1850"/>
      <c r="AF20" s="1850"/>
      <c r="AG20" s="1850"/>
      <c r="AH20" s="1850"/>
      <c r="AI20" s="1850"/>
      <c r="AJ20" s="1850"/>
      <c r="AK20" s="1850"/>
      <c r="AL20" s="1850"/>
      <c r="AM20" s="1850"/>
      <c r="AN20" s="1850"/>
      <c r="AO20" s="1850"/>
      <c r="AP20" s="1850"/>
      <c r="AQ20" s="1850"/>
      <c r="AR20" s="1850"/>
      <c r="AS20" s="1850"/>
      <c r="AT20" s="1850"/>
      <c r="AU20" s="900"/>
      <c r="AV20" s="900"/>
      <c r="AW20" s="900"/>
      <c r="AX20" s="900"/>
      <c r="AY20" s="900"/>
      <c r="BD20" s="1248" t="s">
        <v>2523</v>
      </c>
      <c r="BE20" s="1249">
        <f>Application!M27</f>
        <v>22000000</v>
      </c>
    </row>
    <row r="21" spans="1:58" ht="12.95" customHeight="1">
      <c r="A21" s="1854" t="s">
        <v>1009</v>
      </c>
      <c r="B21" s="1854"/>
      <c r="C21" s="1854"/>
      <c r="D21" s="1854"/>
      <c r="E21" s="1854"/>
      <c r="F21" s="1854"/>
      <c r="G21" s="1854"/>
      <c r="H21" s="1854"/>
      <c r="I21" s="1854"/>
      <c r="J21" s="1854"/>
      <c r="K21" s="1854"/>
      <c r="L21" s="1854"/>
      <c r="M21" s="1854"/>
      <c r="N21" s="1854"/>
      <c r="O21" s="1854"/>
      <c r="P21" s="1854"/>
      <c r="Q21" s="1854"/>
      <c r="R21" s="1854"/>
      <c r="S21" s="1854"/>
      <c r="T21" s="1854"/>
      <c r="U21" s="1854"/>
      <c r="V21" s="1854"/>
      <c r="W21" s="1854"/>
      <c r="X21" s="1854"/>
      <c r="Y21" s="1854"/>
      <c r="Z21" s="1854"/>
      <c r="AA21" s="1854"/>
      <c r="AB21" s="1854"/>
      <c r="AC21" s="1854"/>
      <c r="AD21" s="1854"/>
      <c r="AE21" s="1854"/>
      <c r="AF21" s="1854"/>
      <c r="AG21" s="1854"/>
      <c r="AH21" s="1854"/>
      <c r="AI21" s="1854"/>
      <c r="AJ21" s="1854"/>
      <c r="AK21" s="1854"/>
      <c r="AL21" s="1854"/>
      <c r="AM21" s="901"/>
      <c r="AN21" s="901"/>
      <c r="AO21" s="901"/>
      <c r="AP21" s="901"/>
      <c r="AQ21" s="901"/>
      <c r="AR21" s="901"/>
      <c r="AS21" s="901"/>
      <c r="AT21" s="901"/>
      <c r="AU21" s="901"/>
      <c r="AV21" s="901"/>
      <c r="AW21" s="901"/>
      <c r="AX21" s="901"/>
      <c r="AY21" s="901"/>
      <c r="BD21" s="1247" t="s">
        <v>2524</v>
      </c>
      <c r="BE21" s="1249">
        <f>Application!AM554</f>
        <v>43408000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83985878</v>
      </c>
      <c r="BF22" s="3" t="s">
        <v>2597</v>
      </c>
    </row>
    <row r="23" spans="1:58" ht="12.95" customHeight="1">
      <c r="A23" s="1328" t="s">
        <v>2147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2525</v>
      </c>
      <c r="BE23" s="1249">
        <f>'Sources and Uses Budget'!B4</f>
        <v>3450000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2526</v>
      </c>
      <c r="BE24" s="1249">
        <f>Application!AG450</f>
        <v>131744</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852">
        <f>'Basis &amp; Credits'!AB56</f>
        <v>3814860</v>
      </c>
      <c r="N26" s="1852"/>
      <c r="O26" s="1852"/>
      <c r="P26" s="1852"/>
      <c r="Q26" s="1852"/>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9">
        <f>'Basis &amp; Credits'!AB78</f>
        <v>22000000</v>
      </c>
      <c r="N27" s="1359"/>
      <c r="O27" s="1359"/>
      <c r="P27" s="1359"/>
      <c r="Q27" s="1359"/>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543" t="s">
        <v>2148</v>
      </c>
      <c r="B29" s="1543"/>
      <c r="C29" s="1543"/>
      <c r="D29" s="1543"/>
      <c r="E29" s="1543"/>
      <c r="F29" s="1543"/>
      <c r="G29" s="1543"/>
      <c r="H29" s="1543"/>
      <c r="I29" s="1543"/>
      <c r="J29" s="1543"/>
      <c r="K29" s="1543"/>
      <c r="L29" s="1543"/>
      <c r="M29" s="1543"/>
      <c r="N29" s="1543"/>
      <c r="O29" s="1543"/>
      <c r="P29" s="1543"/>
      <c r="Q29" s="1543"/>
      <c r="R29" s="1543"/>
      <c r="S29" s="1543"/>
      <c r="T29" s="1543"/>
      <c r="U29" s="1543"/>
      <c r="V29" s="1543"/>
      <c r="W29" s="1543"/>
      <c r="X29" s="1543"/>
      <c r="Y29" s="1543"/>
      <c r="Z29" s="1543"/>
      <c r="AA29" s="1543"/>
      <c r="AB29" s="1543"/>
      <c r="AC29" s="1543"/>
      <c r="AD29" s="1543"/>
      <c r="AE29" s="1543"/>
      <c r="AF29" s="1543"/>
      <c r="AG29" s="1543"/>
      <c r="AH29" s="1543"/>
      <c r="AI29" s="1543"/>
      <c r="AJ29" s="1543"/>
      <c r="AK29" s="1543"/>
      <c r="AL29" s="1543"/>
      <c r="AM29" s="1543"/>
      <c r="AN29" s="1543"/>
      <c r="AO29" s="1543"/>
      <c r="AP29" s="1543"/>
      <c r="AQ29" s="1543"/>
      <c r="AR29" s="1543"/>
      <c r="AS29" s="1543"/>
      <c r="AT29" s="1543"/>
      <c r="BD29" s="1247" t="s">
        <v>2529</v>
      </c>
      <c r="BE29" s="1249" t="b">
        <f>Application!M358="Yes"</f>
        <v>0</v>
      </c>
    </row>
    <row r="30" spans="1:58" ht="12.95" customHeight="1">
      <c r="A30" s="1543"/>
      <c r="B30" s="1543"/>
      <c r="C30" s="1543"/>
      <c r="D30" s="1543"/>
      <c r="E30" s="1543"/>
      <c r="F30" s="1543"/>
      <c r="G30" s="1543"/>
      <c r="H30" s="1543"/>
      <c r="I30" s="1543"/>
      <c r="J30" s="1543"/>
      <c r="K30" s="1543"/>
      <c r="L30" s="1543"/>
      <c r="M30" s="1543"/>
      <c r="N30" s="1543"/>
      <c r="O30" s="1543"/>
      <c r="P30" s="1543"/>
      <c r="Q30" s="1543"/>
      <c r="R30" s="1543"/>
      <c r="S30" s="1543"/>
      <c r="T30" s="1543"/>
      <c r="U30" s="1543"/>
      <c r="V30" s="1543"/>
      <c r="W30" s="1543"/>
      <c r="X30" s="1543"/>
      <c r="Y30" s="1543"/>
      <c r="Z30" s="1543"/>
      <c r="AA30" s="1543"/>
      <c r="AB30" s="1543"/>
      <c r="AC30" s="1543"/>
      <c r="AD30" s="1543"/>
      <c r="AE30" s="1543"/>
      <c r="AF30" s="1543"/>
      <c r="AG30" s="1543"/>
      <c r="AH30" s="1543"/>
      <c r="AI30" s="1543"/>
      <c r="AJ30" s="1543"/>
      <c r="AK30" s="1543"/>
      <c r="AL30" s="1543"/>
      <c r="AM30" s="1543"/>
      <c r="AN30" s="1543"/>
      <c r="AO30" s="1543"/>
      <c r="AP30" s="1543"/>
      <c r="AQ30" s="1543"/>
      <c r="AR30" s="1543"/>
      <c r="AS30" s="1543"/>
      <c r="AT30" s="1543"/>
      <c r="AZ30" s="20"/>
      <c r="BD30" s="1248" t="s">
        <v>28</v>
      </c>
      <c r="BE30" s="1249" t="b">
        <f>Application!AJ355="Yes"</f>
        <v>0</v>
      </c>
    </row>
    <row r="31" spans="1:58" ht="12.95" customHeight="1">
      <c r="A31" s="1543"/>
      <c r="B31" s="1543"/>
      <c r="C31" s="1543"/>
      <c r="D31" s="1543"/>
      <c r="E31" s="1543"/>
      <c r="F31" s="1543"/>
      <c r="G31" s="1543"/>
      <c r="H31" s="1543"/>
      <c r="I31" s="1543"/>
      <c r="J31" s="1543"/>
      <c r="K31" s="1543"/>
      <c r="L31" s="1543"/>
      <c r="M31" s="1543"/>
      <c r="N31" s="1543"/>
      <c r="O31" s="1543"/>
      <c r="P31" s="1543"/>
      <c r="Q31" s="1543"/>
      <c r="R31" s="1543"/>
      <c r="S31" s="1543"/>
      <c r="T31" s="1543"/>
      <c r="U31" s="1543"/>
      <c r="V31" s="1543"/>
      <c r="W31" s="1543"/>
      <c r="X31" s="1543"/>
      <c r="Y31" s="1543"/>
      <c r="Z31" s="1543"/>
      <c r="AA31" s="1543"/>
      <c r="AB31" s="1543"/>
      <c r="AC31" s="1543"/>
      <c r="AD31" s="1543"/>
      <c r="AE31" s="1543"/>
      <c r="AF31" s="1543"/>
      <c r="AG31" s="1543"/>
      <c r="AH31" s="1543"/>
      <c r="AI31" s="1543"/>
      <c r="AJ31" s="1543"/>
      <c r="AK31" s="1543"/>
      <c r="AL31" s="1543"/>
      <c r="AM31" s="1543"/>
      <c r="AN31" s="1543"/>
      <c r="AO31" s="1543"/>
      <c r="AP31" s="1543"/>
      <c r="AQ31" s="1543"/>
      <c r="AR31" s="1543"/>
      <c r="AS31" s="1543"/>
      <c r="AT31" s="1543"/>
      <c r="AU31" s="20"/>
      <c r="AV31" s="20"/>
      <c r="AW31" s="20"/>
      <c r="AX31" s="20"/>
      <c r="AY31" s="20"/>
      <c r="AZ31" s="20"/>
      <c r="BD31" s="1247" t="s">
        <v>2530</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30</v>
      </c>
    </row>
    <row r="33" spans="1:57" ht="12.95" customHeight="1">
      <c r="A33" s="519" t="s">
        <v>1278</v>
      </c>
      <c r="C33" s="519"/>
      <c r="D33" s="519"/>
      <c r="E33" s="519"/>
      <c r="F33" s="519"/>
      <c r="G33" s="519"/>
      <c r="H33" s="519"/>
      <c r="I33" s="519"/>
      <c r="J33" s="519"/>
      <c r="K33" s="519"/>
      <c r="L33" s="519"/>
      <c r="M33" s="519"/>
      <c r="N33" s="519"/>
      <c r="O33" s="1415" t="s">
        <v>545</v>
      </c>
      <c r="P33" s="1415"/>
      <c r="Q33" s="1851" t="s">
        <v>2149</v>
      </c>
      <c r="R33" s="1851"/>
      <c r="S33" s="1851"/>
      <c r="T33" s="1851"/>
      <c r="U33" s="1851"/>
      <c r="V33" s="1851"/>
      <c r="W33" s="1851"/>
      <c r="X33" s="1851"/>
      <c r="Y33" s="1851"/>
      <c r="Z33" s="1851"/>
      <c r="AA33" s="1851"/>
      <c r="AB33" s="1851"/>
      <c r="AC33" s="1851"/>
      <c r="AD33" s="1851"/>
      <c r="AE33" s="1851"/>
      <c r="AF33" s="1851"/>
      <c r="AG33" s="1851"/>
      <c r="AH33" s="1851"/>
      <c r="AI33" s="1851"/>
      <c r="AJ33" s="1851"/>
      <c r="AK33" s="1851"/>
      <c r="AL33" s="1851"/>
      <c r="AM33" s="1851"/>
      <c r="AN33" s="1851"/>
      <c r="AO33" s="1851"/>
      <c r="AP33" s="1851"/>
      <c r="AQ33" s="1851"/>
      <c r="AR33" s="1851"/>
      <c r="AS33" s="1851"/>
      <c r="AT33" s="1851"/>
      <c r="AU33" s="20"/>
      <c r="AV33" s="20"/>
      <c r="AW33" s="20"/>
      <c r="AX33" s="20"/>
      <c r="AY33" s="20"/>
      <c r="BD33" s="1247" t="s">
        <v>2598</v>
      </c>
      <c r="BE33" s="1249" t="str">
        <f>Application!D220</f>
        <v>City of Los Angeles</v>
      </c>
    </row>
    <row r="34" spans="1:57" ht="12.95" customHeight="1">
      <c r="A34" s="1543" t="s">
        <v>2150</v>
      </c>
      <c r="B34" s="1543"/>
      <c r="C34" s="1543"/>
      <c r="D34" s="1543"/>
      <c r="E34" s="1543"/>
      <c r="F34" s="1543"/>
      <c r="G34" s="1543"/>
      <c r="H34" s="1543"/>
      <c r="I34" s="1543"/>
      <c r="J34" s="1543"/>
      <c r="K34" s="1543"/>
      <c r="L34" s="1543"/>
      <c r="M34" s="1543"/>
      <c r="N34" s="1543"/>
      <c r="O34" s="1543"/>
      <c r="P34" s="1543"/>
      <c r="Q34" s="1543"/>
      <c r="R34" s="1543"/>
      <c r="S34" s="1543"/>
      <c r="T34" s="1543"/>
      <c r="U34" s="1543"/>
      <c r="V34" s="1543"/>
      <c r="W34" s="1543"/>
      <c r="X34" s="1543"/>
      <c r="Y34" s="1543"/>
      <c r="Z34" s="1543"/>
      <c r="AA34" s="1543"/>
      <c r="AB34" s="1543"/>
      <c r="AC34" s="1543"/>
      <c r="AD34" s="1543"/>
      <c r="AE34" s="1543"/>
      <c r="AF34" s="1543"/>
      <c r="AG34" s="1543"/>
      <c r="AH34" s="1543"/>
      <c r="AI34" s="1543"/>
      <c r="AJ34" s="1543"/>
      <c r="AK34" s="1543"/>
      <c r="AL34" s="1543"/>
      <c r="AM34" s="1543"/>
      <c r="AN34" s="1543"/>
      <c r="AO34" s="1543"/>
      <c r="AP34" s="1543"/>
      <c r="AQ34" s="1543"/>
      <c r="AR34" s="1543"/>
      <c r="AS34" s="1543"/>
      <c r="AT34" s="1543"/>
      <c r="AU34" s="20"/>
      <c r="AV34" s="20"/>
      <c r="AW34" s="20"/>
      <c r="AX34" s="20"/>
      <c r="AY34" s="20"/>
      <c r="AZ34" s="20"/>
      <c r="BD34" s="1248" t="s">
        <v>2532</v>
      </c>
      <c r="BE34" s="1249" t="str">
        <f>Application!I185</f>
        <v>2518-2536 E. Cesar E. Chavez Avenue, 335-349 N. Fickett Street, and 334-344 N.
Mathews Street</v>
      </c>
    </row>
    <row r="35" spans="1:57" ht="12.95" customHeight="1">
      <c r="A35" s="1543"/>
      <c r="B35" s="1543"/>
      <c r="C35" s="1543"/>
      <c r="D35" s="1543"/>
      <c r="E35" s="1543"/>
      <c r="F35" s="1543"/>
      <c r="G35" s="1543"/>
      <c r="H35" s="1543"/>
      <c r="I35" s="1543"/>
      <c r="J35" s="1543"/>
      <c r="K35" s="1543"/>
      <c r="L35" s="1543"/>
      <c r="M35" s="1543"/>
      <c r="N35" s="1543"/>
      <c r="O35" s="1543"/>
      <c r="P35" s="1543"/>
      <c r="Q35" s="1543"/>
      <c r="R35" s="1543"/>
      <c r="S35" s="1543"/>
      <c r="T35" s="1543"/>
      <c r="U35" s="1543"/>
      <c r="V35" s="1543"/>
      <c r="W35" s="1543"/>
      <c r="X35" s="1543"/>
      <c r="Y35" s="1543"/>
      <c r="Z35" s="1543"/>
      <c r="AA35" s="1543"/>
      <c r="AB35" s="1543"/>
      <c r="AC35" s="1543"/>
      <c r="AD35" s="1543"/>
      <c r="AE35" s="1543"/>
      <c r="AF35" s="1543"/>
      <c r="AG35" s="1543"/>
      <c r="AH35" s="1543"/>
      <c r="AI35" s="1543"/>
      <c r="AJ35" s="1543"/>
      <c r="AK35" s="1543"/>
      <c r="AL35" s="1543"/>
      <c r="AM35" s="1543"/>
      <c r="AN35" s="1543"/>
      <c r="AO35" s="1543"/>
      <c r="AP35" s="1543"/>
      <c r="AQ35" s="1543"/>
      <c r="AR35" s="1543"/>
      <c r="AS35" s="1543"/>
      <c r="AT35" s="1543"/>
      <c r="AU35" s="20"/>
      <c r="AV35" s="20"/>
      <c r="AW35" s="20"/>
      <c r="AX35" s="20"/>
      <c r="AY35" s="20"/>
      <c r="AZ35" s="20"/>
      <c r="BD35" s="1247" t="s">
        <v>2533</v>
      </c>
      <c r="BE35" s="1249" t="str">
        <f>IF(Application!E187="","",Application!E187)</f>
        <v/>
      </c>
    </row>
    <row r="36" spans="1:57" ht="12.95" customHeight="1">
      <c r="A36" s="1543"/>
      <c r="B36" s="1543"/>
      <c r="C36" s="1543"/>
      <c r="D36" s="1543"/>
      <c r="E36" s="1543"/>
      <c r="F36" s="1543"/>
      <c r="G36" s="1543"/>
      <c r="H36" s="1543"/>
      <c r="I36" s="1543"/>
      <c r="J36" s="1543"/>
      <c r="K36" s="1543"/>
      <c r="L36" s="1543"/>
      <c r="M36" s="1543"/>
      <c r="N36" s="1543"/>
      <c r="O36" s="1543"/>
      <c r="P36" s="1543"/>
      <c r="Q36" s="1543"/>
      <c r="R36" s="1543"/>
      <c r="S36" s="1543"/>
      <c r="T36" s="1543"/>
      <c r="U36" s="1543"/>
      <c r="V36" s="1543"/>
      <c r="W36" s="1543"/>
      <c r="X36" s="1543"/>
      <c r="Y36" s="1543"/>
      <c r="Z36" s="1543"/>
      <c r="AA36" s="1543"/>
      <c r="AB36" s="1543"/>
      <c r="AC36" s="1543"/>
      <c r="AD36" s="1543"/>
      <c r="AE36" s="1543"/>
      <c r="AF36" s="1543"/>
      <c r="AG36" s="1543"/>
      <c r="AH36" s="1543"/>
      <c r="AI36" s="1543"/>
      <c r="AJ36" s="1543"/>
      <c r="AK36" s="1543"/>
      <c r="AL36" s="1543"/>
      <c r="AM36" s="1543"/>
      <c r="AN36" s="1543"/>
      <c r="AO36" s="1543"/>
      <c r="AP36" s="1543"/>
      <c r="AQ36" s="1543"/>
      <c r="AR36" s="1543"/>
      <c r="AS36" s="1543"/>
      <c r="AT36" s="1543"/>
      <c r="AU36" s="20"/>
      <c r="AV36" s="20"/>
      <c r="AW36" s="20"/>
      <c r="AX36" s="20"/>
      <c r="AY36" s="20"/>
      <c r="AZ36" s="20"/>
      <c r="BD36" s="1248" t="s">
        <v>2534</v>
      </c>
      <c r="BE36" s="1249" t="str">
        <f>Application!I189</f>
        <v>Los Angeles</v>
      </c>
    </row>
    <row r="37" spans="1:57" ht="12.95" customHeight="1">
      <c r="A37" s="1543"/>
      <c r="B37" s="1543"/>
      <c r="C37" s="1543"/>
      <c r="D37" s="1543"/>
      <c r="E37" s="1543"/>
      <c r="F37" s="1543"/>
      <c r="G37" s="1543"/>
      <c r="H37" s="1543"/>
      <c r="I37" s="1543"/>
      <c r="J37" s="1543"/>
      <c r="K37" s="1543"/>
      <c r="L37" s="1543"/>
      <c r="M37" s="1543"/>
      <c r="N37" s="1543"/>
      <c r="O37" s="1543"/>
      <c r="P37" s="1543"/>
      <c r="Q37" s="1543"/>
      <c r="R37" s="1543"/>
      <c r="S37" s="1543"/>
      <c r="T37" s="1543"/>
      <c r="U37" s="1543"/>
      <c r="V37" s="1543"/>
      <c r="W37" s="1543"/>
      <c r="X37" s="1543"/>
      <c r="Y37" s="1543"/>
      <c r="Z37" s="1543"/>
      <c r="AA37" s="1543"/>
      <c r="AB37" s="1543"/>
      <c r="AC37" s="1543"/>
      <c r="AD37" s="1543"/>
      <c r="AE37" s="1543"/>
      <c r="AF37" s="1543"/>
      <c r="AG37" s="1543"/>
      <c r="AH37" s="1543"/>
      <c r="AI37" s="1543"/>
      <c r="AJ37" s="1543"/>
      <c r="AK37" s="1543"/>
      <c r="AL37" s="1543"/>
      <c r="AM37" s="1543"/>
      <c r="AN37" s="1543"/>
      <c r="AO37" s="1543"/>
      <c r="AP37" s="1543"/>
      <c r="AQ37" s="1543"/>
      <c r="AR37" s="1543"/>
      <c r="AS37" s="1543"/>
      <c r="AT37" s="1543"/>
      <c r="AZ37" s="20"/>
      <c r="BD37" s="1247" t="s">
        <v>2535</v>
      </c>
      <c r="BE37" s="1249" t="str">
        <f>Application!T189</f>
        <v>Los Angeles</v>
      </c>
    </row>
    <row r="38" spans="1:57" ht="12.95" customHeight="1">
      <c r="A38" s="3"/>
      <c r="AZ38" s="20"/>
      <c r="BD38" s="1248" t="s">
        <v>2536</v>
      </c>
      <c r="BE38" s="1249">
        <f>Application!I190</f>
        <v>90033</v>
      </c>
    </row>
    <row r="39" spans="1:57" ht="12.95" customHeight="1">
      <c r="A39" s="1260" t="s">
        <v>2151</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2537</v>
      </c>
      <c r="BE39" s="1249">
        <f>Application!AG437</f>
        <v>110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109</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2538</v>
      </c>
      <c r="BE42" s="1251">
        <f>Application!AC753</f>
        <v>0.41376146788990825</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2539</v>
      </c>
      <c r="BE43" s="1251">
        <f>Application!AH753</f>
        <v>0.4137658938869922</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2540</v>
      </c>
      <c r="BE44" s="1249">
        <f>Application!AC454</f>
        <v>763507.98181818181</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2</v>
      </c>
    </row>
    <row r="46" spans="1:57" ht="12.95" customHeight="1">
      <c r="A46" s="1328" t="s">
        <v>2152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2542</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2543</v>
      </c>
      <c r="BE47" s="1249" t="b">
        <f>Application!T196="Yes"</f>
        <v>1</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2544</v>
      </c>
      <c r="BE48" s="1249" t="str">
        <f>Application!M243</f>
        <v>Chavez Fickett GP,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2545</v>
      </c>
      <c r="BE49" s="1249" t="str">
        <f>Application!M246</f>
        <v>Lara Regus</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Abode Communities</v>
      </c>
    </row>
    <row r="51" spans="1:57" ht="12.95" customHeight="1">
      <c r="A51" s="1260" t="s">
        <v>2153</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2547</v>
      </c>
      <c r="BE51" s="1249">
        <f>Application!M251</f>
        <v>0</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2548</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f>Application!AA257</f>
        <v>0</v>
      </c>
    </row>
    <row r="54" spans="1:57" ht="12.95" customHeight="1">
      <c r="A54" s="1260" t="s">
        <v>2154</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2550</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2551</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2552</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2553</v>
      </c>
      <c r="BE57" s="1249" t="str">
        <f>Application!H287</f>
        <v>Abode Communities</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2554</v>
      </c>
      <c r="BE58" s="1249" t="str">
        <f>Application!H288</f>
        <v>1149 S. Hill Street, Suite  700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Los Angeles,CA 90015</v>
      </c>
    </row>
    <row r="60" spans="1:57" ht="12.95" customHeight="1">
      <c r="A60" s="1260" t="s">
        <v>2155</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2556</v>
      </c>
      <c r="BE60" s="1249" t="str">
        <f>Application!H290</f>
        <v>Lara Regus</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2557</v>
      </c>
      <c r="BE61" s="1249" t="str">
        <f>Application!H293</f>
        <v>lregus@abodecommunities.org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0.87544237534273861</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0.86</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552" t="s">
        <v>2157</v>
      </c>
      <c r="B65" s="1552"/>
      <c r="C65" s="1552"/>
      <c r="D65" s="1552"/>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c r="AI65" s="1552"/>
      <c r="AJ65" s="1552"/>
      <c r="AK65" s="1552"/>
      <c r="AL65" s="1552"/>
      <c r="AM65" s="1552"/>
      <c r="AN65" s="1552"/>
      <c r="AO65" s="1552"/>
      <c r="AP65" s="1552"/>
      <c r="AQ65" s="1552"/>
      <c r="AR65" s="1552"/>
      <c r="AS65" s="1552"/>
      <c r="AT65" s="1552"/>
      <c r="AU65" s="21"/>
      <c r="AV65" s="21"/>
      <c r="AW65" s="21"/>
      <c r="AX65" s="21"/>
      <c r="AY65" s="21"/>
      <c r="AZ65" s="20"/>
      <c r="BD65" s="1247" t="s">
        <v>2595</v>
      </c>
      <c r="BE65" s="1249" t="str">
        <f>Z205</f>
        <v>$500M</v>
      </c>
    </row>
    <row r="66" spans="1:57" ht="12.95" customHeight="1">
      <c r="A66" s="1552"/>
      <c r="B66" s="1552"/>
      <c r="C66" s="1552"/>
      <c r="D66" s="1552"/>
      <c r="E66" s="1552"/>
      <c r="F66" s="1552"/>
      <c r="G66" s="1552"/>
      <c r="H66" s="1552"/>
      <c r="I66" s="1552"/>
      <c r="J66" s="1552"/>
      <c r="K66" s="1552"/>
      <c r="L66" s="1552"/>
      <c r="M66" s="1552"/>
      <c r="N66" s="1552"/>
      <c r="O66" s="1552"/>
      <c r="P66" s="1552"/>
      <c r="Q66" s="1552"/>
      <c r="R66" s="1552"/>
      <c r="S66" s="1552"/>
      <c r="T66" s="1552"/>
      <c r="U66" s="1552"/>
      <c r="V66" s="1552"/>
      <c r="W66" s="1552"/>
      <c r="X66" s="1552"/>
      <c r="Y66" s="1552"/>
      <c r="Z66" s="1552"/>
      <c r="AA66" s="1552"/>
      <c r="AB66" s="1552"/>
      <c r="AC66" s="1552"/>
      <c r="AD66" s="1552"/>
      <c r="AE66" s="1552"/>
      <c r="AF66" s="1552"/>
      <c r="AG66" s="1552"/>
      <c r="AH66" s="1552"/>
      <c r="AI66" s="1552"/>
      <c r="AJ66" s="1552"/>
      <c r="AK66" s="1552"/>
      <c r="AL66" s="1552"/>
      <c r="AM66" s="1552"/>
      <c r="AN66" s="1552"/>
      <c r="AO66" s="1552"/>
      <c r="AP66" s="1552"/>
      <c r="AQ66" s="1552"/>
      <c r="AR66" s="1552"/>
      <c r="AS66" s="1552"/>
      <c r="AT66" s="1552"/>
      <c r="AU66" s="21"/>
      <c r="AV66" s="21"/>
      <c r="AW66" s="21"/>
      <c r="AX66" s="21"/>
      <c r="AY66" s="21"/>
      <c r="AZ66" s="20"/>
      <c r="BD66" s="1248" t="s">
        <v>2560</v>
      </c>
      <c r="BE66" s="1249" t="b">
        <f>Application!Z205="State Farmworker Credit"</f>
        <v>0</v>
      </c>
    </row>
    <row r="67" spans="1:57" ht="12.95" customHeight="1">
      <c r="A67" s="1552"/>
      <c r="B67" s="1552"/>
      <c r="C67" s="1552"/>
      <c r="D67" s="1552"/>
      <c r="E67" s="1552"/>
      <c r="F67" s="1552"/>
      <c r="G67" s="1552"/>
      <c r="H67" s="1552"/>
      <c r="I67" s="1552"/>
      <c r="J67" s="1552"/>
      <c r="K67" s="1552"/>
      <c r="L67" s="1552"/>
      <c r="M67" s="1552"/>
      <c r="N67" s="1552"/>
      <c r="O67" s="1552"/>
      <c r="P67" s="1552"/>
      <c r="Q67" s="1552"/>
      <c r="R67" s="1552"/>
      <c r="S67" s="1552"/>
      <c r="T67" s="1552"/>
      <c r="U67" s="1552"/>
      <c r="V67" s="1552"/>
      <c r="W67" s="1552"/>
      <c r="X67" s="1552"/>
      <c r="Y67" s="1552"/>
      <c r="Z67" s="1552"/>
      <c r="AA67" s="1552"/>
      <c r="AB67" s="1552"/>
      <c r="AC67" s="1552"/>
      <c r="AD67" s="1552"/>
      <c r="AE67" s="1552"/>
      <c r="AF67" s="1552"/>
      <c r="AG67" s="1552"/>
      <c r="AH67" s="1552"/>
      <c r="AI67" s="1552"/>
      <c r="AJ67" s="1552"/>
      <c r="AK67" s="1552"/>
      <c r="AL67" s="1552"/>
      <c r="AM67" s="1552"/>
      <c r="AN67" s="1552"/>
      <c r="AO67" s="1552"/>
      <c r="AP67" s="1552"/>
      <c r="AQ67" s="1552"/>
      <c r="AR67" s="1552"/>
      <c r="AS67" s="1552"/>
      <c r="AT67" s="1552"/>
      <c r="AZ67" s="20"/>
      <c r="BD67" s="1247" t="s">
        <v>2561</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2114370</v>
      </c>
    </row>
    <row r="69" spans="1:57" ht="12.95" customHeight="1">
      <c r="A69" s="1552" t="s">
        <v>2158</v>
      </c>
      <c r="B69" s="1552"/>
      <c r="C69" s="1552"/>
      <c r="D69" s="1552"/>
      <c r="E69" s="1552"/>
      <c r="F69" s="1552"/>
      <c r="G69" s="1552"/>
      <c r="H69" s="1552"/>
      <c r="I69" s="1552"/>
      <c r="J69" s="1552"/>
      <c r="K69" s="1552"/>
      <c r="L69" s="1552"/>
      <c r="M69" s="1552"/>
      <c r="N69" s="1552"/>
      <c r="O69" s="1552"/>
      <c r="P69" s="1552"/>
      <c r="Q69" s="1552"/>
      <c r="R69" s="1552"/>
      <c r="S69" s="1552"/>
      <c r="T69" s="1552"/>
      <c r="U69" s="1552"/>
      <c r="V69" s="1552"/>
      <c r="W69" s="1552"/>
      <c r="X69" s="1552"/>
      <c r="Y69" s="1552"/>
      <c r="Z69" s="1552"/>
      <c r="AA69" s="1552"/>
      <c r="AB69" s="1552"/>
      <c r="AC69" s="1552"/>
      <c r="AD69" s="1552"/>
      <c r="AE69" s="1552"/>
      <c r="AF69" s="1552"/>
      <c r="AG69" s="1552"/>
      <c r="AH69" s="1552"/>
      <c r="AI69" s="1552"/>
      <c r="AJ69" s="1552"/>
      <c r="AK69" s="1552"/>
      <c r="AL69" s="1552"/>
      <c r="AM69" s="1552"/>
      <c r="AN69" s="1552"/>
      <c r="AO69" s="1552"/>
      <c r="AP69" s="1552"/>
      <c r="AQ69" s="1552"/>
      <c r="AR69" s="1552"/>
      <c r="AS69" s="1552"/>
      <c r="AT69" s="1552"/>
      <c r="AZ69" s="20"/>
      <c r="BD69" s="1247" t="s">
        <v>2563</v>
      </c>
      <c r="BE69" s="1249" t="str">
        <f>Application!W700</f>
        <v>TBD</v>
      </c>
    </row>
    <row r="70" spans="1:57" ht="12.95" customHeight="1">
      <c r="A70" s="1552"/>
      <c r="B70" s="1552"/>
      <c r="C70" s="1552"/>
      <c r="D70" s="1552"/>
      <c r="E70" s="1552"/>
      <c r="F70" s="1552"/>
      <c r="G70" s="1552"/>
      <c r="H70" s="1552"/>
      <c r="I70" s="1552"/>
      <c r="J70" s="1552"/>
      <c r="K70" s="1552"/>
      <c r="L70" s="1552"/>
      <c r="M70" s="1552"/>
      <c r="N70" s="1552"/>
      <c r="O70" s="1552"/>
      <c r="P70" s="1552"/>
      <c r="Q70" s="1552"/>
      <c r="R70" s="1552"/>
      <c r="S70" s="1552"/>
      <c r="T70" s="1552"/>
      <c r="U70" s="1552"/>
      <c r="V70" s="1552"/>
      <c r="W70" s="1552"/>
      <c r="X70" s="1552"/>
      <c r="Y70" s="1552"/>
      <c r="Z70" s="1552"/>
      <c r="AA70" s="1552"/>
      <c r="AB70" s="1552"/>
      <c r="AC70" s="1552"/>
      <c r="AD70" s="1552"/>
      <c r="AE70" s="1552"/>
      <c r="AF70" s="1552"/>
      <c r="AG70" s="1552"/>
      <c r="AH70" s="1552"/>
      <c r="AI70" s="1552"/>
      <c r="AJ70" s="1552"/>
      <c r="AK70" s="1552"/>
      <c r="AL70" s="1552"/>
      <c r="AM70" s="1552"/>
      <c r="AN70" s="1552"/>
      <c r="AO70" s="1552"/>
      <c r="AP70" s="1552"/>
      <c r="AQ70" s="1552"/>
      <c r="AR70" s="1552"/>
      <c r="AS70" s="1552"/>
      <c r="AT70" s="1552"/>
      <c r="AU70" s="20"/>
      <c r="AV70" s="20"/>
      <c r="AW70" s="20"/>
      <c r="AX70" s="20"/>
      <c r="AY70" s="20"/>
      <c r="AZ70" s="20"/>
      <c r="BD70" s="1248" t="s">
        <v>2564</v>
      </c>
      <c r="BE70" s="1249">
        <f>'Points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543" t="s">
        <v>2159</v>
      </c>
      <c r="B72" s="1543"/>
      <c r="C72" s="1543"/>
      <c r="D72" s="1543"/>
      <c r="E72" s="1543"/>
      <c r="F72" s="1543"/>
      <c r="G72" s="1543"/>
      <c r="H72" s="1543"/>
      <c r="I72" s="1543"/>
      <c r="J72" s="1543"/>
      <c r="K72" s="1543"/>
      <c r="L72" s="1543"/>
      <c r="M72" s="1543"/>
      <c r="N72" s="1543"/>
      <c r="O72" s="1543"/>
      <c r="P72" s="1543"/>
      <c r="Q72" s="1543"/>
      <c r="R72" s="1543"/>
      <c r="S72" s="1543"/>
      <c r="T72" s="1543"/>
      <c r="U72" s="1543"/>
      <c r="V72" s="1543"/>
      <c r="W72" s="1543"/>
      <c r="X72" s="1543"/>
      <c r="Y72" s="1543"/>
      <c r="Z72" s="1543"/>
      <c r="AA72" s="1543"/>
      <c r="AB72" s="1543"/>
      <c r="AC72" s="1543"/>
      <c r="AD72" s="1543"/>
      <c r="AE72" s="1543"/>
      <c r="AF72" s="1543"/>
      <c r="AG72" s="1543"/>
      <c r="AH72" s="1543"/>
      <c r="AI72" s="1543"/>
      <c r="AJ72" s="1543"/>
      <c r="AK72" s="1543"/>
      <c r="AL72" s="1543"/>
      <c r="AM72" s="1543"/>
      <c r="AN72" s="1543"/>
      <c r="AO72" s="1543"/>
      <c r="AP72" s="1543"/>
      <c r="AQ72" s="1543"/>
      <c r="AR72" s="1543"/>
      <c r="AS72" s="1543"/>
      <c r="AT72" s="1543"/>
      <c r="AU72" s="20"/>
      <c r="AV72" s="20"/>
      <c r="AW72" s="20"/>
      <c r="AX72" s="20"/>
      <c r="AY72" s="20"/>
      <c r="AZ72" s="20"/>
      <c r="BD72" s="1248" t="s">
        <v>2566</v>
      </c>
      <c r="BE72" s="1249">
        <f>'Points System'!AF805</f>
        <v>10</v>
      </c>
    </row>
    <row r="73" spans="1:57" ht="12.95" customHeight="1">
      <c r="A73" s="1543"/>
      <c r="B73" s="1543"/>
      <c r="C73" s="1543"/>
      <c r="D73" s="1543"/>
      <c r="E73" s="1543"/>
      <c r="F73" s="1543"/>
      <c r="G73" s="1543"/>
      <c r="H73" s="1543"/>
      <c r="I73" s="1543"/>
      <c r="J73" s="1543"/>
      <c r="K73" s="1543"/>
      <c r="L73" s="1543"/>
      <c r="M73" s="1543"/>
      <c r="N73" s="1543"/>
      <c r="O73" s="1543"/>
      <c r="P73" s="1543"/>
      <c r="Q73" s="1543"/>
      <c r="R73" s="1543"/>
      <c r="S73" s="1543"/>
      <c r="T73" s="1543"/>
      <c r="U73" s="1543"/>
      <c r="V73" s="1543"/>
      <c r="W73" s="1543"/>
      <c r="X73" s="1543"/>
      <c r="Y73" s="1543"/>
      <c r="Z73" s="1543"/>
      <c r="AA73" s="1543"/>
      <c r="AB73" s="1543"/>
      <c r="AC73" s="1543"/>
      <c r="AD73" s="1543"/>
      <c r="AE73" s="1543"/>
      <c r="AF73" s="1543"/>
      <c r="AG73" s="1543"/>
      <c r="AH73" s="1543"/>
      <c r="AI73" s="1543"/>
      <c r="AJ73" s="1543"/>
      <c r="AK73" s="1543"/>
      <c r="AL73" s="1543"/>
      <c r="AM73" s="1543"/>
      <c r="AN73" s="1543"/>
      <c r="AO73" s="1543"/>
      <c r="AP73" s="1543"/>
      <c r="AQ73" s="1543"/>
      <c r="AR73" s="1543"/>
      <c r="AS73" s="1543"/>
      <c r="AT73" s="1543"/>
      <c r="AU73" s="20"/>
      <c r="AV73" s="20"/>
      <c r="AW73" s="20"/>
      <c r="AX73" s="20"/>
      <c r="AY73" s="20"/>
      <c r="AZ73" s="20"/>
      <c r="BD73" s="1247" t="s">
        <v>2567</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551" t="s">
        <v>2160</v>
      </c>
      <c r="B75" s="1551"/>
      <c r="C75" s="1551"/>
      <c r="D75" s="1551"/>
      <c r="E75" s="1551"/>
      <c r="F75" s="1551"/>
      <c r="G75" s="1551"/>
      <c r="H75" s="1551"/>
      <c r="I75" s="1551"/>
      <c r="J75" s="1551"/>
      <c r="K75" s="1551"/>
      <c r="L75" s="1551"/>
      <c r="M75" s="1551"/>
      <c r="N75" s="1551"/>
      <c r="O75" s="1551"/>
      <c r="P75" s="1551"/>
      <c r="Q75" s="1551"/>
      <c r="R75" s="1551"/>
      <c r="S75" s="1551"/>
      <c r="T75" s="1551"/>
      <c r="U75" s="1551"/>
      <c r="V75" s="1551"/>
      <c r="W75" s="1551"/>
      <c r="X75" s="1551"/>
      <c r="Y75" s="1551"/>
      <c r="Z75" s="1551"/>
      <c r="AA75" s="1551"/>
      <c r="AB75" s="1551"/>
      <c r="AC75" s="1551"/>
      <c r="AD75" s="1551"/>
      <c r="AE75" s="1551"/>
      <c r="AF75" s="1551"/>
      <c r="AG75" s="1551"/>
      <c r="AH75" s="1551"/>
      <c r="AI75" s="1551"/>
      <c r="AJ75" s="1551"/>
      <c r="AK75" s="1551"/>
      <c r="AL75" s="1551"/>
      <c r="AM75" s="1551"/>
      <c r="AN75" s="1551"/>
      <c r="AO75" s="1551"/>
      <c r="AP75" s="1551"/>
      <c r="AQ75" s="1551"/>
      <c r="AR75" s="1551"/>
      <c r="AS75" s="1551"/>
      <c r="AT75" s="1551"/>
      <c r="AU75" s="20"/>
      <c r="AV75" s="20"/>
      <c r="AW75" s="20"/>
      <c r="AX75" s="20"/>
      <c r="AY75" s="20"/>
      <c r="AZ75" s="20"/>
      <c r="BD75" s="1247" t="s">
        <v>2569</v>
      </c>
      <c r="BE75" s="1249">
        <f>'Points System'!AF808</f>
        <v>10</v>
      </c>
    </row>
    <row r="76" spans="1:57" ht="12.95" customHeight="1">
      <c r="A76" s="1551"/>
      <c r="B76" s="1551"/>
      <c r="C76" s="1551"/>
      <c r="D76" s="1551"/>
      <c r="E76" s="1551"/>
      <c r="F76" s="1551"/>
      <c r="G76" s="1551"/>
      <c r="H76" s="1551"/>
      <c r="I76" s="1551"/>
      <c r="J76" s="1551"/>
      <c r="K76" s="1551"/>
      <c r="L76" s="1551"/>
      <c r="M76" s="1551"/>
      <c r="N76" s="1551"/>
      <c r="O76" s="1551"/>
      <c r="P76" s="1551"/>
      <c r="Q76" s="1551"/>
      <c r="R76" s="1551"/>
      <c r="S76" s="1551"/>
      <c r="T76" s="1551"/>
      <c r="U76" s="1551"/>
      <c r="V76" s="1551"/>
      <c r="W76" s="1551"/>
      <c r="X76" s="1551"/>
      <c r="Y76" s="1551"/>
      <c r="Z76" s="1551"/>
      <c r="AA76" s="1551"/>
      <c r="AB76" s="1551"/>
      <c r="AC76" s="1551"/>
      <c r="AD76" s="1551"/>
      <c r="AE76" s="1551"/>
      <c r="AF76" s="1551"/>
      <c r="AG76" s="1551"/>
      <c r="AH76" s="1551"/>
      <c r="AI76" s="1551"/>
      <c r="AJ76" s="1551"/>
      <c r="AK76" s="1551"/>
      <c r="AL76" s="1551"/>
      <c r="AM76" s="1551"/>
      <c r="AN76" s="1551"/>
      <c r="AO76" s="1551"/>
      <c r="AP76" s="1551"/>
      <c r="AQ76" s="1551"/>
      <c r="AR76" s="1551"/>
      <c r="AS76" s="1551"/>
      <c r="AT76" s="1551"/>
      <c r="AU76" s="20"/>
      <c r="AV76" s="20"/>
      <c r="AW76" s="20"/>
      <c r="AX76" s="20"/>
      <c r="AY76" s="20"/>
      <c r="AZ76" s="17"/>
      <c r="BD76" s="1248" t="s">
        <v>2570</v>
      </c>
      <c r="BE76" s="1249">
        <f>'Points System'!AF811</f>
        <v>10</v>
      </c>
    </row>
    <row r="77" spans="1:57" ht="12.95" customHeight="1">
      <c r="A77" s="1551"/>
      <c r="B77" s="1551"/>
      <c r="C77" s="1551"/>
      <c r="D77" s="1551"/>
      <c r="E77" s="1551"/>
      <c r="F77" s="1551"/>
      <c r="G77" s="1551"/>
      <c r="H77" s="1551"/>
      <c r="I77" s="1551"/>
      <c r="J77" s="1551"/>
      <c r="K77" s="1551"/>
      <c r="L77" s="1551"/>
      <c r="M77" s="1551"/>
      <c r="N77" s="1551"/>
      <c r="O77" s="1551"/>
      <c r="P77" s="1551"/>
      <c r="Q77" s="1551"/>
      <c r="R77" s="1551"/>
      <c r="S77" s="1551"/>
      <c r="T77" s="1551"/>
      <c r="U77" s="1551"/>
      <c r="V77" s="1551"/>
      <c r="W77" s="1551"/>
      <c r="X77" s="1551"/>
      <c r="Y77" s="1551"/>
      <c r="Z77" s="1551"/>
      <c r="AA77" s="1551"/>
      <c r="AB77" s="1551"/>
      <c r="AC77" s="1551"/>
      <c r="AD77" s="1551"/>
      <c r="AE77" s="1551"/>
      <c r="AF77" s="1551"/>
      <c r="AG77" s="1551"/>
      <c r="AH77" s="1551"/>
      <c r="AI77" s="1551"/>
      <c r="AJ77" s="1551"/>
      <c r="AK77" s="1551"/>
      <c r="AL77" s="1551"/>
      <c r="AM77" s="1551"/>
      <c r="AN77" s="1551"/>
      <c r="AO77" s="1551"/>
      <c r="AP77" s="1551"/>
      <c r="AQ77" s="1551"/>
      <c r="AR77" s="1551"/>
      <c r="AS77" s="1551"/>
      <c r="AT77" s="1551"/>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552" t="s">
        <v>2161</v>
      </c>
      <c r="B79" s="1552"/>
      <c r="C79" s="1552"/>
      <c r="D79" s="1552"/>
      <c r="E79" s="1552"/>
      <c r="F79" s="1552"/>
      <c r="G79" s="1552"/>
      <c r="H79" s="1552"/>
      <c r="I79" s="1552"/>
      <c r="J79" s="1552"/>
      <c r="K79" s="1552"/>
      <c r="L79" s="1552"/>
      <c r="M79" s="1552"/>
      <c r="N79" s="1552"/>
      <c r="O79" s="1552"/>
      <c r="P79" s="1552"/>
      <c r="Q79" s="1552"/>
      <c r="R79" s="1552"/>
      <c r="S79" s="1552"/>
      <c r="T79" s="1552"/>
      <c r="U79" s="1552"/>
      <c r="V79" s="1552"/>
      <c r="W79" s="1552"/>
      <c r="X79" s="1552"/>
      <c r="Y79" s="1552"/>
      <c r="Z79" s="1552"/>
      <c r="AA79" s="1552"/>
      <c r="AB79" s="1552"/>
      <c r="AC79" s="1552"/>
      <c r="AD79" s="1552"/>
      <c r="AE79" s="1552"/>
      <c r="AF79" s="1552"/>
      <c r="AG79" s="1552"/>
      <c r="AH79" s="1552"/>
      <c r="AI79" s="1552"/>
      <c r="AJ79" s="1552"/>
      <c r="AK79" s="1552"/>
      <c r="AL79" s="1552"/>
      <c r="AM79" s="1552"/>
      <c r="AN79" s="1552"/>
      <c r="AO79" s="1552"/>
      <c r="AP79" s="1552"/>
      <c r="AQ79" s="1552"/>
      <c r="AR79" s="1552"/>
      <c r="AS79" s="1552"/>
      <c r="AT79" s="1552"/>
      <c r="AU79" s="20"/>
      <c r="AV79" s="20"/>
      <c r="AW79" s="20"/>
      <c r="AX79" s="20"/>
      <c r="AY79" s="20"/>
      <c r="AZ79" s="20"/>
      <c r="BD79" s="1247" t="s">
        <v>2573</v>
      </c>
      <c r="BE79" s="1249">
        <f>'Points System'!AF815</f>
        <v>9</v>
      </c>
    </row>
    <row r="80" spans="1:57" ht="12.95" customHeight="1">
      <c r="A80" s="1552"/>
      <c r="B80" s="1552"/>
      <c r="C80" s="1552"/>
      <c r="D80" s="1552"/>
      <c r="E80" s="1552"/>
      <c r="F80" s="1552"/>
      <c r="G80" s="1552"/>
      <c r="H80" s="1552"/>
      <c r="I80" s="1552"/>
      <c r="J80" s="1552"/>
      <c r="K80" s="1552"/>
      <c r="L80" s="1552"/>
      <c r="M80" s="1552"/>
      <c r="N80" s="1552"/>
      <c r="O80" s="1552"/>
      <c r="P80" s="1552"/>
      <c r="Q80" s="1552"/>
      <c r="R80" s="1552"/>
      <c r="S80" s="1552"/>
      <c r="T80" s="1552"/>
      <c r="U80" s="1552"/>
      <c r="V80" s="1552"/>
      <c r="W80" s="1552"/>
      <c r="X80" s="1552"/>
      <c r="Y80" s="1552"/>
      <c r="Z80" s="1552"/>
      <c r="AA80" s="1552"/>
      <c r="AB80" s="1552"/>
      <c r="AC80" s="1552"/>
      <c r="AD80" s="1552"/>
      <c r="AE80" s="1552"/>
      <c r="AF80" s="1552"/>
      <c r="AG80" s="1552"/>
      <c r="AH80" s="1552"/>
      <c r="AI80" s="1552"/>
      <c r="AJ80" s="1552"/>
      <c r="AK80" s="1552"/>
      <c r="AL80" s="1552"/>
      <c r="AM80" s="1552"/>
      <c r="AN80" s="1552"/>
      <c r="AO80" s="1552"/>
      <c r="AP80" s="1552"/>
      <c r="AQ80" s="1552"/>
      <c r="AR80" s="1552"/>
      <c r="AS80" s="1552"/>
      <c r="AT80" s="1552"/>
      <c r="AU80" s="20"/>
      <c r="AV80" s="20"/>
      <c r="AW80" s="20"/>
      <c r="AX80" s="20"/>
      <c r="AY80" s="20"/>
      <c r="AZ80" s="20"/>
      <c r="BD80" s="1248" t="s">
        <v>2574</v>
      </c>
      <c r="BE80" s="1249">
        <f>'Points System'!AF817</f>
        <v>10</v>
      </c>
    </row>
    <row r="81" spans="1:57" ht="12.95" customHeight="1">
      <c r="A81" s="1552"/>
      <c r="B81" s="1552"/>
      <c r="C81" s="1552"/>
      <c r="D81" s="1552"/>
      <c r="E81" s="1552"/>
      <c r="F81" s="1552"/>
      <c r="G81" s="1552"/>
      <c r="H81" s="1552"/>
      <c r="I81" s="1552"/>
      <c r="J81" s="1552"/>
      <c r="K81" s="1552"/>
      <c r="L81" s="1552"/>
      <c r="M81" s="1552"/>
      <c r="N81" s="1552"/>
      <c r="O81" s="1552"/>
      <c r="P81" s="1552"/>
      <c r="Q81" s="1552"/>
      <c r="R81" s="1552"/>
      <c r="S81" s="1552"/>
      <c r="T81" s="1552"/>
      <c r="U81" s="1552"/>
      <c r="V81" s="1552"/>
      <c r="W81" s="1552"/>
      <c r="X81" s="1552"/>
      <c r="Y81" s="1552"/>
      <c r="Z81" s="1552"/>
      <c r="AA81" s="1552"/>
      <c r="AB81" s="1552"/>
      <c r="AC81" s="1552"/>
      <c r="AD81" s="1552"/>
      <c r="AE81" s="1552"/>
      <c r="AF81" s="1552"/>
      <c r="AG81" s="1552"/>
      <c r="AH81" s="1552"/>
      <c r="AI81" s="1552"/>
      <c r="AJ81" s="1552"/>
      <c r="AK81" s="1552"/>
      <c r="AL81" s="1552"/>
      <c r="AM81" s="1552"/>
      <c r="AN81" s="1552"/>
      <c r="AO81" s="1552"/>
      <c r="AP81" s="1552"/>
      <c r="AQ81" s="1552"/>
      <c r="AR81" s="1552"/>
      <c r="AS81" s="1552"/>
      <c r="AT81" s="1552"/>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0" t="s">
        <v>2162</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2577</v>
      </c>
      <c r="BE83" s="1253">
        <f>'Tie Breaker'!H5</f>
        <v>0.75562629729550679</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2578</v>
      </c>
      <c r="BE84" s="1249" t="str">
        <f>Application!O153</f>
        <v>Los Angeles</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Timothy Elliott</v>
      </c>
    </row>
    <row r="86" spans="1:57" ht="12.95" customHeight="1">
      <c r="A86" s="1260" t="s">
        <v>2163</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2580</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2581</v>
      </c>
      <c r="BE87" s="1249" t="str">
        <f>Application!O156</f>
        <v>1200 W. 7th Street, 8th Floor</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Los Angeles</v>
      </c>
    </row>
    <row r="89" spans="1:57" ht="12.95" customHeight="1">
      <c r="A89" s="1561" t="s">
        <v>2164</v>
      </c>
      <c r="B89" s="1561"/>
      <c r="C89" s="1561"/>
      <c r="D89" s="1561"/>
      <c r="E89" s="1561"/>
      <c r="F89" s="1561"/>
      <c r="G89" s="1561"/>
      <c r="H89" s="1561"/>
      <c r="I89" s="1561"/>
      <c r="J89" s="1561"/>
      <c r="K89" s="1561"/>
      <c r="L89" s="1561"/>
      <c r="M89" s="1561"/>
      <c r="N89" s="1561"/>
      <c r="O89" s="1561"/>
      <c r="P89" s="1561"/>
      <c r="Q89" s="1561"/>
      <c r="R89" s="1561"/>
      <c r="S89" s="1561"/>
      <c r="T89" s="1561"/>
      <c r="U89" s="1561"/>
      <c r="V89" s="1561"/>
      <c r="W89" s="1561"/>
      <c r="X89" s="1561"/>
      <c r="Y89" s="1561"/>
      <c r="Z89" s="1561"/>
      <c r="AA89" s="1561"/>
      <c r="AB89" s="1561"/>
      <c r="AC89" s="1561"/>
      <c r="AD89" s="1561"/>
      <c r="AE89" s="1561"/>
      <c r="AF89" s="1561"/>
      <c r="AG89" s="1561"/>
      <c r="AH89" s="1561"/>
      <c r="AI89" s="1561"/>
      <c r="AJ89" s="1561"/>
      <c r="AK89" s="1561"/>
      <c r="AL89" s="1561"/>
      <c r="AM89" s="1561"/>
      <c r="AN89" s="1561"/>
      <c r="AO89" s="1561"/>
      <c r="AP89" s="1561"/>
      <c r="AQ89" s="1561"/>
      <c r="AR89" s="1561"/>
      <c r="AS89" s="1561"/>
      <c r="AT89" s="1561"/>
      <c r="AU89" s="17"/>
      <c r="AV89" s="17"/>
      <c r="AW89" s="17"/>
      <c r="AX89" s="17"/>
      <c r="AY89" s="17"/>
      <c r="AZ89" s="20"/>
      <c r="BD89" s="1247" t="s">
        <v>2583</v>
      </c>
      <c r="BE89" s="1249">
        <f>Application!O158</f>
        <v>90017</v>
      </c>
    </row>
    <row r="90" spans="1:57" ht="12.95" customHeight="1">
      <c r="A90" s="1561"/>
      <c r="B90" s="1561"/>
      <c r="C90" s="1561"/>
      <c r="D90" s="1561"/>
      <c r="E90" s="1561"/>
      <c r="F90" s="1561"/>
      <c r="G90" s="1561"/>
      <c r="H90" s="1561"/>
      <c r="I90" s="1561"/>
      <c r="J90" s="1561"/>
      <c r="K90" s="1561"/>
      <c r="L90" s="1561"/>
      <c r="M90" s="1561"/>
      <c r="N90" s="1561"/>
      <c r="O90" s="1561"/>
      <c r="P90" s="1561"/>
      <c r="Q90" s="1561"/>
      <c r="R90" s="1561"/>
      <c r="S90" s="1561"/>
      <c r="T90" s="1561"/>
      <c r="U90" s="1561"/>
      <c r="V90" s="1561"/>
      <c r="W90" s="1561"/>
      <c r="X90" s="1561"/>
      <c r="Y90" s="1561"/>
      <c r="Z90" s="1561"/>
      <c r="AA90" s="1561"/>
      <c r="AB90" s="1561"/>
      <c r="AC90" s="1561"/>
      <c r="AD90" s="1561"/>
      <c r="AE90" s="1561"/>
      <c r="AF90" s="1561"/>
      <c r="AG90" s="1561"/>
      <c r="AH90" s="1561"/>
      <c r="AI90" s="1561"/>
      <c r="AJ90" s="1561"/>
      <c r="AK90" s="1561"/>
      <c r="AL90" s="1561"/>
      <c r="AM90" s="1561"/>
      <c r="AN90" s="1561"/>
      <c r="AO90" s="1561"/>
      <c r="AP90" s="1561"/>
      <c r="AQ90" s="1561"/>
      <c r="AR90" s="1561"/>
      <c r="AS90" s="1561"/>
      <c r="AT90" s="1561"/>
      <c r="AU90" s="17"/>
      <c r="AV90" s="17"/>
      <c r="AW90" s="17"/>
      <c r="AX90" s="17"/>
      <c r="AY90" s="17"/>
      <c r="AZ90" s="20"/>
      <c r="BD90" s="1248" t="s">
        <v>2584</v>
      </c>
      <c r="BE90" s="1249" t="str">
        <f>Application!H16</f>
        <v>Abode Communities</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1149 S. Hill Street, Suite 700</v>
      </c>
    </row>
    <row r="92" spans="1:57" ht="12.95" customHeight="1">
      <c r="A92" s="1551" t="s">
        <v>2165</v>
      </c>
      <c r="B92" s="1551"/>
      <c r="C92" s="1551"/>
      <c r="D92" s="1551"/>
      <c r="E92" s="1551"/>
      <c r="F92" s="1551"/>
      <c r="G92" s="1551"/>
      <c r="H92" s="1551"/>
      <c r="I92" s="1551"/>
      <c r="J92" s="1551"/>
      <c r="K92" s="1551"/>
      <c r="L92" s="1551"/>
      <c r="M92" s="1551"/>
      <c r="N92" s="1551"/>
      <c r="O92" s="1551"/>
      <c r="P92" s="1551"/>
      <c r="Q92" s="1551"/>
      <c r="R92" s="1551"/>
      <c r="S92" s="1551"/>
      <c r="T92" s="1551"/>
      <c r="U92" s="1551"/>
      <c r="V92" s="1551"/>
      <c r="W92" s="1551"/>
      <c r="X92" s="1551"/>
      <c r="Y92" s="1551"/>
      <c r="Z92" s="1551"/>
      <c r="AA92" s="1551"/>
      <c r="AB92" s="1551"/>
      <c r="AC92" s="1551"/>
      <c r="AD92" s="1551"/>
      <c r="AE92" s="1551"/>
      <c r="AF92" s="1551"/>
      <c r="AG92" s="1551"/>
      <c r="AH92" s="1551"/>
      <c r="AI92" s="1551"/>
      <c r="AJ92" s="1551"/>
      <c r="AK92" s="1551"/>
      <c r="AL92" s="1551"/>
      <c r="AM92" s="1551"/>
      <c r="AN92" s="1551"/>
      <c r="AO92" s="1551"/>
      <c r="AP92" s="1551"/>
      <c r="AQ92" s="1551"/>
      <c r="AR92" s="1551"/>
      <c r="AS92" s="1551"/>
      <c r="AT92" s="1551"/>
      <c r="AU92" s="20"/>
      <c r="AV92" s="20"/>
      <c r="AW92" s="20"/>
      <c r="AX92" s="20"/>
      <c r="AY92" s="20"/>
      <c r="AZ92" s="20"/>
      <c r="BD92" s="1248" t="s">
        <v>2586</v>
      </c>
      <c r="BE92" s="1249" t="str">
        <f>Application!M234</f>
        <v>Los Angeles</v>
      </c>
    </row>
    <row r="93" spans="1:57" ht="12.95" customHeight="1">
      <c r="A93" s="1551"/>
      <c r="B93" s="1551"/>
      <c r="C93" s="1551"/>
      <c r="D93" s="1551"/>
      <c r="E93" s="1551"/>
      <c r="F93" s="1551"/>
      <c r="G93" s="1551"/>
      <c r="H93" s="1551"/>
      <c r="I93" s="1551"/>
      <c r="J93" s="1551"/>
      <c r="K93" s="1551"/>
      <c r="L93" s="1551"/>
      <c r="M93" s="1551"/>
      <c r="N93" s="1551"/>
      <c r="O93" s="1551"/>
      <c r="P93" s="1551"/>
      <c r="Q93" s="1551"/>
      <c r="R93" s="1551"/>
      <c r="S93" s="1551"/>
      <c r="T93" s="1551"/>
      <c r="U93" s="1551"/>
      <c r="V93" s="1551"/>
      <c r="W93" s="1551"/>
      <c r="X93" s="1551"/>
      <c r="Y93" s="1551"/>
      <c r="Z93" s="1551"/>
      <c r="AA93" s="1551"/>
      <c r="AB93" s="1551"/>
      <c r="AC93" s="1551"/>
      <c r="AD93" s="1551"/>
      <c r="AE93" s="1551"/>
      <c r="AF93" s="1551"/>
      <c r="AG93" s="1551"/>
      <c r="AH93" s="1551"/>
      <c r="AI93" s="1551"/>
      <c r="AJ93" s="1551"/>
      <c r="AK93" s="1551"/>
      <c r="AL93" s="1551"/>
      <c r="AM93" s="1551"/>
      <c r="AN93" s="1551"/>
      <c r="AO93" s="1551"/>
      <c r="AP93" s="1551"/>
      <c r="AQ93" s="1551"/>
      <c r="AR93" s="1551"/>
      <c r="AS93" s="1551"/>
      <c r="AT93" s="1551"/>
      <c r="AU93" s="20"/>
      <c r="AV93" s="20"/>
      <c r="AW93" s="20"/>
      <c r="AX93" s="20"/>
      <c r="AY93" s="20"/>
      <c r="AZ93" s="20"/>
      <c r="BD93" s="1247" t="s">
        <v>2587</v>
      </c>
      <c r="BE93" s="1249" t="str">
        <f>Application!W234</f>
        <v>CA</v>
      </c>
    </row>
    <row r="94" spans="1:57" ht="12.95" customHeight="1">
      <c r="A94" s="1551"/>
      <c r="B94" s="1551"/>
      <c r="C94" s="1551"/>
      <c r="D94" s="1551"/>
      <c r="E94" s="1551"/>
      <c r="F94" s="1551"/>
      <c r="G94" s="1551"/>
      <c r="H94" s="1551"/>
      <c r="I94" s="1551"/>
      <c r="J94" s="1551"/>
      <c r="K94" s="1551"/>
      <c r="L94" s="1551"/>
      <c r="M94" s="1551"/>
      <c r="N94" s="1551"/>
      <c r="O94" s="1551"/>
      <c r="P94" s="1551"/>
      <c r="Q94" s="1551"/>
      <c r="R94" s="1551"/>
      <c r="S94" s="1551"/>
      <c r="T94" s="1551"/>
      <c r="U94" s="1551"/>
      <c r="V94" s="1551"/>
      <c r="W94" s="1551"/>
      <c r="X94" s="1551"/>
      <c r="Y94" s="1551"/>
      <c r="Z94" s="1551"/>
      <c r="AA94" s="1551"/>
      <c r="AB94" s="1551"/>
      <c r="AC94" s="1551"/>
      <c r="AD94" s="1551"/>
      <c r="AE94" s="1551"/>
      <c r="AF94" s="1551"/>
      <c r="AG94" s="1551"/>
      <c r="AH94" s="1551"/>
      <c r="AI94" s="1551"/>
      <c r="AJ94" s="1551"/>
      <c r="AK94" s="1551"/>
      <c r="AL94" s="1551"/>
      <c r="AM94" s="1551"/>
      <c r="AN94" s="1551"/>
      <c r="AO94" s="1551"/>
      <c r="AP94" s="1551"/>
      <c r="AQ94" s="1551"/>
      <c r="AR94" s="1551"/>
      <c r="AS94" s="1551"/>
      <c r="AT94" s="1551"/>
      <c r="AU94" s="20"/>
      <c r="AV94" s="20"/>
      <c r="AW94" s="20"/>
      <c r="AX94" s="20"/>
      <c r="AY94" s="20"/>
      <c r="AZ94" s="20"/>
      <c r="BD94" s="1248" t="s">
        <v>2588</v>
      </c>
      <c r="BE94" s="1249">
        <f>Application!AC234</f>
        <v>90015</v>
      </c>
    </row>
    <row r="95" spans="1:57" ht="12.95" customHeight="1">
      <c r="A95" s="1551"/>
      <c r="B95" s="1551"/>
      <c r="C95" s="1551"/>
      <c r="D95" s="1551"/>
      <c r="E95" s="1551"/>
      <c r="F95" s="1551"/>
      <c r="G95" s="1551"/>
      <c r="H95" s="1551"/>
      <c r="I95" s="1551"/>
      <c r="J95" s="1551"/>
      <c r="K95" s="1551"/>
      <c r="L95" s="1551"/>
      <c r="M95" s="1551"/>
      <c r="N95" s="1551"/>
      <c r="O95" s="1551"/>
      <c r="P95" s="1551"/>
      <c r="Q95" s="1551"/>
      <c r="R95" s="1551"/>
      <c r="S95" s="1551"/>
      <c r="T95" s="1551"/>
      <c r="U95" s="1551"/>
      <c r="V95" s="1551"/>
      <c r="W95" s="1551"/>
      <c r="X95" s="1551"/>
      <c r="Y95" s="1551"/>
      <c r="Z95" s="1551"/>
      <c r="AA95" s="1551"/>
      <c r="AB95" s="1551"/>
      <c r="AC95" s="1551"/>
      <c r="AD95" s="1551"/>
      <c r="AE95" s="1551"/>
      <c r="AF95" s="1551"/>
      <c r="AG95" s="1551"/>
      <c r="AH95" s="1551"/>
      <c r="AI95" s="1551"/>
      <c r="AJ95" s="1551"/>
      <c r="AK95" s="1551"/>
      <c r="AL95" s="1551"/>
      <c r="AM95" s="1551"/>
      <c r="AN95" s="1551"/>
      <c r="AO95" s="1551"/>
      <c r="AP95" s="1551"/>
      <c r="AQ95" s="1551"/>
      <c r="AR95" s="1551"/>
      <c r="AS95" s="1551"/>
      <c r="AT95" s="1551"/>
      <c r="AU95" s="20"/>
      <c r="AV95" s="20"/>
      <c r="AW95" s="20"/>
      <c r="AX95" s="20"/>
      <c r="AY95" s="20"/>
      <c r="AZ95" s="20"/>
      <c r="BD95" s="1247" t="s">
        <v>2589</v>
      </c>
      <c r="BE95" s="1249" t="str">
        <f>Application!M235</f>
        <v>Lara Regus</v>
      </c>
    </row>
    <row r="96" spans="1:57" ht="12.95" customHeight="1">
      <c r="A96" s="1551"/>
      <c r="B96" s="1551"/>
      <c r="C96" s="1551"/>
      <c r="D96" s="1551"/>
      <c r="E96" s="1551"/>
      <c r="F96" s="1551"/>
      <c r="G96" s="1551"/>
      <c r="H96" s="1551"/>
      <c r="I96" s="1551"/>
      <c r="J96" s="1551"/>
      <c r="K96" s="1551"/>
      <c r="L96" s="1551"/>
      <c r="M96" s="1551"/>
      <c r="N96" s="1551"/>
      <c r="O96" s="1551"/>
      <c r="P96" s="1551"/>
      <c r="Q96" s="1551"/>
      <c r="R96" s="1551"/>
      <c r="S96" s="1551"/>
      <c r="T96" s="1551"/>
      <c r="U96" s="1551"/>
      <c r="V96" s="1551"/>
      <c r="W96" s="1551"/>
      <c r="X96" s="1551"/>
      <c r="Y96" s="1551"/>
      <c r="Z96" s="1551"/>
      <c r="AA96" s="1551"/>
      <c r="AB96" s="1551"/>
      <c r="AC96" s="1551"/>
      <c r="AD96" s="1551"/>
      <c r="AE96" s="1551"/>
      <c r="AF96" s="1551"/>
      <c r="AG96" s="1551"/>
      <c r="AH96" s="1551"/>
      <c r="AI96" s="1551"/>
      <c r="AJ96" s="1551"/>
      <c r="AK96" s="1551"/>
      <c r="AL96" s="1551"/>
      <c r="AM96" s="1551"/>
      <c r="AN96" s="1551"/>
      <c r="AO96" s="1551"/>
      <c r="AP96" s="1551"/>
      <c r="AQ96" s="1551"/>
      <c r="AR96" s="1551"/>
      <c r="AS96" s="1551"/>
      <c r="AT96" s="1551"/>
      <c r="AU96" s="20"/>
      <c r="AV96" s="20"/>
      <c r="AW96" s="20"/>
      <c r="AX96" s="20"/>
      <c r="AY96" s="20"/>
      <c r="AZ96" s="20"/>
      <c r="BD96" s="1248" t="s">
        <v>2590</v>
      </c>
      <c r="BE96" s="1249" t="str">
        <f>Application!M237</f>
        <v>lregus@abodecommunities.org</v>
      </c>
    </row>
    <row r="97" spans="1:57" ht="12.95" customHeight="1">
      <c r="A97" s="1551"/>
      <c r="B97" s="1551"/>
      <c r="C97" s="1551"/>
      <c r="D97" s="1551"/>
      <c r="E97" s="1551"/>
      <c r="F97" s="1551"/>
      <c r="G97" s="1551"/>
      <c r="H97" s="1551"/>
      <c r="I97" s="1551"/>
      <c r="J97" s="1551"/>
      <c r="K97" s="1551"/>
      <c r="L97" s="1551"/>
      <c r="M97" s="1551"/>
      <c r="N97" s="1551"/>
      <c r="O97" s="1551"/>
      <c r="P97" s="1551"/>
      <c r="Q97" s="1551"/>
      <c r="R97" s="1551"/>
      <c r="S97" s="1551"/>
      <c r="T97" s="1551"/>
      <c r="U97" s="1551"/>
      <c r="V97" s="1551"/>
      <c r="W97" s="1551"/>
      <c r="X97" s="1551"/>
      <c r="Y97" s="1551"/>
      <c r="Z97" s="1551"/>
      <c r="AA97" s="1551"/>
      <c r="AB97" s="1551"/>
      <c r="AC97" s="1551"/>
      <c r="AD97" s="1551"/>
      <c r="AE97" s="1551"/>
      <c r="AF97" s="1551"/>
      <c r="AG97" s="1551"/>
      <c r="AH97" s="1551"/>
      <c r="AI97" s="1551"/>
      <c r="AJ97" s="1551"/>
      <c r="AK97" s="1551"/>
      <c r="AL97" s="1551"/>
      <c r="AM97" s="1551"/>
      <c r="AN97" s="1551"/>
      <c r="AO97" s="1551"/>
      <c r="AP97" s="1551"/>
      <c r="AQ97" s="1551"/>
      <c r="AR97" s="1551"/>
      <c r="AS97" s="1551"/>
      <c r="AT97" s="1551"/>
      <c r="AU97" s="20"/>
      <c r="AV97" s="20"/>
      <c r="AW97" s="20"/>
      <c r="AX97" s="20"/>
      <c r="AY97" s="20"/>
      <c r="AZ97" s="20"/>
      <c r="BD97" s="1247" t="s">
        <v>2591</v>
      </c>
      <c r="BE97" s="1249" t="str">
        <f>Application!M248</f>
        <v>lregus@abodecommunities.org</v>
      </c>
    </row>
    <row r="98" spans="1:57" ht="12.95" customHeight="1">
      <c r="A98" s="1551"/>
      <c r="B98" s="1551"/>
      <c r="C98" s="1551"/>
      <c r="D98" s="1551"/>
      <c r="E98" s="1551"/>
      <c r="F98" s="1551"/>
      <c r="G98" s="1551"/>
      <c r="H98" s="1551"/>
      <c r="I98" s="1551"/>
      <c r="J98" s="1551"/>
      <c r="K98" s="1551"/>
      <c r="L98" s="1551"/>
      <c r="M98" s="1551"/>
      <c r="N98" s="1551"/>
      <c r="O98" s="1551"/>
      <c r="P98" s="1551"/>
      <c r="Q98" s="1551"/>
      <c r="R98" s="1551"/>
      <c r="S98" s="1551"/>
      <c r="T98" s="1551"/>
      <c r="U98" s="1551"/>
      <c r="V98" s="1551"/>
      <c r="W98" s="1551"/>
      <c r="X98" s="1551"/>
      <c r="Y98" s="1551"/>
      <c r="Z98" s="1551"/>
      <c r="AA98" s="1551"/>
      <c r="AB98" s="1551"/>
      <c r="AC98" s="1551"/>
      <c r="AD98" s="1551"/>
      <c r="AE98" s="1551"/>
      <c r="AF98" s="1551"/>
      <c r="AG98" s="1551"/>
      <c r="AH98" s="1551"/>
      <c r="AI98" s="1551"/>
      <c r="AJ98" s="1551"/>
      <c r="AK98" s="1551"/>
      <c r="AL98" s="1551"/>
      <c r="AM98" s="1551"/>
      <c r="AN98" s="1551"/>
      <c r="AO98" s="1551"/>
      <c r="AP98" s="1551"/>
      <c r="AQ98" s="1551"/>
      <c r="AR98" s="1551"/>
      <c r="AS98" s="1551"/>
      <c r="AT98" s="1551"/>
      <c r="AU98" s="20"/>
      <c r="AV98" s="20"/>
      <c r="AW98" s="20"/>
      <c r="AX98" s="20"/>
      <c r="AY98" s="20"/>
      <c r="AZ98" s="20"/>
      <c r="BD98" s="1248" t="s">
        <v>2592</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562" t="s">
        <v>2166</v>
      </c>
      <c r="B100" s="1562"/>
      <c r="C100" s="1562"/>
      <c r="D100" s="1562"/>
      <c r="E100" s="1562"/>
      <c r="F100" s="1562"/>
      <c r="G100" s="1562"/>
      <c r="H100" s="1562"/>
      <c r="I100" s="1562"/>
      <c r="J100" s="1562"/>
      <c r="K100" s="1562"/>
      <c r="L100" s="1562"/>
      <c r="M100" s="1562"/>
      <c r="N100" s="1562"/>
      <c r="O100" s="1562"/>
      <c r="P100" s="1562"/>
      <c r="Q100" s="1562"/>
      <c r="R100" s="1562"/>
      <c r="S100" s="1562"/>
      <c r="T100" s="1562"/>
      <c r="U100" s="1562"/>
      <c r="V100" s="1562"/>
      <c r="W100" s="1562"/>
      <c r="X100" s="1562"/>
      <c r="Y100" s="1562"/>
      <c r="Z100" s="1562"/>
      <c r="AA100" s="1562"/>
      <c r="AB100" s="1562"/>
      <c r="AC100" s="1562"/>
      <c r="AD100" s="1562"/>
      <c r="AE100" s="1562"/>
      <c r="AF100" s="1562"/>
      <c r="AG100" s="1562"/>
      <c r="AH100" s="1562"/>
      <c r="AI100" s="1562"/>
      <c r="AJ100" s="1562"/>
      <c r="AK100" s="1562"/>
      <c r="AL100" s="1562"/>
      <c r="AM100" s="1562"/>
      <c r="AN100" s="1562"/>
      <c r="AO100" s="1562"/>
      <c r="AP100" s="1562"/>
      <c r="AQ100" s="1562"/>
      <c r="AR100" s="1562"/>
      <c r="AS100" s="1562"/>
      <c r="AT100" s="1562"/>
      <c r="AU100" s="20"/>
      <c r="AV100" s="20"/>
      <c r="AW100" s="20"/>
      <c r="AX100" s="20"/>
      <c r="AY100" s="20"/>
      <c r="AZ100" s="20"/>
      <c r="BD100" s="1248" t="s">
        <v>2594</v>
      </c>
      <c r="BE100" s="1249" t="str">
        <f>Application!L279</f>
        <v>lregus@abodecommunities.org</v>
      </c>
    </row>
    <row r="101" spans="1:57" ht="12.95" customHeight="1">
      <c r="A101" s="1562"/>
      <c r="B101" s="1562"/>
      <c r="C101" s="1562"/>
      <c r="D101" s="1562"/>
      <c r="E101" s="1562"/>
      <c r="F101" s="1562"/>
      <c r="G101" s="1562"/>
      <c r="H101" s="1562"/>
      <c r="I101" s="1562"/>
      <c r="J101" s="1562"/>
      <c r="K101" s="1562"/>
      <c r="L101" s="1562"/>
      <c r="M101" s="1562"/>
      <c r="N101" s="1562"/>
      <c r="O101" s="1562"/>
      <c r="P101" s="1562"/>
      <c r="Q101" s="1562"/>
      <c r="R101" s="1562"/>
      <c r="S101" s="1562"/>
      <c r="T101" s="1562"/>
      <c r="U101" s="1562"/>
      <c r="V101" s="1562"/>
      <c r="W101" s="1562"/>
      <c r="X101" s="1562"/>
      <c r="Y101" s="1562"/>
      <c r="Z101" s="1562"/>
      <c r="AA101" s="1562"/>
      <c r="AB101" s="1562"/>
      <c r="AC101" s="1562"/>
      <c r="AD101" s="1562"/>
      <c r="AE101" s="1562"/>
      <c r="AF101" s="1562"/>
      <c r="AG101" s="1562"/>
      <c r="AH101" s="1562"/>
      <c r="AI101" s="1562"/>
      <c r="AJ101" s="1562"/>
      <c r="AK101" s="1562"/>
      <c r="AL101" s="1562"/>
      <c r="AM101" s="1562"/>
      <c r="AN101" s="1562"/>
      <c r="AO101" s="1562"/>
      <c r="AP101" s="1562"/>
      <c r="AQ101" s="1562"/>
      <c r="AR101" s="1562"/>
      <c r="AS101" s="1562"/>
      <c r="AT101" s="1562"/>
      <c r="AU101" s="20"/>
      <c r="AV101" s="20"/>
      <c r="AW101" s="20"/>
      <c r="AX101" s="20"/>
      <c r="AY101" s="20"/>
      <c r="AZ101" s="20"/>
      <c r="BD101" s="3" t="s">
        <v>2599</v>
      </c>
      <c r="BE101">
        <f>'Sources and Uses Budget'!C105</f>
        <v>81871508</v>
      </c>
    </row>
    <row r="102" spans="1:57" ht="12.95" customHeight="1">
      <c r="A102" s="1562"/>
      <c r="B102" s="1562"/>
      <c r="C102" s="1562"/>
      <c r="D102" s="1562"/>
      <c r="E102" s="1562"/>
      <c r="F102" s="1562"/>
      <c r="G102" s="1562"/>
      <c r="H102" s="1562"/>
      <c r="I102" s="1562"/>
      <c r="J102" s="1562"/>
      <c r="K102" s="1562"/>
      <c r="L102" s="1562"/>
      <c r="M102" s="1562"/>
      <c r="N102" s="1562"/>
      <c r="O102" s="1562"/>
      <c r="P102" s="1562"/>
      <c r="Q102" s="1562"/>
      <c r="R102" s="1562"/>
      <c r="S102" s="1562"/>
      <c r="T102" s="1562"/>
      <c r="U102" s="1562"/>
      <c r="V102" s="1562"/>
      <c r="W102" s="1562"/>
      <c r="X102" s="1562"/>
      <c r="Y102" s="1562"/>
      <c r="Z102" s="1562"/>
      <c r="AA102" s="1562"/>
      <c r="AB102" s="1562"/>
      <c r="AC102" s="1562"/>
      <c r="AD102" s="1562"/>
      <c r="AE102" s="1562"/>
      <c r="AF102" s="1562"/>
      <c r="AG102" s="1562"/>
      <c r="AH102" s="1562"/>
      <c r="AI102" s="1562"/>
      <c r="AJ102" s="1562"/>
      <c r="AK102" s="1562"/>
      <c r="AL102" s="1562"/>
      <c r="AM102" s="1562"/>
      <c r="AN102" s="1562"/>
      <c r="AO102" s="1562"/>
      <c r="AP102" s="1562"/>
      <c r="AQ102" s="1562"/>
      <c r="AR102" s="1562"/>
      <c r="AS102" s="1562"/>
      <c r="AT102" s="1562"/>
      <c r="AU102" s="20"/>
      <c r="AV102" s="20"/>
      <c r="AW102" s="20"/>
      <c r="AX102" s="20"/>
      <c r="AY102" s="20"/>
      <c r="AZ102" s="20"/>
      <c r="BD102" s="3" t="s">
        <v>2600</v>
      </c>
      <c r="BE102" t="b">
        <f>T197="Yes"</f>
        <v>0</v>
      </c>
    </row>
    <row r="103" spans="1:57" ht="12.95" customHeight="1">
      <c r="A103" s="1562"/>
      <c r="B103" s="1562"/>
      <c r="C103" s="1562"/>
      <c r="D103" s="1562"/>
      <c r="E103" s="1562"/>
      <c r="F103" s="1562"/>
      <c r="G103" s="1562"/>
      <c r="H103" s="1562"/>
      <c r="I103" s="1562"/>
      <c r="J103" s="1562"/>
      <c r="K103" s="1562"/>
      <c r="L103" s="1562"/>
      <c r="M103" s="1562"/>
      <c r="N103" s="1562"/>
      <c r="O103" s="1562"/>
      <c r="P103" s="1562"/>
      <c r="Q103" s="1562"/>
      <c r="R103" s="1562"/>
      <c r="S103" s="1562"/>
      <c r="T103" s="1562"/>
      <c r="U103" s="1562"/>
      <c r="V103" s="1562"/>
      <c r="W103" s="1562"/>
      <c r="X103" s="1562"/>
      <c r="Y103" s="1562"/>
      <c r="Z103" s="1562"/>
      <c r="AA103" s="1562"/>
      <c r="AB103" s="1562"/>
      <c r="AC103" s="1562"/>
      <c r="AD103" s="1562"/>
      <c r="AE103" s="1562"/>
      <c r="AF103" s="1562"/>
      <c r="AG103" s="1562"/>
      <c r="AH103" s="1562"/>
      <c r="AI103" s="1562"/>
      <c r="AJ103" s="1562"/>
      <c r="AK103" s="1562"/>
      <c r="AL103" s="1562"/>
      <c r="AM103" s="1562"/>
      <c r="AN103" s="1562"/>
      <c r="AO103" s="1562"/>
      <c r="AP103" s="1562"/>
      <c r="AQ103" s="1562"/>
      <c r="AR103" s="1562"/>
      <c r="AS103" s="1562"/>
      <c r="AT103" s="1562"/>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62" t="s">
        <v>2167</v>
      </c>
      <c r="B105" s="1562"/>
      <c r="C105" s="1562"/>
      <c r="D105" s="1562"/>
      <c r="E105" s="1562"/>
      <c r="F105" s="1562"/>
      <c r="G105" s="1562"/>
      <c r="H105" s="1562"/>
      <c r="I105" s="1562"/>
      <c r="J105" s="1562"/>
      <c r="K105" s="1562"/>
      <c r="L105" s="1562"/>
      <c r="M105" s="1562"/>
      <c r="N105" s="1562"/>
      <c r="O105" s="1562"/>
      <c r="P105" s="1562"/>
      <c r="Q105" s="1562"/>
      <c r="R105" s="1562"/>
      <c r="S105" s="1562"/>
      <c r="T105" s="1562"/>
      <c r="U105" s="1562"/>
      <c r="V105" s="1562"/>
      <c r="W105" s="1562"/>
      <c r="X105" s="1562"/>
      <c r="Y105" s="1562"/>
      <c r="Z105" s="1562"/>
      <c r="AA105" s="1562"/>
      <c r="AB105" s="1562"/>
      <c r="AC105" s="1562"/>
      <c r="AD105" s="1562"/>
      <c r="AE105" s="1562"/>
      <c r="AF105" s="1562"/>
      <c r="AG105" s="1562"/>
      <c r="AH105" s="1562"/>
      <c r="AI105" s="1562"/>
      <c r="AJ105" s="1562"/>
      <c r="AK105" s="1562"/>
      <c r="AL105" s="1562"/>
      <c r="AM105" s="1562"/>
      <c r="AN105" s="1562"/>
      <c r="AO105" s="1562"/>
      <c r="AP105" s="1562"/>
      <c r="AQ105" s="1562"/>
      <c r="AR105" s="1562"/>
      <c r="AS105" s="1562"/>
      <c r="AT105" s="1562"/>
      <c r="AU105" s="20"/>
      <c r="AV105" s="20"/>
      <c r="AW105" s="20"/>
      <c r="AX105" s="20"/>
      <c r="AY105" s="20"/>
    </row>
    <row r="106" spans="1:57" ht="12.95" customHeight="1">
      <c r="A106" s="1562"/>
      <c r="B106" s="1562"/>
      <c r="C106" s="1562"/>
      <c r="D106" s="1562"/>
      <c r="E106" s="1562"/>
      <c r="F106" s="1562"/>
      <c r="G106" s="1562"/>
      <c r="H106" s="1562"/>
      <c r="I106" s="1562"/>
      <c r="J106" s="1562"/>
      <c r="K106" s="1562"/>
      <c r="L106" s="1562"/>
      <c r="M106" s="1562"/>
      <c r="N106" s="1562"/>
      <c r="O106" s="1562"/>
      <c r="P106" s="1562"/>
      <c r="Q106" s="1562"/>
      <c r="R106" s="1562"/>
      <c r="S106" s="1562"/>
      <c r="T106" s="1562"/>
      <c r="U106" s="1562"/>
      <c r="V106" s="1562"/>
      <c r="W106" s="1562"/>
      <c r="X106" s="1562"/>
      <c r="Y106" s="1562"/>
      <c r="Z106" s="1562"/>
      <c r="AA106" s="1562"/>
      <c r="AB106" s="1562"/>
      <c r="AC106" s="1562"/>
      <c r="AD106" s="1562"/>
      <c r="AE106" s="1562"/>
      <c r="AF106" s="1562"/>
      <c r="AG106" s="1562"/>
      <c r="AH106" s="1562"/>
      <c r="AI106" s="1562"/>
      <c r="AJ106" s="1562"/>
      <c r="AK106" s="1562"/>
      <c r="AL106" s="1562"/>
      <c r="AM106" s="1562"/>
      <c r="AN106" s="1562"/>
      <c r="AO106" s="1562"/>
      <c r="AP106" s="1562"/>
      <c r="AQ106" s="1562"/>
      <c r="AR106" s="1562"/>
      <c r="AS106" s="1562"/>
      <c r="AT106" s="1562"/>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554" t="s">
        <v>2724</v>
      </c>
      <c r="H113" s="1554"/>
      <c r="I113" s="3" t="s">
        <v>181</v>
      </c>
      <c r="L113" s="1554" t="s">
        <v>2723</v>
      </c>
      <c r="M113" s="1554"/>
      <c r="N113" s="1554"/>
      <c r="O113" s="1554"/>
      <c r="P113" s="1570" t="s">
        <v>2241</v>
      </c>
      <c r="Q113" s="1570"/>
      <c r="R113" s="1570"/>
      <c r="S113" s="157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55" t="s">
        <v>494</v>
      </c>
      <c r="D115" s="1555"/>
      <c r="E115" s="1555"/>
      <c r="F115" s="1555"/>
      <c r="G115" s="1555"/>
      <c r="H115" s="1555"/>
      <c r="I115" s="1555"/>
      <c r="J115" s="1555"/>
      <c r="K115" s="1555"/>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554"/>
      <c r="Z117" s="1554"/>
      <c r="AA117" s="1554"/>
      <c r="AB117" s="1554"/>
      <c r="AC117" s="1554"/>
      <c r="AD117" s="1554"/>
      <c r="AE117" s="1554"/>
      <c r="AF117" s="1554"/>
      <c r="AG117" s="1554"/>
      <c r="AH117" s="1554"/>
      <c r="AI117" s="1554"/>
      <c r="AJ117" s="1554"/>
      <c r="AK117" s="1554"/>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54" t="s">
        <v>2626</v>
      </c>
      <c r="Z120" s="1554"/>
      <c r="AA120" s="1554"/>
      <c r="AB120" s="1554"/>
      <c r="AC120" s="1554"/>
      <c r="AD120" s="1554"/>
      <c r="AE120" s="1554"/>
      <c r="AF120" s="1554"/>
      <c r="AG120" s="1554"/>
      <c r="AH120" s="1554"/>
      <c r="AI120" s="1554"/>
      <c r="AJ120" s="1554"/>
      <c r="AK120" s="1554"/>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705" t="s">
        <v>469</v>
      </c>
      <c r="CV122" s="1706"/>
      <c r="CW122" s="14"/>
      <c r="CX122" s="14" t="s">
        <v>634</v>
      </c>
      <c r="CY122" s="14"/>
      <c r="CZ122" s="14"/>
      <c r="DA122" s="14"/>
      <c r="DB122" s="14"/>
      <c r="DC122" s="14"/>
      <c r="DD122" s="14"/>
      <c r="DE122" s="14"/>
      <c r="DF122" s="14"/>
      <c r="DG122" s="1702" t="str">
        <f>T189</f>
        <v>Los Angeles</v>
      </c>
      <c r="DH122" s="1703"/>
      <c r="DI122" s="1703"/>
      <c r="DJ122" s="1703"/>
      <c r="DK122" s="1703"/>
      <c r="DL122" s="1703"/>
      <c r="DM122" s="1704"/>
    </row>
    <row r="123" spans="1:117" ht="12.95" customHeight="1">
      <c r="A123" s="3"/>
      <c r="B123" s="3"/>
      <c r="T123" s="3"/>
      <c r="U123" s="3"/>
      <c r="V123" s="3"/>
      <c r="W123" s="3"/>
      <c r="X123" s="3"/>
      <c r="Y123" s="1554" t="s">
        <v>2631</v>
      </c>
      <c r="Z123" s="1554"/>
      <c r="AA123" s="1554"/>
      <c r="AB123" s="1554"/>
      <c r="AC123" s="1554"/>
      <c r="AD123" s="1554"/>
      <c r="AE123" s="1554"/>
      <c r="AF123" s="1554"/>
      <c r="AG123" s="1554"/>
      <c r="AH123" s="1554"/>
      <c r="AI123" s="1554"/>
      <c r="AJ123" s="1554"/>
      <c r="AK123" s="1554"/>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533" t="s">
        <v>494</v>
      </c>
      <c r="P153" s="1533"/>
      <c r="Q153" s="1533"/>
      <c r="R153" s="1533"/>
      <c r="S153" s="1533"/>
      <c r="T153" s="1533"/>
      <c r="U153" s="1533"/>
      <c r="V153" s="1533"/>
      <c r="W153" s="1533"/>
      <c r="X153" s="1533"/>
      <c r="Y153" s="1533"/>
      <c r="Z153" s="1533"/>
      <c r="AA153" s="1533"/>
      <c r="AB153" s="1533"/>
      <c r="AC153" s="1533"/>
      <c r="AD153" s="1533"/>
      <c r="AE153" s="1533"/>
      <c r="AF153" s="1533"/>
      <c r="AG153" s="1533"/>
      <c r="AH153" s="1533"/>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477" t="s">
        <v>2616</v>
      </c>
      <c r="P154" s="1477"/>
      <c r="Q154" s="1477"/>
      <c r="R154" s="1477"/>
      <c r="S154" s="1477"/>
      <c r="T154" s="1477"/>
      <c r="U154" s="1477"/>
      <c r="V154" s="1477"/>
      <c r="W154" s="1477"/>
      <c r="X154" s="1477"/>
      <c r="Y154" s="1477"/>
      <c r="Z154" s="1477"/>
      <c r="AA154" s="1477"/>
      <c r="AB154" s="1477"/>
      <c r="AC154" s="1477"/>
      <c r="AD154" s="1477"/>
      <c r="AE154" s="1477"/>
      <c r="AF154" s="1477"/>
      <c r="AG154" s="1477"/>
      <c r="AH154" s="1477"/>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540" t="s">
        <v>440</v>
      </c>
      <c r="P155" s="1540"/>
      <c r="Q155" s="1540"/>
      <c r="R155" s="1540"/>
      <c r="S155" s="1540"/>
      <c r="T155" s="1540"/>
      <c r="U155" s="1540"/>
      <c r="V155" s="1540"/>
      <c r="W155" s="1540"/>
      <c r="X155" s="1540"/>
      <c r="Y155" s="1540"/>
      <c r="Z155" s="1540"/>
      <c r="AA155" s="1540"/>
      <c r="AB155" s="1540"/>
      <c r="AC155" s="1540"/>
      <c r="AD155" s="1540"/>
      <c r="AE155" s="1540"/>
      <c r="AF155" s="1540"/>
      <c r="AG155" s="1540"/>
      <c r="AH155" s="1540"/>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407" t="s">
        <v>2617</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533" t="s">
        <v>494</v>
      </c>
      <c r="P157" s="1533"/>
      <c r="Q157" s="1533"/>
      <c r="R157" s="1533"/>
      <c r="S157" s="1533"/>
      <c r="T157" s="1533"/>
      <c r="U157" s="1533"/>
      <c r="V157" s="1533"/>
      <c r="W157" s="1533"/>
      <c r="X157" s="1533"/>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565">
        <v>90017</v>
      </c>
      <c r="P158" s="1565"/>
      <c r="Q158" s="1565"/>
      <c r="R158" s="1565"/>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560" t="s">
        <v>2618</v>
      </c>
      <c r="P159" s="1560"/>
      <c r="Q159" s="1560"/>
      <c r="R159" s="1560"/>
      <c r="S159" s="1560"/>
      <c r="T159" s="1560"/>
      <c r="V159" s="97" t="s">
        <v>270</v>
      </c>
      <c r="W159" s="1566"/>
      <c r="X159" s="1566"/>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560" t="s">
        <v>2619</v>
      </c>
      <c r="P160" s="1560"/>
      <c r="Q160" s="1560"/>
      <c r="R160" s="1560"/>
      <c r="S160" s="1560"/>
      <c r="T160" s="1560"/>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547" t="s">
        <v>2620</v>
      </c>
      <c r="P161" s="1547"/>
      <c r="Q161" s="1547"/>
      <c r="R161" s="1547"/>
      <c r="S161" s="1547"/>
      <c r="T161" s="1547"/>
      <c r="U161" s="1547"/>
      <c r="V161" s="1547"/>
      <c r="W161" s="1547"/>
      <c r="X161" s="1547"/>
      <c r="Y161" s="1547"/>
      <c r="Z161" s="1547"/>
      <c r="AA161" s="1547"/>
      <c r="AB161" s="1547"/>
      <c r="AC161" s="1547"/>
      <c r="AD161" s="1547"/>
      <c r="AE161" s="1547"/>
      <c r="AF161" s="1547"/>
      <c r="AG161" s="1547"/>
      <c r="AH161" s="154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556" t="s">
        <v>2217</v>
      </c>
      <c r="E164" s="1556"/>
      <c r="F164" s="1556"/>
      <c r="G164" s="1556"/>
      <c r="H164" s="1556"/>
      <c r="I164" s="1556"/>
      <c r="J164" s="1556"/>
      <c r="K164" s="1556"/>
      <c r="L164" s="1556"/>
      <c r="M164" s="1556"/>
      <c r="N164" s="1556"/>
      <c r="O164" s="1556"/>
      <c r="P164" s="1556"/>
      <c r="Q164" s="1556"/>
      <c r="R164" s="1556"/>
      <c r="S164" s="1556"/>
      <c r="T164" s="1556"/>
      <c r="U164" s="1556"/>
      <c r="V164" s="1556"/>
      <c r="W164" s="1556"/>
      <c r="X164" s="1556"/>
      <c r="Y164" s="1556"/>
      <c r="Z164" s="1556"/>
      <c r="AA164" s="1556"/>
      <c r="AB164" s="1556"/>
      <c r="AC164" s="1556"/>
      <c r="AD164" s="1556"/>
      <c r="AE164" s="1556"/>
      <c r="AF164" s="1556"/>
      <c r="AG164" s="1556"/>
      <c r="AH164" s="1556"/>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542" t="s">
        <v>539</v>
      </c>
      <c r="B169" s="1542"/>
      <c r="C169" s="1542"/>
      <c r="D169" s="1542"/>
      <c r="E169" s="1542"/>
      <c r="F169" s="1542"/>
      <c r="G169" s="1542"/>
      <c r="H169" s="1542"/>
      <c r="I169" s="1542"/>
      <c r="J169" s="1542"/>
      <c r="K169" s="1542"/>
      <c r="L169" s="1542"/>
      <c r="M169" s="1542"/>
      <c r="N169" s="1542"/>
      <c r="O169" s="1542"/>
      <c r="P169" s="1542"/>
      <c r="Q169" s="1542"/>
      <c r="R169" s="1542"/>
      <c r="S169" s="1542"/>
      <c r="T169" s="1542"/>
      <c r="U169" s="1542"/>
      <c r="V169" s="1542"/>
      <c r="W169" s="1542"/>
      <c r="X169" s="1542"/>
      <c r="Y169" s="1542"/>
      <c r="Z169" s="1542"/>
      <c r="AA169" s="1542"/>
      <c r="AB169" s="1542"/>
      <c r="AC169" s="1542"/>
      <c r="AD169" s="1542"/>
      <c r="AE169" s="1542"/>
      <c r="AF169" s="1542"/>
      <c r="AG169" s="1542"/>
      <c r="AH169" s="1542"/>
      <c r="AI169" s="1542"/>
      <c r="AJ169" s="1542"/>
      <c r="AK169" s="1542"/>
      <c r="AL169" s="1542"/>
      <c r="AM169" s="1542"/>
      <c r="AN169" s="1542"/>
      <c r="AO169" s="1542"/>
      <c r="AP169" s="1542"/>
      <c r="AQ169" s="1542"/>
      <c r="AR169" s="1542"/>
      <c r="AS169" s="1542"/>
      <c r="AT169" s="1542"/>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542"/>
      <c r="B170" s="1542"/>
      <c r="C170" s="1542"/>
      <c r="D170" s="1542"/>
      <c r="E170" s="1542"/>
      <c r="F170" s="1542"/>
      <c r="G170" s="1542"/>
      <c r="H170" s="1542"/>
      <c r="I170" s="1542"/>
      <c r="J170" s="1542"/>
      <c r="K170" s="1542"/>
      <c r="L170" s="1542"/>
      <c r="M170" s="1542"/>
      <c r="N170" s="1542"/>
      <c r="O170" s="1542"/>
      <c r="P170" s="1542"/>
      <c r="Q170" s="1542"/>
      <c r="R170" s="1542"/>
      <c r="S170" s="1542"/>
      <c r="T170" s="1542"/>
      <c r="U170" s="1542"/>
      <c r="V170" s="1542"/>
      <c r="W170" s="1542"/>
      <c r="X170" s="1542"/>
      <c r="Y170" s="1542"/>
      <c r="Z170" s="1542"/>
      <c r="AA170" s="1542"/>
      <c r="AB170" s="1542"/>
      <c r="AC170" s="1542"/>
      <c r="AD170" s="1542"/>
      <c r="AE170" s="1542"/>
      <c r="AF170" s="1542"/>
      <c r="AG170" s="1542"/>
      <c r="AH170" s="1542"/>
      <c r="AI170" s="1542"/>
      <c r="AJ170" s="1542"/>
      <c r="AK170" s="1542"/>
      <c r="AL170" s="1542"/>
      <c r="AM170" s="1542"/>
      <c r="AN170" s="1542"/>
      <c r="AO170" s="1542"/>
      <c r="AP170" s="1542"/>
      <c r="AQ170" s="1542"/>
      <c r="AR170" s="1542"/>
      <c r="AS170" s="1542"/>
      <c r="AT170" s="1542"/>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539" t="s">
        <v>370</v>
      </c>
      <c r="K173" s="1539"/>
      <c r="L173" s="1539"/>
      <c r="M173" s="1539"/>
      <c r="N173" s="1539"/>
      <c r="O173" s="1539"/>
      <c r="P173" s="1539"/>
      <c r="Q173" s="1539"/>
      <c r="R173" s="1539"/>
      <c r="S173" s="1539"/>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407" t="s">
        <v>2102</v>
      </c>
      <c r="K174" s="1407"/>
      <c r="L174" s="1407"/>
      <c r="M174" s="1407"/>
      <c r="N174" s="1407"/>
      <c r="O174" s="1407"/>
      <c r="P174" s="1407"/>
      <c r="Q174" s="1407"/>
      <c r="R174" s="1407"/>
      <c r="S174" s="1407"/>
      <c r="T174" s="1407"/>
      <c r="U174" s="1407"/>
      <c r="V174" s="1407"/>
      <c r="W174" s="1407"/>
      <c r="X174" s="1407"/>
      <c r="Y174" s="1407"/>
      <c r="Z174" s="1407"/>
      <c r="AA174" s="1407"/>
      <c r="AB174" s="1407"/>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415" t="s">
        <v>545</v>
      </c>
      <c r="V175" s="1415"/>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518">
        <v>24</v>
      </c>
      <c r="V176" s="1518"/>
      <c r="W176" s="1" t="s">
        <v>305</v>
      </c>
      <c r="X176" s="1574">
        <v>555</v>
      </c>
      <c r="Y176" s="1574"/>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415" t="s">
        <v>669</v>
      </c>
      <c r="S177" s="1415"/>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573"/>
      <c r="AG178" s="1573"/>
      <c r="AH178" s="1" t="s">
        <v>305</v>
      </c>
      <c r="AI178" s="1452"/>
      <c r="AJ178" s="1452"/>
      <c r="AK178" s="1452"/>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415" t="s">
        <v>669</v>
      </c>
      <c r="Y180" s="1415"/>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489" t="str">
        <f>H18</f>
        <v>Chavez Gardens</v>
      </c>
      <c r="J184" s="1489"/>
      <c r="K184" s="1489"/>
      <c r="L184" s="1489"/>
      <c r="M184" s="1489"/>
      <c r="N184" s="1489"/>
      <c r="O184" s="1489"/>
      <c r="P184" s="1489"/>
      <c r="Q184" s="1489"/>
      <c r="R184" s="1489"/>
      <c r="S184" s="1489"/>
      <c r="T184" s="1489"/>
      <c r="U184" s="1489"/>
      <c r="V184" s="1489"/>
      <c r="W184" s="1489"/>
      <c r="X184" s="1489"/>
      <c r="Y184" s="1489"/>
      <c r="Z184" s="1489"/>
      <c r="AA184" s="1489"/>
      <c r="AB184" s="1489"/>
      <c r="AC184" s="1489"/>
      <c r="AD184" s="1489"/>
      <c r="AE184" s="1489"/>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559" t="s">
        <v>2621</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537"/>
      <c r="F187" s="1537"/>
      <c r="G187" s="1537"/>
      <c r="H187" s="1537"/>
      <c r="I187" s="1537"/>
      <c r="J187" s="1537"/>
      <c r="K187" s="1537"/>
      <c r="L187" s="1537"/>
      <c r="M187" s="1537"/>
      <c r="N187" s="1537"/>
      <c r="O187" s="1537"/>
      <c r="P187" s="1537"/>
      <c r="Q187" s="1537"/>
      <c r="R187" s="1537"/>
      <c r="S187" s="1537"/>
      <c r="T187" s="1537"/>
      <c r="U187" s="1537"/>
      <c r="V187" s="1537"/>
      <c r="W187" s="1537"/>
      <c r="X187" s="1537"/>
      <c r="Y187" s="1537"/>
      <c r="Z187" s="1537"/>
      <c r="AA187" s="1537"/>
      <c r="AB187" s="1537"/>
      <c r="AC187" s="1537"/>
      <c r="AD187" s="1537"/>
      <c r="AE187" s="1537"/>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538"/>
      <c r="F188" s="1538"/>
      <c r="G188" s="1538"/>
      <c r="H188" s="1538"/>
      <c r="I188" s="1538"/>
      <c r="J188" s="1538"/>
      <c r="K188" s="1538"/>
      <c r="L188" s="1538"/>
      <c r="M188" s="1538"/>
      <c r="N188" s="1538"/>
      <c r="O188" s="1538"/>
      <c r="P188" s="1538"/>
      <c r="Q188" s="1538"/>
      <c r="R188" s="1538"/>
      <c r="S188" s="1538"/>
      <c r="T188" s="1538"/>
      <c r="U188" s="1538"/>
      <c r="V188" s="1538"/>
      <c r="W188" s="1538"/>
      <c r="X188" s="1538"/>
      <c r="Y188" s="1538"/>
      <c r="Z188" s="1538"/>
      <c r="AA188" s="1538"/>
      <c r="AB188" s="1538"/>
      <c r="AC188" s="1538"/>
      <c r="AD188" s="1538"/>
      <c r="AE188" s="1538"/>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502" t="s">
        <v>494</v>
      </c>
      <c r="J189" s="1407"/>
      <c r="K189" s="1407"/>
      <c r="L189" s="1407"/>
      <c r="M189" s="1407"/>
      <c r="N189" s="1407"/>
      <c r="O189" s="1407"/>
      <c r="P189" s="1407"/>
      <c r="Q189" t="s">
        <v>582</v>
      </c>
      <c r="T189" s="1407" t="s">
        <v>494</v>
      </c>
      <c r="U189" s="1407"/>
      <c r="V189" s="1407"/>
      <c r="W189" s="1407"/>
      <c r="X189" s="1407"/>
      <c r="Y189" s="1407"/>
      <c r="Z189" s="1407"/>
      <c r="AA189" s="1407"/>
      <c r="AB189" s="1407"/>
      <c r="AC189" s="1407"/>
      <c r="AD189" s="1407"/>
      <c r="AE189" s="1407"/>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71">
        <v>90033</v>
      </c>
      <c r="J190" s="1371"/>
      <c r="K190" s="1371"/>
      <c r="L190" s="1371"/>
      <c r="M190" s="1371"/>
      <c r="N190" s="1371"/>
      <c r="O190" t="s">
        <v>585</v>
      </c>
      <c r="T190" s="1563">
        <v>2042</v>
      </c>
      <c r="U190" s="1563"/>
      <c r="V190" s="1563"/>
      <c r="W190" s="1563"/>
      <c r="X190" s="1563"/>
      <c r="Y190" s="1563"/>
      <c r="Z190" s="1563"/>
      <c r="AA190" s="1563"/>
      <c r="AB190" s="1563"/>
      <c r="AC190" s="1563"/>
      <c r="AD190" s="1563"/>
      <c r="AE190" s="1563"/>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537" t="s">
        <v>2622</v>
      </c>
      <c r="O191" s="1537"/>
      <c r="P191" s="1537"/>
      <c r="Q191" s="1537"/>
      <c r="R191" s="1537"/>
      <c r="S191" s="1537"/>
      <c r="T191" s="1537"/>
      <c r="U191" s="1537"/>
      <c r="V191" s="1537"/>
      <c r="W191" s="1537"/>
      <c r="X191" s="1537"/>
      <c r="Y191" s="1537"/>
      <c r="Z191" s="1537"/>
      <c r="AA191" s="1537"/>
      <c r="AB191" s="1537"/>
      <c r="AC191" s="1537"/>
      <c r="AD191" s="1537"/>
      <c r="AE191" s="1537"/>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538"/>
      <c r="O192" s="1538"/>
      <c r="P192" s="1538"/>
      <c r="Q192" s="1538"/>
      <c r="R192" s="1538"/>
      <c r="S192" s="1538"/>
      <c r="T192" s="1538"/>
      <c r="U192" s="1538"/>
      <c r="V192" s="1538"/>
      <c r="W192" s="1538"/>
      <c r="X192" s="1538"/>
      <c r="Y192" s="1538"/>
      <c r="Z192" s="1538"/>
      <c r="AA192" s="1538"/>
      <c r="AB192" s="1538"/>
      <c r="AC192" s="1538"/>
      <c r="AD192" s="1538"/>
      <c r="AE192" s="1538"/>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567" t="s">
        <v>2214</v>
      </c>
      <c r="U193" s="1567"/>
      <c r="V193" s="1567"/>
      <c r="W193" s="1567"/>
      <c r="X193" s="1567"/>
      <c r="Y193" s="1567"/>
      <c r="Z193" s="1567"/>
      <c r="AA193" s="1567"/>
      <c r="AB193" s="1567"/>
      <c r="AC193" s="1567"/>
      <c r="AD193" s="1567"/>
      <c r="AE193" s="1567"/>
      <c r="AF193" s="1567"/>
      <c r="AG193" s="1567"/>
      <c r="AH193" s="1567"/>
      <c r="AI193" s="1567"/>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415" t="s">
        <v>545</v>
      </c>
      <c r="AI194" s="1415"/>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415" t="s">
        <v>669</v>
      </c>
      <c r="U195" s="1415"/>
      <c r="W195" t="s">
        <v>684</v>
      </c>
      <c r="AH195" s="1415">
        <v>34</v>
      </c>
      <c r="AI195" s="1415"/>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27" t="s">
        <v>545</v>
      </c>
      <c r="U196" s="1427"/>
      <c r="W196" t="s">
        <v>685</v>
      </c>
      <c r="AH196" s="1415">
        <v>54</v>
      </c>
      <c r="AI196" s="1415"/>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27" t="s">
        <v>669</v>
      </c>
      <c r="U197" s="1427"/>
      <c r="W197" t="s">
        <v>686</v>
      </c>
      <c r="AH197" s="1415">
        <v>26</v>
      </c>
      <c r="AI197" s="1415"/>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27">
        <v>0</v>
      </c>
      <c r="U198" s="1427"/>
      <c r="V198"/>
      <c r="X198" s="1543" t="s">
        <v>2515</v>
      </c>
      <c r="Y198" s="1543"/>
      <c r="Z198" s="1543"/>
      <c r="AA198" s="1543"/>
      <c r="AB198" s="1543"/>
      <c r="AC198" s="1543"/>
      <c r="AD198" s="1543"/>
      <c r="AE198" s="1543"/>
      <c r="AF198" s="1543"/>
      <c r="AG198" s="1543"/>
      <c r="AH198" s="1543"/>
      <c r="AI198" s="1543"/>
      <c r="AJ198" s="1543"/>
      <c r="AK198" s="1543"/>
      <c r="AL198" s="1543"/>
      <c r="AM198" s="1543"/>
      <c r="AN198" s="1543"/>
      <c r="AO198" s="1543"/>
      <c r="AP198" s="1543"/>
      <c r="AQ198" s="1543"/>
      <c r="AR198" s="1543"/>
      <c r="AS198" s="1543"/>
      <c r="AT198" s="1543"/>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415" t="s">
        <v>669</v>
      </c>
      <c r="U199" s="1415"/>
      <c r="V199"/>
      <c r="W199"/>
      <c r="X199" s="1543"/>
      <c r="Y199" s="1543"/>
      <c r="Z199" s="1543"/>
      <c r="AA199" s="1543"/>
      <c r="AB199" s="1543"/>
      <c r="AC199" s="1543"/>
      <c r="AD199" s="1543"/>
      <c r="AE199" s="1543"/>
      <c r="AF199" s="1543"/>
      <c r="AG199" s="1543"/>
      <c r="AH199" s="1543"/>
      <c r="AI199" s="1543"/>
      <c r="AJ199" s="1543"/>
      <c r="AK199" s="1543"/>
      <c r="AL199" s="1543"/>
      <c r="AM199" s="1543"/>
      <c r="AN199" s="1543"/>
      <c r="AO199" s="1543"/>
      <c r="AP199" s="1543"/>
      <c r="AQ199" s="1543"/>
      <c r="AR199" s="1543"/>
      <c r="AS199" s="1543"/>
      <c r="AT199" s="1543"/>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2516</v>
      </c>
      <c r="T200" s="1415" t="s">
        <v>669</v>
      </c>
      <c r="U200" s="1415"/>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489" t="s">
        <v>384</v>
      </c>
      <c r="E204" s="1489"/>
      <c r="F204" s="1489"/>
      <c r="G204" s="1489"/>
      <c r="H204" s="1489"/>
      <c r="I204" s="1489"/>
      <c r="J204" s="1489"/>
      <c r="K204" s="1489"/>
      <c r="L204" s="1489"/>
      <c r="M204" s="1489"/>
      <c r="P204" s="1557">
        <f>M26</f>
        <v>3814860</v>
      </c>
      <c r="Q204" s="1558"/>
      <c r="R204" s="1558"/>
      <c r="S204" s="1558"/>
      <c r="T204" s="1558"/>
      <c r="U204" s="1558"/>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545" t="s">
        <v>1247</v>
      </c>
      <c r="E205" s="1489"/>
      <c r="F205" s="1489"/>
      <c r="G205" s="1489"/>
      <c r="H205" s="1489"/>
      <c r="I205" s="1489"/>
      <c r="J205" s="1489"/>
      <c r="K205" s="1489"/>
      <c r="L205" s="1489"/>
      <c r="M205" s="1489"/>
      <c r="P205" s="1558">
        <f>M27</f>
        <v>22000000</v>
      </c>
      <c r="Q205" s="1558"/>
      <c r="R205" s="1558"/>
      <c r="S205" s="1558"/>
      <c r="T205" s="1558"/>
      <c r="U205" s="1558"/>
      <c r="V205" s="28"/>
      <c r="W205" s="3" t="s">
        <v>1720</v>
      </c>
      <c r="Z205" s="1541" t="s">
        <v>2220</v>
      </c>
      <c r="AA205" s="1541"/>
      <c r="AB205" s="1541"/>
      <c r="AC205" s="1541"/>
      <c r="AD205" s="1541"/>
      <c r="AE205" s="1541"/>
      <c r="AF205" s="1541"/>
      <c r="AG205" s="1541"/>
      <c r="AH205" s="1541"/>
      <c r="AI205" s="1541"/>
      <c r="AJ205" s="1541"/>
      <c r="AK205" s="1541"/>
      <c r="AL205" s="1541"/>
      <c r="AM205" s="1541"/>
      <c r="AN205" s="1541"/>
      <c r="AP205" s="1405"/>
      <c r="AQ205" s="140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533" t="s">
        <v>2623</v>
      </c>
      <c r="E208" s="1533"/>
      <c r="F208" s="1533"/>
      <c r="G208" s="1533"/>
      <c r="H208" s="1533"/>
      <c r="I208" s="1533"/>
      <c r="J208" s="1533"/>
      <c r="K208" s="1533"/>
      <c r="L208" s="1533"/>
      <c r="M208" s="1533"/>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33" t="s">
        <v>1041</v>
      </c>
      <c r="E211" s="1533"/>
      <c r="F211" s="1533"/>
      <c r="G211" s="1533"/>
      <c r="H211" s="1533"/>
      <c r="I211" s="1533"/>
      <c r="J211" s="1533"/>
      <c r="K211" s="1533"/>
      <c r="L211" s="1533"/>
      <c r="M211" s="1533"/>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415">
        <v>30</v>
      </c>
      <c r="R212" s="1415"/>
      <c r="T212" s="1571">
        <f>IFERROR(Q212/AG440,0)</f>
        <v>0.27522935779816515</v>
      </c>
      <c r="U212" s="1572"/>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53" t="s">
        <v>1629</v>
      </c>
      <c r="E214" s="1553"/>
      <c r="F214" s="1553"/>
      <c r="G214" s="1553"/>
      <c r="H214" s="1553"/>
      <c r="I214" s="1553"/>
      <c r="J214" s="1553"/>
      <c r="K214" s="1553"/>
      <c r="L214" s="1553"/>
      <c r="M214" s="1553"/>
      <c r="N214" s="1553"/>
      <c r="O214" s="1553"/>
      <c r="P214" s="1553"/>
      <c r="Q214" s="1553"/>
      <c r="R214" s="1553"/>
      <c r="S214" s="1553"/>
      <c r="T214" s="1553"/>
      <c r="U214" s="1553"/>
      <c r="V214" s="1553"/>
      <c r="W214" s="1553"/>
      <c r="X214" s="1553"/>
      <c r="Y214" s="1553"/>
      <c r="Z214" s="1553"/>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528"/>
      <c r="AC215" s="1528"/>
      <c r="AD215" s="1528"/>
      <c r="AE215" s="1528"/>
      <c r="AF215" s="1528"/>
      <c r="AG215" s="1528"/>
      <c r="AH215" s="1528"/>
      <c r="AI215" s="1528"/>
      <c r="AJ215" s="1528"/>
      <c r="AK215" s="1528"/>
      <c r="AL215" s="1528"/>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528"/>
      <c r="AC216" s="1528"/>
      <c r="AD216" s="1528"/>
      <c r="AE216" s="1528"/>
      <c r="AF216" s="1528"/>
      <c r="AG216" s="1528"/>
      <c r="AH216" s="1528"/>
      <c r="AI216" s="1528"/>
      <c r="AJ216" s="1528"/>
      <c r="AK216" s="1528"/>
      <c r="AL216" s="1528"/>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533" t="s">
        <v>875</v>
      </c>
      <c r="E220" s="1533"/>
      <c r="F220" s="1533"/>
      <c r="G220" s="1533"/>
      <c r="H220" s="1533"/>
      <c r="I220" s="1533"/>
      <c r="J220" s="1533"/>
      <c r="K220" s="1533"/>
      <c r="L220" s="1533"/>
      <c r="M220" s="1533"/>
      <c r="N220" s="1533"/>
      <c r="O220" s="1533"/>
      <c r="P220" s="1533"/>
      <c r="Q220" s="1533"/>
      <c r="R220" s="1533"/>
      <c r="S220" s="1533"/>
      <c r="T220" s="1533"/>
      <c r="U220" s="1533"/>
      <c r="V220" s="1533"/>
      <c r="W220" s="1533"/>
      <c r="X220" s="1533"/>
      <c r="Y220" s="1533"/>
      <c r="Z220" s="1533"/>
      <c r="AC220" s="1434" t="s">
        <v>875</v>
      </c>
      <c r="AD220" s="1544"/>
      <c r="AE220" s="1544"/>
      <c r="AF220" s="1544"/>
      <c r="AG220" s="1544"/>
      <c r="AH220" s="1544"/>
      <c r="AI220" s="1544"/>
      <c r="AJ220" s="1544"/>
      <c r="AK220" s="1544"/>
      <c r="AL220" s="1544"/>
      <c r="AM220" s="1544"/>
      <c r="AN220" s="1544"/>
      <c r="AO220" s="1544"/>
      <c r="AP220" s="1544"/>
      <c r="AQ220" s="1544"/>
      <c r="BA220" s="3"/>
      <c r="BC220" t="s">
        <v>299</v>
      </c>
    </row>
    <row r="221" spans="1:108" ht="12.95" customHeight="1">
      <c r="A221" s="2"/>
      <c r="B221" s="14"/>
      <c r="C221" s="2"/>
      <c r="BA221" s="3"/>
    </row>
    <row r="222" spans="1:108" ht="12.95" customHeight="1">
      <c r="A222" s="1542" t="s">
        <v>540</v>
      </c>
      <c r="B222" s="1542"/>
      <c r="C222" s="1542"/>
      <c r="D222" s="1542"/>
      <c r="E222" s="1542"/>
      <c r="F222" s="1542"/>
      <c r="G222" s="1542"/>
      <c r="H222" s="1542"/>
      <c r="I222" s="1542"/>
      <c r="J222" s="1542"/>
      <c r="K222" s="1542"/>
      <c r="L222" s="1542"/>
      <c r="M222" s="1542"/>
      <c r="N222" s="1542"/>
      <c r="O222" s="1542"/>
      <c r="P222" s="1542"/>
      <c r="Q222" s="1542"/>
      <c r="R222" s="1542"/>
      <c r="S222" s="1542"/>
      <c r="T222" s="1542"/>
      <c r="U222" s="1542"/>
      <c r="V222" s="1542"/>
      <c r="W222" s="1542"/>
      <c r="X222" s="1542"/>
      <c r="Y222" s="1542"/>
      <c r="Z222" s="1542"/>
      <c r="AA222" s="1542"/>
      <c r="AB222" s="1542"/>
      <c r="AC222" s="1542"/>
      <c r="AD222" s="1542"/>
      <c r="AE222" s="1542"/>
      <c r="AF222" s="1542"/>
      <c r="AG222" s="1542"/>
      <c r="AH222" s="1542"/>
      <c r="AI222" s="1542"/>
      <c r="AJ222" s="1542"/>
      <c r="AK222" s="1542"/>
      <c r="AL222" s="1542"/>
      <c r="AM222" s="1542"/>
      <c r="AN222" s="1542"/>
      <c r="AO222" s="1542"/>
      <c r="AP222" s="1542"/>
      <c r="AQ222" s="1542"/>
      <c r="AR222" s="1542"/>
      <c r="AS222" s="1542"/>
      <c r="AT222" s="1542"/>
      <c r="AU222" s="95"/>
      <c r="AV222" s="95"/>
      <c r="AW222" s="95"/>
      <c r="AX222" s="95"/>
      <c r="AY222" s="95"/>
      <c r="AZ222" s="3"/>
      <c r="BA222" s="3"/>
      <c r="BP222" s="34"/>
    </row>
    <row r="223" spans="1:108" ht="12.95" customHeight="1">
      <c r="A223" s="1542"/>
      <c r="B223" s="1542"/>
      <c r="C223" s="1542"/>
      <c r="D223" s="1542"/>
      <c r="E223" s="1542"/>
      <c r="F223" s="1542"/>
      <c r="G223" s="1542"/>
      <c r="H223" s="1542"/>
      <c r="I223" s="1542"/>
      <c r="J223" s="1542"/>
      <c r="K223" s="1542"/>
      <c r="L223" s="1542"/>
      <c r="M223" s="1542"/>
      <c r="N223" s="1542"/>
      <c r="O223" s="1542"/>
      <c r="P223" s="1542"/>
      <c r="Q223" s="1542"/>
      <c r="R223" s="1542"/>
      <c r="S223" s="1542"/>
      <c r="T223" s="1542"/>
      <c r="U223" s="1542"/>
      <c r="V223" s="1542"/>
      <c r="W223" s="1542"/>
      <c r="X223" s="1542"/>
      <c r="Y223" s="1542"/>
      <c r="Z223" s="1542"/>
      <c r="AA223" s="1542"/>
      <c r="AB223" s="1542"/>
      <c r="AC223" s="1542"/>
      <c r="AD223" s="1542"/>
      <c r="AE223" s="1542"/>
      <c r="AF223" s="1542"/>
      <c r="AG223" s="1542"/>
      <c r="AH223" s="1542"/>
      <c r="AI223" s="1542"/>
      <c r="AJ223" s="1542"/>
      <c r="AK223" s="1542"/>
      <c r="AL223" s="1542"/>
      <c r="AM223" s="1542"/>
      <c r="AN223" s="1542"/>
      <c r="AO223" s="1542"/>
      <c r="AP223" s="1542"/>
      <c r="AQ223" s="1542"/>
      <c r="AR223" s="1542"/>
      <c r="AS223" s="1542"/>
      <c r="AT223" s="1542"/>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591</v>
      </c>
      <c r="AJ226" s="141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591</v>
      </c>
      <c r="AJ227" s="141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545</v>
      </c>
      <c r="AJ228" s="141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591</v>
      </c>
      <c r="AJ229" s="141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564" t="str">
        <f>H16</f>
        <v>Abode Communities</v>
      </c>
      <c r="N232" s="1564"/>
      <c r="O232" s="1564"/>
      <c r="P232" s="1564"/>
      <c r="Q232" s="1564"/>
      <c r="R232" s="1564"/>
      <c r="S232" s="1564"/>
      <c r="T232" s="1564"/>
      <c r="U232" s="1564"/>
      <c r="V232" s="1564"/>
      <c r="W232" s="1564"/>
      <c r="X232" s="1564"/>
      <c r="Y232" s="1564"/>
      <c r="Z232" s="1564"/>
      <c r="AA232" s="1564"/>
      <c r="AB232" s="1564"/>
      <c r="AC232" s="1564"/>
      <c r="AD232" s="1564"/>
      <c r="AE232" s="1564"/>
      <c r="AF232" s="1564"/>
      <c r="AG232" s="1564"/>
      <c r="AH232" s="1564"/>
      <c r="AI232" s="1564"/>
      <c r="AJ232" s="1564"/>
      <c r="AK232" s="1564"/>
      <c r="AZ232" s="4"/>
      <c r="BA232" s="3"/>
      <c r="BB232" s="205" t="s">
        <v>538</v>
      </c>
      <c r="BG232" s="241">
        <f>IF(AND(AND($M$249="nonprofit",$M$257="nonprofit",$M$265="for profit")),2,0)</f>
        <v>0</v>
      </c>
    </row>
    <row r="233" spans="1:59" ht="12.95" customHeight="1">
      <c r="D233" s="4" t="s">
        <v>85</v>
      </c>
      <c r="E233" s="4"/>
      <c r="F233" s="4"/>
      <c r="G233" s="4"/>
      <c r="H233" s="4"/>
      <c r="I233" s="4"/>
      <c r="J233" s="4"/>
      <c r="K233" s="4"/>
      <c r="M233" s="1533" t="s">
        <v>2624</v>
      </c>
      <c r="N233" s="1533"/>
      <c r="O233" s="1533"/>
      <c r="P233" s="1533"/>
      <c r="Q233" s="1533"/>
      <c r="R233" s="1533"/>
      <c r="S233" s="1533"/>
      <c r="T233" s="1533"/>
      <c r="U233" s="1533"/>
      <c r="V233" s="1533"/>
      <c r="W233" s="1533"/>
      <c r="X233" s="1533"/>
      <c r="Y233" s="1533"/>
      <c r="Z233" s="1533"/>
      <c r="AA233" s="1533"/>
      <c r="AB233" s="1533"/>
      <c r="AC233" s="1533"/>
      <c r="AD233" s="1533"/>
      <c r="AE233" s="1533"/>
      <c r="BB233" s="205" t="s">
        <v>538</v>
      </c>
      <c r="BG233" s="241">
        <f>IF(AND(AND($M$249="nonprofit",$M$257="for profit",$M$265="nonprofit")),2,0)</f>
        <v>0</v>
      </c>
    </row>
    <row r="234" spans="1:59" ht="12.95" customHeight="1">
      <c r="D234" s="4" t="s">
        <v>580</v>
      </c>
      <c r="E234" s="4"/>
      <c r="M234" s="1502" t="s">
        <v>494</v>
      </c>
      <c r="N234" s="1533"/>
      <c r="O234" s="1533"/>
      <c r="P234" s="1533"/>
      <c r="Q234" s="1533"/>
      <c r="R234" s="1533"/>
      <c r="S234" s="1533"/>
      <c r="T234" s="1533"/>
      <c r="V234" s="33" t="s">
        <v>86</v>
      </c>
      <c r="W234" s="1497" t="s">
        <v>2625</v>
      </c>
      <c r="X234" s="1477"/>
      <c r="Y234" s="4" t="s">
        <v>583</v>
      </c>
      <c r="AC234" s="1533">
        <v>90015</v>
      </c>
      <c r="AD234" s="1533"/>
      <c r="AE234" s="1533"/>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533" t="s">
        <v>2626</v>
      </c>
      <c r="N235" s="1533"/>
      <c r="O235" s="1533"/>
      <c r="P235" s="1533"/>
      <c r="Q235" s="1533"/>
      <c r="R235" s="1533"/>
      <c r="S235" s="1533"/>
      <c r="T235" s="1533"/>
      <c r="U235" s="1533"/>
      <c r="V235" s="1533"/>
      <c r="W235" s="1533"/>
      <c r="X235" s="1533"/>
      <c r="Y235" s="1533"/>
      <c r="Z235" s="1533"/>
      <c r="AA235" s="1533"/>
      <c r="AB235" s="1533"/>
      <c r="AC235" s="1533"/>
      <c r="AD235" s="1533"/>
      <c r="AE235" s="1533"/>
      <c r="AI235" s="4"/>
      <c r="AJ235" s="4"/>
      <c r="AK235" s="4"/>
      <c r="AL235" s="4"/>
      <c r="AM235" s="4"/>
      <c r="AN235" s="4"/>
      <c r="AO235" s="4"/>
      <c r="AP235" s="4"/>
      <c r="AQ235" s="4"/>
      <c r="AR235" s="4"/>
      <c r="AS235" s="4"/>
      <c r="AT235" s="4"/>
      <c r="BB235" s="205"/>
      <c r="BG235" s="204"/>
    </row>
    <row r="236" spans="1:59" ht="12.95" customHeight="1">
      <c r="D236" s="4" t="s">
        <v>88</v>
      </c>
      <c r="E236" s="4"/>
      <c r="F236" s="4"/>
      <c r="M236" s="1494" t="s">
        <v>2627</v>
      </c>
      <c r="N236" s="1494"/>
      <c r="O236" s="1494"/>
      <c r="P236" s="1494"/>
      <c r="Q236" s="1494"/>
      <c r="R236" s="1494"/>
      <c r="S236" s="4" t="s">
        <v>205</v>
      </c>
      <c r="T236" s="4"/>
      <c r="U236" s="1477"/>
      <c r="V236" s="1477"/>
      <c r="W236" s="1477"/>
      <c r="X236" s="4" t="s">
        <v>89</v>
      </c>
      <c r="Z236" s="1494"/>
      <c r="AA236" s="1494"/>
      <c r="AB236" s="1494"/>
      <c r="AC236" s="1494"/>
      <c r="AD236" s="1494"/>
      <c r="AE236" s="1494"/>
      <c r="AU236" s="4"/>
      <c r="AV236" s="4"/>
      <c r="AW236" s="4"/>
      <c r="AX236" s="4"/>
      <c r="AY236" s="4"/>
      <c r="AZ236" s="4"/>
      <c r="BB236" s="204" t="s">
        <v>537</v>
      </c>
      <c r="BG236" s="241">
        <f>IF(AND(AND($M$249="nonprofit",$M$257="nonprofit",$M$265="(select one)")),1,0)</f>
        <v>0</v>
      </c>
    </row>
    <row r="237" spans="1:59" ht="12.95" customHeight="1">
      <c r="D237" s="4" t="s">
        <v>90</v>
      </c>
      <c r="E237" s="4"/>
      <c r="F237" s="4"/>
      <c r="M237" s="1547" t="s">
        <v>2628</v>
      </c>
      <c r="N237" s="1547"/>
      <c r="O237" s="1547"/>
      <c r="P237" s="1547"/>
      <c r="Q237" s="1547"/>
      <c r="R237" s="1547"/>
      <c r="S237" s="1547"/>
      <c r="T237" s="1547"/>
      <c r="U237" s="1547"/>
      <c r="V237" s="1547"/>
      <c r="W237" s="1547"/>
      <c r="X237" s="1547"/>
      <c r="Y237" s="1547"/>
      <c r="Z237" s="1547"/>
      <c r="AA237" s="1547"/>
      <c r="AB237" s="1547"/>
      <c r="AC237" s="1547"/>
      <c r="AD237" s="1547"/>
      <c r="AE237" s="154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71" t="s">
        <v>376</v>
      </c>
      <c r="N238" s="1371"/>
      <c r="O238" s="1371"/>
      <c r="P238" s="1371"/>
      <c r="Q238" s="1371"/>
      <c r="R238" s="1371"/>
      <c r="S238" s="1371"/>
      <c r="T238" s="1371"/>
      <c r="U238" s="204" t="s">
        <v>906</v>
      </c>
      <c r="V238" s="204"/>
      <c r="W238" s="204"/>
      <c r="X238" s="204"/>
      <c r="Y238" s="204"/>
      <c r="Z238" s="204"/>
      <c r="AA238" s="1569"/>
      <c r="AB238" s="1569"/>
      <c r="AC238" s="1569"/>
      <c r="AD238" s="1569"/>
      <c r="AE238" s="1569"/>
      <c r="AF238" s="1569"/>
      <c r="AG238" s="1569"/>
      <c r="AH238" s="1569"/>
      <c r="AI238" s="1569"/>
      <c r="AJ238" s="1569"/>
      <c r="AK238" s="1569"/>
      <c r="AL238" s="3"/>
      <c r="AM238" s="3"/>
      <c r="AN238" s="3"/>
      <c r="AO238" s="3"/>
      <c r="AP238" s="3"/>
      <c r="AQ238" s="3"/>
      <c r="AR238" s="3"/>
      <c r="AS238" s="3"/>
      <c r="AT238" s="3"/>
      <c r="AU238" s="3"/>
      <c r="AV238" s="3"/>
      <c r="AW238" s="3"/>
      <c r="AX238" s="3"/>
      <c r="AY238" s="3"/>
      <c r="BB238" s="204" t="s">
        <v>537</v>
      </c>
      <c r="BG238" s="241">
        <f>IF(AND(AND($M$249="nonprofit",$M$257="(select one)",$M$265="(select one)")),1,0)</f>
        <v>1</v>
      </c>
    </row>
    <row r="239" spans="1:59" ht="12.95" customHeight="1">
      <c r="D239" t="s">
        <v>531</v>
      </c>
      <c r="M239" s="1502" t="s">
        <v>591</v>
      </c>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549" t="s">
        <v>2629</v>
      </c>
      <c r="N243" s="1549"/>
      <c r="O243" s="1549"/>
      <c r="P243" s="1549"/>
      <c r="Q243" s="1549"/>
      <c r="R243" s="1549"/>
      <c r="S243" s="1549"/>
      <c r="T243" s="1549"/>
      <c r="U243" s="1549"/>
      <c r="V243" s="1549"/>
      <c r="W243" s="1549"/>
      <c r="X243" s="1549"/>
      <c r="Y243" s="1549"/>
      <c r="Z243" s="1549"/>
      <c r="AA243" s="1549"/>
      <c r="AB243" s="1549"/>
      <c r="AC243" s="1549"/>
      <c r="AD243" s="1549"/>
      <c r="AE243" s="1549"/>
      <c r="AF243" s="1549" t="s">
        <v>2630</v>
      </c>
      <c r="AG243" s="1549"/>
      <c r="AH243" s="1549"/>
      <c r="AI243" s="1549"/>
      <c r="AJ243" s="1549"/>
      <c r="AK243" s="1549"/>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533" t="s">
        <v>2624</v>
      </c>
      <c r="N244" s="1533"/>
      <c r="O244" s="1533"/>
      <c r="P244" s="1533"/>
      <c r="Q244" s="1533"/>
      <c r="R244" s="1533"/>
      <c r="S244" s="1533"/>
      <c r="T244" s="1533"/>
      <c r="U244" s="1533"/>
      <c r="V244" s="1533"/>
      <c r="W244" s="1533"/>
      <c r="X244" s="1533"/>
      <c r="Y244" s="1533"/>
      <c r="Z244" s="1533"/>
      <c r="AA244" s="1533"/>
      <c r="AB244" s="1533"/>
      <c r="AC244" s="1533"/>
      <c r="AD244" s="1533"/>
      <c r="AE244" s="1533"/>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502" t="s">
        <v>494</v>
      </c>
      <c r="N245" s="1533"/>
      <c r="O245" s="1533"/>
      <c r="P245" s="1533"/>
      <c r="Q245" s="1533"/>
      <c r="R245" s="1533"/>
      <c r="S245" s="1533"/>
      <c r="T245" s="1533"/>
      <c r="V245" s="33" t="s">
        <v>86</v>
      </c>
      <c r="W245" s="1497" t="s">
        <v>2625</v>
      </c>
      <c r="X245" s="1477"/>
      <c r="Y245" s="4" t="s">
        <v>583</v>
      </c>
      <c r="AC245" s="1533">
        <v>90015</v>
      </c>
      <c r="AD245" s="1533"/>
      <c r="AE245" s="1533"/>
      <c r="AF245" s="3" t="s">
        <v>1180</v>
      </c>
      <c r="AU245" s="4"/>
      <c r="AV245" s="4"/>
      <c r="AW245" s="4"/>
      <c r="AX245" s="4"/>
      <c r="AY245" s="4"/>
      <c r="BB245" s="4" t="s">
        <v>279</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533" t="s">
        <v>2626</v>
      </c>
      <c r="N246" s="1533"/>
      <c r="O246" s="1533"/>
      <c r="P246" s="1533"/>
      <c r="Q246" s="1533"/>
      <c r="R246" s="1533"/>
      <c r="S246" s="1533"/>
      <c r="T246" s="1533"/>
      <c r="U246" s="1533"/>
      <c r="V246" s="1533"/>
      <c r="W246" s="1533"/>
      <c r="X246" s="1533"/>
      <c r="Y246" s="1533"/>
      <c r="Z246" s="1533"/>
      <c r="AA246" s="1533"/>
      <c r="AB246" s="1533"/>
      <c r="AC246" s="1533"/>
      <c r="AD246" s="1533"/>
      <c r="AE246" s="1533"/>
      <c r="AH246" s="1546">
        <v>0.01</v>
      </c>
      <c r="AI246" s="1546"/>
      <c r="AJ246" s="1546"/>
      <c r="AK246" s="1546"/>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494" t="s">
        <v>2627</v>
      </c>
      <c r="N247" s="1494"/>
      <c r="O247" s="1494"/>
      <c r="P247" s="1494"/>
      <c r="Q247" s="1494"/>
      <c r="R247" s="1494"/>
      <c r="S247" s="4" t="s">
        <v>205</v>
      </c>
      <c r="T247" s="4"/>
      <c r="U247" s="1477"/>
      <c r="V247" s="1477"/>
      <c r="W247" s="1477"/>
      <c r="X247" s="4" t="s">
        <v>89</v>
      </c>
      <c r="Z247" s="1494"/>
      <c r="AA247" s="1494"/>
      <c r="AB247" s="1494"/>
      <c r="AC247" s="1494"/>
      <c r="AD247" s="1494"/>
      <c r="AE247" s="1494"/>
      <c r="AU247" s="4"/>
      <c r="AV247" s="4"/>
      <c r="AW247" s="4"/>
      <c r="AX247" s="4"/>
      <c r="AY247" s="4"/>
      <c r="BG247">
        <v>0</v>
      </c>
      <c r="BH247" s="3" t="str">
        <f>""</f>
        <v/>
      </c>
      <c r="BN247" s="34"/>
    </row>
    <row r="248" spans="1:67" ht="12.95" customHeight="1">
      <c r="A248" s="19"/>
      <c r="B248" s="4"/>
      <c r="C248" s="4"/>
      <c r="D248" s="4" t="s">
        <v>90</v>
      </c>
      <c r="E248" s="4"/>
      <c r="F248" s="4"/>
      <c r="M248" s="1547" t="s">
        <v>2628</v>
      </c>
      <c r="N248" s="1547"/>
      <c r="O248" s="1547"/>
      <c r="P248" s="1547"/>
      <c r="Q248" s="1547"/>
      <c r="R248" s="1547"/>
      <c r="S248" s="1547"/>
      <c r="T248" s="1547"/>
      <c r="U248" s="1547"/>
      <c r="V248" s="1547"/>
      <c r="W248" s="1547"/>
      <c r="X248" s="1547"/>
      <c r="Y248" s="1547"/>
      <c r="Z248" s="1547"/>
      <c r="AA248" s="1547"/>
      <c r="AB248" s="1547"/>
      <c r="AC248" s="1547"/>
      <c r="AD248" s="1547"/>
      <c r="AE248" s="1547"/>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71" t="s">
        <v>534</v>
      </c>
      <c r="N249" s="1371"/>
      <c r="O249" s="1371"/>
      <c r="P249" s="1371"/>
      <c r="Q249" s="1371"/>
      <c r="R249" s="1371"/>
      <c r="S249" s="1371"/>
      <c r="T249" s="1371"/>
      <c r="U249" s="204" t="s">
        <v>906</v>
      </c>
      <c r="V249" s="204"/>
      <c r="W249" s="204"/>
      <c r="X249" s="204"/>
      <c r="Y249" s="204"/>
      <c r="Z249" s="204"/>
      <c r="AA249" s="1568" t="s">
        <v>2614</v>
      </c>
      <c r="AB249" s="1569"/>
      <c r="AC249" s="1569"/>
      <c r="AD249" s="1569"/>
      <c r="AE249" s="1569"/>
      <c r="AF249" s="1569"/>
      <c r="AG249" s="1569"/>
      <c r="AH249" s="1569"/>
      <c r="AI249" s="1569"/>
      <c r="AJ249" s="1569"/>
      <c r="AK249" s="1569"/>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549"/>
      <c r="N251" s="1549"/>
      <c r="O251" s="1549"/>
      <c r="P251" s="1549"/>
      <c r="Q251" s="1549"/>
      <c r="R251" s="1549"/>
      <c r="S251" s="1549"/>
      <c r="T251" s="1549"/>
      <c r="U251" s="1549"/>
      <c r="V251" s="1549"/>
      <c r="W251" s="1549"/>
      <c r="X251" s="1549"/>
      <c r="Y251" s="1549"/>
      <c r="Z251" s="1549"/>
      <c r="AA251" s="1549"/>
      <c r="AB251" s="1549"/>
      <c r="AC251" s="1549"/>
      <c r="AD251" s="1549"/>
      <c r="AE251" s="1549"/>
      <c r="AF251" s="1549" t="s">
        <v>306</v>
      </c>
      <c r="AG251" s="1549"/>
      <c r="AH251" s="1549"/>
      <c r="AI251" s="1549"/>
      <c r="AJ251" s="1549"/>
      <c r="AK251" s="1549"/>
      <c r="AU251" s="4"/>
      <c r="AV251" s="4"/>
      <c r="AW251" s="4"/>
      <c r="AX251" s="4"/>
      <c r="AY251" s="4"/>
      <c r="BN251" s="34"/>
    </row>
    <row r="252" spans="1:67" ht="12.95" customHeight="1">
      <c r="A252" s="19"/>
      <c r="B252" s="4"/>
      <c r="C252" s="4"/>
      <c r="D252" s="4" t="s">
        <v>85</v>
      </c>
      <c r="E252" s="4"/>
      <c r="F252" s="4"/>
      <c r="G252" s="4"/>
      <c r="H252" s="4"/>
      <c r="I252" s="4"/>
      <c r="J252" s="4"/>
      <c r="K252" s="4"/>
      <c r="L252" s="4"/>
      <c r="M252" s="1533"/>
      <c r="N252" s="1533"/>
      <c r="O252" s="1533"/>
      <c r="P252" s="1533"/>
      <c r="Q252" s="1533"/>
      <c r="R252" s="1533"/>
      <c r="S252" s="1533"/>
      <c r="T252" s="1533"/>
      <c r="U252" s="1533"/>
      <c r="V252" s="1533"/>
      <c r="W252" s="1533"/>
      <c r="X252" s="1533"/>
      <c r="Y252" s="1533"/>
      <c r="Z252" s="1533"/>
      <c r="AA252" s="1533"/>
      <c r="AB252" s="1533"/>
      <c r="AC252" s="1533"/>
      <c r="AD252" s="1533"/>
      <c r="AE252" s="1533"/>
      <c r="AF252" s="3" t="s">
        <v>1179</v>
      </c>
      <c r="AL252" s="4"/>
      <c r="AM252" s="4"/>
      <c r="AN252" s="4"/>
      <c r="AO252" s="4"/>
      <c r="AP252" s="4"/>
      <c r="AQ252" s="4"/>
      <c r="AR252" s="4"/>
      <c r="AS252" s="4"/>
      <c r="AT252" s="4"/>
      <c r="BN252" s="34"/>
    </row>
    <row r="253" spans="1:67" ht="12.95" customHeight="1">
      <c r="A253" s="19"/>
      <c r="B253" s="4"/>
      <c r="C253" s="4"/>
      <c r="D253" s="4" t="s">
        <v>580</v>
      </c>
      <c r="E253" s="4"/>
      <c r="M253" s="1533"/>
      <c r="N253" s="1533"/>
      <c r="O253" s="1533"/>
      <c r="P253" s="1533"/>
      <c r="Q253" s="1533"/>
      <c r="R253" s="1533"/>
      <c r="S253" s="1533"/>
      <c r="T253" s="1533"/>
      <c r="V253" s="33" t="s">
        <v>86</v>
      </c>
      <c r="W253" s="1477"/>
      <c r="X253" s="1477"/>
      <c r="Y253" s="4" t="s">
        <v>583</v>
      </c>
      <c r="AC253" s="1533"/>
      <c r="AD253" s="1533"/>
      <c r="AE253" s="1533"/>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533"/>
      <c r="N254" s="1533"/>
      <c r="O254" s="1533"/>
      <c r="P254" s="1533"/>
      <c r="Q254" s="1533"/>
      <c r="R254" s="1533"/>
      <c r="S254" s="1533"/>
      <c r="T254" s="1533"/>
      <c r="U254" s="1533"/>
      <c r="V254" s="1533"/>
      <c r="W254" s="1533"/>
      <c r="X254" s="1533"/>
      <c r="Y254" s="1533"/>
      <c r="Z254" s="1533"/>
      <c r="AA254" s="1533"/>
      <c r="AB254" s="1533"/>
      <c r="AC254" s="1533"/>
      <c r="AD254" s="1533"/>
      <c r="AE254" s="1533"/>
      <c r="AH254" s="1546"/>
      <c r="AI254" s="1546"/>
      <c r="AJ254" s="1546"/>
      <c r="AK254" s="1546"/>
      <c r="AL254" s="4"/>
      <c r="AM254" s="4"/>
      <c r="AN254" s="4"/>
      <c r="AO254" s="4"/>
      <c r="AP254" s="4"/>
      <c r="AQ254" s="4"/>
      <c r="AR254" s="4"/>
      <c r="AS254" s="4"/>
      <c r="AT254" s="4"/>
    </row>
    <row r="255" spans="1:67" ht="12.95" customHeight="1">
      <c r="A255" s="19"/>
      <c r="B255" s="4"/>
      <c r="C255" s="4"/>
      <c r="D255" s="4" t="s">
        <v>88</v>
      </c>
      <c r="E255" s="4"/>
      <c r="F255" s="4"/>
      <c r="M255" s="1494"/>
      <c r="N255" s="1494"/>
      <c r="O255" s="1494"/>
      <c r="P255" s="1494"/>
      <c r="Q255" s="1494"/>
      <c r="R255" s="1494"/>
      <c r="S255" s="4" t="s">
        <v>205</v>
      </c>
      <c r="T255" s="4"/>
      <c r="U255" s="1477"/>
      <c r="V255" s="1477"/>
      <c r="W255" s="1477"/>
      <c r="X255" s="4" t="s">
        <v>89</v>
      </c>
      <c r="Z255" s="1494"/>
      <c r="AA255" s="1494"/>
      <c r="AB255" s="1494"/>
      <c r="AC255" s="1494"/>
      <c r="AD255" s="1494"/>
      <c r="AE255" s="1494"/>
      <c r="AU255" s="4"/>
      <c r="AV255" s="4"/>
      <c r="AW255" s="4"/>
      <c r="AX255" s="4"/>
      <c r="AY255" s="4"/>
      <c r="BN255" s="34"/>
    </row>
    <row r="256" spans="1:67" ht="12.95" customHeight="1">
      <c r="A256" s="19"/>
      <c r="B256" s="4"/>
      <c r="C256" s="4"/>
      <c r="D256" s="4" t="s">
        <v>90</v>
      </c>
      <c r="E256" s="4"/>
      <c r="F256" s="4"/>
      <c r="M256" s="1547"/>
      <c r="N256" s="1547"/>
      <c r="O256" s="1547"/>
      <c r="P256" s="1547"/>
      <c r="Q256" s="1547"/>
      <c r="R256" s="1547"/>
      <c r="S256" s="1547"/>
      <c r="T256" s="1547"/>
      <c r="U256" s="1547"/>
      <c r="V256" s="1547"/>
      <c r="W256" s="1547"/>
      <c r="X256" s="1547"/>
      <c r="Y256" s="1547"/>
      <c r="Z256" s="1547"/>
      <c r="AA256" s="1547"/>
      <c r="AB256" s="1547"/>
      <c r="AC256" s="1547"/>
      <c r="AD256" s="1547"/>
      <c r="AE256" s="1547"/>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71" t="s">
        <v>306</v>
      </c>
      <c r="N257" s="1371"/>
      <c r="O257" s="1371"/>
      <c r="P257" s="1371"/>
      <c r="Q257" s="1371"/>
      <c r="R257" s="1371"/>
      <c r="S257" s="1371"/>
      <c r="T257" s="1371"/>
      <c r="U257" s="204" t="s">
        <v>906</v>
      </c>
      <c r="V257" s="204"/>
      <c r="W257" s="204"/>
      <c r="X257" s="204"/>
      <c r="Y257" s="204"/>
      <c r="Z257" s="204"/>
      <c r="AA257" s="1569"/>
      <c r="AB257" s="1569"/>
      <c r="AC257" s="1569"/>
      <c r="AD257" s="1569"/>
      <c r="AE257" s="1569"/>
      <c r="AF257" s="1569"/>
      <c r="AG257" s="1569"/>
      <c r="AH257" s="1569"/>
      <c r="AI257" s="1569"/>
      <c r="AJ257" s="1569"/>
      <c r="AK257" s="1569"/>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549"/>
      <c r="N259" s="1549"/>
      <c r="O259" s="1549"/>
      <c r="P259" s="1549"/>
      <c r="Q259" s="1549"/>
      <c r="R259" s="1549"/>
      <c r="S259" s="1549"/>
      <c r="T259" s="1549"/>
      <c r="U259" s="1549"/>
      <c r="V259" s="1549"/>
      <c r="W259" s="1549"/>
      <c r="X259" s="1549"/>
      <c r="Y259" s="1549"/>
      <c r="Z259" s="1549"/>
      <c r="AA259" s="1549"/>
      <c r="AB259" s="1549"/>
      <c r="AC259" s="1549"/>
      <c r="AD259" s="1549"/>
      <c r="AE259" s="1549"/>
      <c r="AF259" s="1549" t="s">
        <v>306</v>
      </c>
      <c r="AG259" s="1549"/>
      <c r="AH259" s="1549"/>
      <c r="AI259" s="1549"/>
      <c r="AJ259" s="1549"/>
      <c r="AK259" s="1549"/>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33"/>
      <c r="N260" s="1533"/>
      <c r="O260" s="1533"/>
      <c r="P260" s="1533"/>
      <c r="Q260" s="1533"/>
      <c r="R260" s="1533"/>
      <c r="S260" s="1533"/>
      <c r="T260" s="1533"/>
      <c r="U260" s="1533"/>
      <c r="V260" s="1533"/>
      <c r="W260" s="1533"/>
      <c r="X260" s="1533"/>
      <c r="Y260" s="1533"/>
      <c r="Z260" s="1533"/>
      <c r="AA260" s="1533"/>
      <c r="AB260" s="1533"/>
      <c r="AC260" s="1533"/>
      <c r="AD260" s="1533"/>
      <c r="AE260" s="1533"/>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533"/>
      <c r="N261" s="1533"/>
      <c r="O261" s="1533"/>
      <c r="P261" s="1533"/>
      <c r="Q261" s="1533"/>
      <c r="R261" s="1533"/>
      <c r="S261" s="1533"/>
      <c r="T261" s="1533"/>
      <c r="V261" s="33" t="s">
        <v>86</v>
      </c>
      <c r="W261" s="1477"/>
      <c r="X261" s="1477"/>
      <c r="Y261" s="4" t="s">
        <v>583</v>
      </c>
      <c r="AC261" s="1533"/>
      <c r="AD261" s="1533"/>
      <c r="AE261" s="1533"/>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33"/>
      <c r="N262" s="1533"/>
      <c r="O262" s="1533"/>
      <c r="P262" s="1533"/>
      <c r="Q262" s="1533"/>
      <c r="R262" s="1533"/>
      <c r="S262" s="1533"/>
      <c r="T262" s="1533"/>
      <c r="U262" s="1533"/>
      <c r="V262" s="1533"/>
      <c r="W262" s="1533"/>
      <c r="X262" s="1533"/>
      <c r="Y262" s="1533"/>
      <c r="Z262" s="1533"/>
      <c r="AA262" s="1533"/>
      <c r="AB262" s="1533"/>
      <c r="AC262" s="1533"/>
      <c r="AD262" s="1533"/>
      <c r="AE262" s="1533"/>
      <c r="AH262" s="1546"/>
      <c r="AI262" s="1546"/>
      <c r="AJ262" s="1546"/>
      <c r="AK262" s="1546"/>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94"/>
      <c r="N263" s="1494"/>
      <c r="O263" s="1494"/>
      <c r="P263" s="1494"/>
      <c r="Q263" s="1494"/>
      <c r="R263" s="1494"/>
      <c r="S263" s="4" t="s">
        <v>205</v>
      </c>
      <c r="T263" s="4"/>
      <c r="U263" s="1477"/>
      <c r="V263" s="1477"/>
      <c r="W263" s="1477"/>
      <c r="X263" s="4" t="s">
        <v>89</v>
      </c>
      <c r="Z263" s="1494"/>
      <c r="AA263" s="1494"/>
      <c r="AB263" s="1494"/>
      <c r="AC263" s="1494"/>
      <c r="AD263" s="1494"/>
      <c r="AE263" s="1494"/>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7"/>
      <c r="N264" s="1547"/>
      <c r="O264" s="1547"/>
      <c r="P264" s="1547"/>
      <c r="Q264" s="1547"/>
      <c r="R264" s="1547"/>
      <c r="S264" s="1547"/>
      <c r="T264" s="1547"/>
      <c r="U264" s="1547"/>
      <c r="V264" s="1547"/>
      <c r="W264" s="1547"/>
      <c r="X264" s="1547"/>
      <c r="Y264" s="1547"/>
      <c r="Z264" s="1547"/>
      <c r="AA264" s="1548"/>
      <c r="AB264" s="1548"/>
      <c r="AC264" s="1548"/>
      <c r="AD264" s="1548"/>
      <c r="AE264" s="1548"/>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71" t="s">
        <v>306</v>
      </c>
      <c r="N265" s="1371"/>
      <c r="O265" s="1371"/>
      <c r="P265" s="1371"/>
      <c r="Q265" s="1371"/>
      <c r="R265" s="1371"/>
      <c r="S265" s="1371"/>
      <c r="T265" s="1371"/>
      <c r="U265" s="204" t="s">
        <v>906</v>
      </c>
      <c r="V265" s="204"/>
      <c r="W265" s="204"/>
      <c r="X265" s="204"/>
      <c r="Y265" s="204"/>
      <c r="Z265" s="204"/>
      <c r="AA265" s="1582"/>
      <c r="AB265" s="1582"/>
      <c r="AC265" s="1582"/>
      <c r="AD265" s="1582"/>
      <c r="AE265" s="1582"/>
      <c r="AF265" s="1582"/>
      <c r="AG265" s="1582"/>
      <c r="AH265" s="1582"/>
      <c r="AI265" s="1582"/>
      <c r="AJ265" s="1582"/>
      <c r="AK265" s="1582"/>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575" t="str">
        <f>IFERROR(BO245,"")</f>
        <v>Nonprofit</v>
      </c>
      <c r="U267" s="1575"/>
      <c r="V267" s="1575"/>
      <c r="W267" s="1575"/>
      <c r="X267" s="1575"/>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533" t="s">
        <v>279</v>
      </c>
      <c r="E270" s="1533"/>
      <c r="F270" s="1533"/>
      <c r="G270" s="1533"/>
      <c r="H270" s="1533"/>
      <c r="J270" t="s">
        <v>278</v>
      </c>
      <c r="X270" s="1515">
        <v>43539</v>
      </c>
      <c r="Y270" s="1515"/>
      <c r="Z270" s="1515"/>
      <c r="AA270" s="1515"/>
      <c r="AB270" s="1515"/>
      <c r="AC270" s="1515"/>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549" t="s">
        <v>2614</v>
      </c>
      <c r="M274" s="1549"/>
      <c r="N274" s="1549"/>
      <c r="O274" s="1549"/>
      <c r="P274" s="1549"/>
      <c r="Q274" s="1549"/>
      <c r="R274" s="1549"/>
      <c r="S274" s="1549"/>
      <c r="T274" s="1549"/>
      <c r="U274" s="1549"/>
      <c r="V274" s="1549"/>
      <c r="W274" s="1549"/>
      <c r="X274" s="1549"/>
      <c r="Y274" s="1549"/>
      <c r="Z274" s="1549"/>
      <c r="AA274" s="1549"/>
      <c r="AB274" s="1549"/>
      <c r="AC274" s="1549"/>
      <c r="AD274" s="1549"/>
      <c r="AE274" s="1549"/>
      <c r="AF274" s="1549"/>
      <c r="AG274" s="1549"/>
      <c r="AH274" s="1549"/>
      <c r="AI274" s="1549"/>
      <c r="AJ274" s="1549"/>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533" t="s">
        <v>2624</v>
      </c>
      <c r="M275" s="1533"/>
      <c r="N275" s="1533"/>
      <c r="O275" s="1533"/>
      <c r="P275" s="1533"/>
      <c r="Q275" s="1533"/>
      <c r="R275" s="1533"/>
      <c r="S275" s="1533"/>
      <c r="T275" s="1533"/>
      <c r="U275" s="1533"/>
      <c r="V275" s="1533"/>
      <c r="W275" s="1533"/>
      <c r="X275" s="1533"/>
      <c r="Y275" s="1533"/>
      <c r="Z275" s="1533"/>
      <c r="AA275" s="1533"/>
      <c r="AB275" s="1533"/>
      <c r="AC275" s="1533"/>
      <c r="AD275" s="1533"/>
      <c r="AK275" s="3"/>
      <c r="AL275" s="3"/>
      <c r="AM275" s="3"/>
      <c r="AN275" s="3"/>
      <c r="AO275" s="3"/>
      <c r="AP275" s="3"/>
      <c r="AQ275" s="3"/>
      <c r="AR275" s="3"/>
      <c r="AS275" s="3"/>
      <c r="AT275" s="3"/>
      <c r="AU275" s="3"/>
      <c r="AV275" s="3"/>
      <c r="AW275" s="3"/>
      <c r="AX275" s="3"/>
      <c r="AY275" s="3"/>
    </row>
    <row r="276" spans="1:51" ht="12.95" customHeight="1">
      <c r="D276" s="4" t="s">
        <v>580</v>
      </c>
      <c r="E276" s="4"/>
      <c r="L276" s="1533" t="s">
        <v>494</v>
      </c>
      <c r="M276" s="1533"/>
      <c r="N276" s="1533"/>
      <c r="O276" s="1533"/>
      <c r="P276" s="1533"/>
      <c r="Q276" s="1533"/>
      <c r="R276" s="1533"/>
      <c r="S276" s="1533"/>
      <c r="U276" s="33" t="s">
        <v>86</v>
      </c>
      <c r="V276" s="1497" t="s">
        <v>2625</v>
      </c>
      <c r="W276" s="1477"/>
      <c r="X276" s="4" t="s">
        <v>583</v>
      </c>
      <c r="AB276" s="1533">
        <v>90015</v>
      </c>
      <c r="AC276" s="1533"/>
      <c r="AD276" s="1533"/>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533" t="s">
        <v>2626</v>
      </c>
      <c r="M277" s="1533"/>
      <c r="N277" s="1533"/>
      <c r="O277" s="1533"/>
      <c r="P277" s="1533"/>
      <c r="Q277" s="1533"/>
      <c r="R277" s="1533"/>
      <c r="S277" s="1533"/>
      <c r="T277" s="1533"/>
      <c r="U277" s="1533"/>
      <c r="V277" s="1533"/>
      <c r="W277" s="1533"/>
      <c r="X277" s="1533"/>
      <c r="Y277" s="1533"/>
      <c r="Z277" s="1533"/>
      <c r="AA277" s="1533"/>
      <c r="AB277" s="1533"/>
      <c r="AC277" s="1533"/>
      <c r="AD277" s="1533"/>
      <c r="AI277" s="4"/>
      <c r="AJ277" s="4"/>
      <c r="AK277" s="3"/>
      <c r="AL277" s="3"/>
      <c r="AM277" s="3"/>
      <c r="AN277" s="3"/>
      <c r="AO277" s="3"/>
      <c r="AP277" s="3"/>
      <c r="AQ277" s="3"/>
      <c r="AR277" s="3"/>
      <c r="AS277" s="3"/>
      <c r="AT277" s="3"/>
    </row>
    <row r="278" spans="1:51" ht="12.95" customHeight="1">
      <c r="D278" s="4" t="s">
        <v>88</v>
      </c>
      <c r="E278" s="4"/>
      <c r="F278" s="4"/>
      <c r="L278" s="1494" t="s">
        <v>2627</v>
      </c>
      <c r="M278" s="1494"/>
      <c r="N278" s="1494"/>
      <c r="O278" s="1494"/>
      <c r="P278" s="1494"/>
      <c r="Q278" s="1494"/>
      <c r="R278" s="4" t="s">
        <v>205</v>
      </c>
      <c r="S278" s="4"/>
      <c r="T278" s="1477"/>
      <c r="U278" s="1477"/>
      <c r="V278" s="1477"/>
      <c r="W278" s="4" t="s">
        <v>89</v>
      </c>
      <c r="Y278" s="1494"/>
      <c r="Z278" s="1494"/>
      <c r="AA278" s="1494"/>
      <c r="AB278" s="1494"/>
      <c r="AC278" s="1494"/>
      <c r="AD278" s="1494"/>
    </row>
    <row r="279" spans="1:51" ht="12.95" customHeight="1">
      <c r="D279" s="4" t="s">
        <v>90</v>
      </c>
      <c r="E279" s="4"/>
      <c r="F279" s="4"/>
      <c r="L279" s="1547" t="s">
        <v>2628</v>
      </c>
      <c r="M279" s="1547"/>
      <c r="N279" s="1547"/>
      <c r="O279" s="1547"/>
      <c r="P279" s="1547"/>
      <c r="Q279" s="1547"/>
      <c r="R279" s="1547"/>
      <c r="S279" s="1547"/>
      <c r="T279" s="1547"/>
      <c r="U279" s="1547"/>
      <c r="V279" s="1547"/>
      <c r="W279" s="1547"/>
      <c r="X279" s="1547"/>
      <c r="Y279" s="1547"/>
      <c r="Z279" s="1547"/>
      <c r="AA279" s="1547"/>
      <c r="AB279" s="1547"/>
      <c r="AC279" s="1547"/>
      <c r="AD279" s="1547"/>
      <c r="AF279" s="4"/>
      <c r="AG279" s="4"/>
      <c r="AH279" s="4"/>
      <c r="AI279" s="4"/>
      <c r="AJ279" s="4"/>
      <c r="AU279" s="3"/>
      <c r="AV279" s="3"/>
      <c r="AW279" s="3"/>
      <c r="AX279" s="3"/>
      <c r="AY279" s="3"/>
    </row>
    <row r="280" spans="1:51" ht="12.95" customHeight="1">
      <c r="D280" s="3" t="s">
        <v>623</v>
      </c>
      <c r="E280" s="3"/>
      <c r="F280" s="3"/>
      <c r="G280" s="3"/>
      <c r="H280" s="3"/>
      <c r="I280" s="3"/>
      <c r="L280" s="1497" t="s">
        <v>2631</v>
      </c>
      <c r="M280" s="1497"/>
      <c r="N280" s="1497"/>
      <c r="O280" s="1497"/>
      <c r="P280" s="1497"/>
      <c r="Q280" s="1497"/>
      <c r="R280" s="1497"/>
      <c r="S280" s="1497"/>
      <c r="T280" s="1497"/>
      <c r="U280" s="1497"/>
      <c r="V280" s="1497"/>
      <c r="W280" s="1497"/>
      <c r="X280" s="1497"/>
      <c r="Y280" s="1497"/>
      <c r="Z280" s="1497"/>
      <c r="AA280" s="1497"/>
      <c r="AB280" s="1497"/>
      <c r="AC280" s="1497"/>
      <c r="AD280" s="1497"/>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542" t="s">
        <v>541</v>
      </c>
      <c r="B282" s="1542"/>
      <c r="C282" s="1542"/>
      <c r="D282" s="1542"/>
      <c r="E282" s="1542"/>
      <c r="F282" s="1542"/>
      <c r="G282" s="1542"/>
      <c r="H282" s="1542"/>
      <c r="I282" s="1542"/>
      <c r="J282" s="1542"/>
      <c r="K282" s="1542"/>
      <c r="L282" s="1542"/>
      <c r="M282" s="1542"/>
      <c r="N282" s="1542"/>
      <c r="O282" s="1542"/>
      <c r="P282" s="1542"/>
      <c r="Q282" s="1542"/>
      <c r="R282" s="1542"/>
      <c r="S282" s="1542"/>
      <c r="T282" s="1542"/>
      <c r="U282" s="1542"/>
      <c r="V282" s="1542"/>
      <c r="W282" s="1542"/>
      <c r="X282" s="1542"/>
      <c r="Y282" s="1542"/>
      <c r="Z282" s="1542"/>
      <c r="AA282" s="1542"/>
      <c r="AB282" s="1542"/>
      <c r="AC282" s="1542"/>
      <c r="AD282" s="1542"/>
      <c r="AE282" s="1542"/>
      <c r="AF282" s="1542"/>
      <c r="AG282" s="1542"/>
      <c r="AH282" s="1542"/>
      <c r="AI282" s="1542"/>
      <c r="AJ282" s="1542"/>
      <c r="AK282" s="1542"/>
      <c r="AL282" s="1542"/>
      <c r="AM282" s="1542"/>
      <c r="AN282" s="1542"/>
      <c r="AO282" s="1542"/>
      <c r="AP282" s="1542"/>
      <c r="AQ282" s="1542"/>
      <c r="AR282" s="1542"/>
      <c r="AS282" s="1542"/>
      <c r="AT282" s="1542"/>
      <c r="AU282" s="95"/>
      <c r="AV282" s="95"/>
      <c r="AW282" s="95"/>
      <c r="AX282" s="95"/>
      <c r="AY282" s="95"/>
    </row>
    <row r="283" spans="1:51" ht="12.95" customHeight="1">
      <c r="A283" s="1542"/>
      <c r="B283" s="1542"/>
      <c r="C283" s="1542"/>
      <c r="D283" s="1542"/>
      <c r="E283" s="1542"/>
      <c r="F283" s="1542"/>
      <c r="G283" s="1542"/>
      <c r="H283" s="1542"/>
      <c r="I283" s="1542"/>
      <c r="J283" s="1542"/>
      <c r="K283" s="1542"/>
      <c r="L283" s="1542"/>
      <c r="M283" s="1542"/>
      <c r="N283" s="1542"/>
      <c r="O283" s="1542"/>
      <c r="P283" s="1542"/>
      <c r="Q283" s="1542"/>
      <c r="R283" s="1542"/>
      <c r="S283" s="1542"/>
      <c r="T283" s="1542"/>
      <c r="U283" s="1542"/>
      <c r="V283" s="1542"/>
      <c r="W283" s="1542"/>
      <c r="X283" s="1542"/>
      <c r="Y283" s="1542"/>
      <c r="Z283" s="1542"/>
      <c r="AA283" s="1542"/>
      <c r="AB283" s="1542"/>
      <c r="AC283" s="1542"/>
      <c r="AD283" s="1542"/>
      <c r="AE283" s="1542"/>
      <c r="AF283" s="1542"/>
      <c r="AG283" s="1542"/>
      <c r="AH283" s="1542"/>
      <c r="AI283" s="1542"/>
      <c r="AJ283" s="1542"/>
      <c r="AK283" s="1542"/>
      <c r="AL283" s="1542"/>
      <c r="AM283" s="1542"/>
      <c r="AN283" s="1542"/>
      <c r="AO283" s="1542"/>
      <c r="AP283" s="1542"/>
      <c r="AQ283" s="1542"/>
      <c r="AR283" s="1542"/>
      <c r="AS283" s="1542"/>
      <c r="AT283" s="154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407" t="s">
        <v>2614</v>
      </c>
      <c r="I287" s="1407"/>
      <c r="J287" s="1407"/>
      <c r="K287" s="1407"/>
      <c r="L287" s="1407"/>
      <c r="M287" s="1407"/>
      <c r="N287" s="1407"/>
      <c r="O287" s="1407"/>
      <c r="P287" s="1407"/>
      <c r="Q287" s="1407"/>
      <c r="R287" s="1407"/>
      <c r="T287" s="3" t="s">
        <v>567</v>
      </c>
      <c r="V287" s="3"/>
      <c r="W287" s="3"/>
      <c r="X287" s="3"/>
      <c r="Y287" s="3"/>
      <c r="AA287" s="1407" t="s">
        <v>2635</v>
      </c>
      <c r="AB287" s="1407"/>
      <c r="AC287" s="1407"/>
      <c r="AD287" s="1407"/>
      <c r="AE287" s="1407"/>
      <c r="AF287" s="1407"/>
      <c r="AG287" s="1407"/>
      <c r="AH287" s="1407"/>
      <c r="AI287" s="1407"/>
      <c r="AJ287" s="1407"/>
      <c r="AK287" s="1407"/>
    </row>
    <row r="288" spans="1:51" ht="12.95" customHeight="1">
      <c r="B288" s="3" t="s">
        <v>471</v>
      </c>
      <c r="C288" s="3"/>
      <c r="D288" s="3"/>
      <c r="E288" s="3"/>
      <c r="F288" s="3"/>
      <c r="H288" s="1371" t="s">
        <v>2632</v>
      </c>
      <c r="I288" s="1371"/>
      <c r="J288" s="1371"/>
      <c r="K288" s="1371"/>
      <c r="L288" s="1371"/>
      <c r="M288" s="1371"/>
      <c r="N288" s="1371"/>
      <c r="O288" s="1371"/>
      <c r="P288" s="1371"/>
      <c r="Q288" s="1371"/>
      <c r="R288" s="1371"/>
      <c r="T288" s="3" t="s">
        <v>471</v>
      </c>
      <c r="V288" s="3"/>
      <c r="W288" s="3"/>
      <c r="X288" s="3"/>
      <c r="Y288" s="3"/>
      <c r="AA288" s="1371" t="s">
        <v>2636</v>
      </c>
      <c r="AB288" s="1371"/>
      <c r="AC288" s="1371"/>
      <c r="AD288" s="1371"/>
      <c r="AE288" s="1371"/>
      <c r="AF288" s="1371"/>
      <c r="AG288" s="1371"/>
      <c r="AH288" s="1371"/>
      <c r="AI288" s="1371"/>
      <c r="AJ288" s="1371"/>
      <c r="AK288" s="1371"/>
    </row>
    <row r="289" spans="2:37" ht="12.95" customHeight="1">
      <c r="B289" s="3" t="s">
        <v>472</v>
      </c>
      <c r="C289" s="3"/>
      <c r="D289" s="3"/>
      <c r="E289" s="3"/>
      <c r="F289" s="3"/>
      <c r="H289" s="1371" t="s">
        <v>2633</v>
      </c>
      <c r="I289" s="1371"/>
      <c r="J289" s="1371"/>
      <c r="K289" s="1371"/>
      <c r="L289" s="1371"/>
      <c r="M289" s="1371"/>
      <c r="N289" s="1371"/>
      <c r="O289" s="1371"/>
      <c r="P289" s="1371"/>
      <c r="Q289" s="1371"/>
      <c r="R289" s="1371"/>
      <c r="T289" s="3" t="s">
        <v>75</v>
      </c>
      <c r="V289" s="3"/>
      <c r="W289" s="3"/>
      <c r="X289" s="3"/>
      <c r="Y289" s="3"/>
      <c r="AA289" s="1371" t="s">
        <v>2637</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2626</v>
      </c>
      <c r="I290" s="1371"/>
      <c r="J290" s="1371"/>
      <c r="K290" s="1371"/>
      <c r="L290" s="1371"/>
      <c r="M290" s="1371"/>
      <c r="N290" s="1371"/>
      <c r="O290" s="1371"/>
      <c r="P290" s="1371"/>
      <c r="Q290" s="1371"/>
      <c r="R290" s="1371"/>
      <c r="T290" s="3" t="s">
        <v>87</v>
      </c>
      <c r="V290" s="3"/>
      <c r="W290" s="3"/>
      <c r="X290" s="3"/>
      <c r="Y290" s="3"/>
      <c r="AA290" s="1371" t="s">
        <v>2638</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50" t="s">
        <v>2627</v>
      </c>
      <c r="I291" s="1550"/>
      <c r="J291" s="1550"/>
      <c r="K291" s="1550"/>
      <c r="L291" s="1550"/>
      <c r="M291" s="1550"/>
      <c r="N291" s="4" t="s">
        <v>205</v>
      </c>
      <c r="O291" s="4"/>
      <c r="P291" s="1533"/>
      <c r="Q291" s="1533"/>
      <c r="R291" s="1533"/>
      <c r="S291" s="3"/>
      <c r="T291" s="3" t="s">
        <v>88</v>
      </c>
      <c r="V291" s="3"/>
      <c r="W291" s="3"/>
      <c r="X291" s="3"/>
      <c r="Y291" s="3"/>
      <c r="AA291" s="1550" t="s">
        <v>2639</v>
      </c>
      <c r="AB291" s="1550"/>
      <c r="AC291" s="1550"/>
      <c r="AD291" s="1550"/>
      <c r="AE291" s="1550"/>
      <c r="AF291" s="1550"/>
      <c r="AG291" s="4" t="s">
        <v>205</v>
      </c>
      <c r="AH291" s="4"/>
      <c r="AI291" s="1533"/>
      <c r="AJ291" s="1533"/>
      <c r="AK291" s="1533"/>
    </row>
    <row r="292" spans="2:37" ht="12.95" customHeight="1">
      <c r="B292" s="3" t="s">
        <v>89</v>
      </c>
      <c r="C292" s="3"/>
      <c r="D292" s="3"/>
      <c r="E292" s="3"/>
      <c r="F292" s="3"/>
      <c r="G292" s="3"/>
      <c r="H292" s="1494" t="s">
        <v>2634</v>
      </c>
      <c r="I292" s="1494"/>
      <c r="J292" s="1494"/>
      <c r="K292" s="1494"/>
      <c r="L292" s="1494"/>
      <c r="M292" s="1494"/>
      <c r="N292" s="4"/>
      <c r="O292" s="4"/>
      <c r="P292" s="35"/>
      <c r="Q292" s="35"/>
      <c r="R292" s="35"/>
      <c r="S292" s="3"/>
      <c r="T292" s="3" t="s">
        <v>89</v>
      </c>
      <c r="V292" s="3"/>
      <c r="W292" s="3"/>
      <c r="X292" s="3"/>
      <c r="Y292" s="3"/>
      <c r="AA292" s="1494" t="s">
        <v>2640</v>
      </c>
      <c r="AB292" s="1494"/>
      <c r="AC292" s="1494"/>
      <c r="AD292" s="1494"/>
      <c r="AE292" s="1494"/>
      <c r="AF292" s="1494"/>
      <c r="AG292" s="4"/>
      <c r="AH292" s="4"/>
      <c r="AI292" s="35"/>
      <c r="AJ292" s="35"/>
      <c r="AK292" s="35"/>
    </row>
    <row r="293" spans="2:37" ht="12.95" customHeight="1">
      <c r="B293" s="3" t="s">
        <v>76</v>
      </c>
      <c r="C293" s="3"/>
      <c r="D293" s="3"/>
      <c r="E293" s="3"/>
      <c r="F293" s="3"/>
      <c r="G293" s="3"/>
      <c r="H293" s="1371" t="s">
        <v>2628</v>
      </c>
      <c r="I293" s="1371"/>
      <c r="J293" s="1371"/>
      <c r="K293" s="1371"/>
      <c r="L293" s="1371"/>
      <c r="M293" s="1371"/>
      <c r="N293" s="1407"/>
      <c r="O293" s="1407"/>
      <c r="P293" s="1407"/>
      <c r="Q293" s="1407"/>
      <c r="R293" s="1407"/>
      <c r="S293" s="3"/>
      <c r="T293" s="3" t="s">
        <v>76</v>
      </c>
      <c r="V293" s="3"/>
      <c r="W293" s="3"/>
      <c r="X293" s="3"/>
      <c r="Y293" s="3"/>
      <c r="AA293" s="1371" t="s">
        <v>2641</v>
      </c>
      <c r="AB293" s="1371"/>
      <c r="AC293" s="1371"/>
      <c r="AD293" s="1371"/>
      <c r="AE293" s="1371"/>
      <c r="AF293" s="1371"/>
      <c r="AG293" s="1407"/>
      <c r="AH293" s="1407"/>
      <c r="AI293" s="1407"/>
      <c r="AJ293" s="1407"/>
      <c r="AK293" s="1407"/>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407" t="s">
        <v>2642</v>
      </c>
      <c r="I295" s="1407"/>
      <c r="J295" s="1407"/>
      <c r="K295" s="1407"/>
      <c r="L295" s="1407"/>
      <c r="M295" s="1407"/>
      <c r="N295" s="1407"/>
      <c r="O295" s="1407"/>
      <c r="P295" s="1407"/>
      <c r="Q295" s="1407"/>
      <c r="R295" s="1407"/>
      <c r="T295" s="3" t="s">
        <v>363</v>
      </c>
      <c r="V295" s="3"/>
      <c r="W295" s="3"/>
      <c r="X295" s="3"/>
      <c r="Y295" s="3"/>
      <c r="AA295" s="1407" t="s">
        <v>2666</v>
      </c>
      <c r="AB295" s="1407"/>
      <c r="AC295" s="1407"/>
      <c r="AD295" s="1407"/>
      <c r="AE295" s="1407"/>
      <c r="AF295" s="1407"/>
      <c r="AG295" s="1407"/>
      <c r="AH295" s="1407"/>
      <c r="AI295" s="1407"/>
      <c r="AJ295" s="1407"/>
      <c r="AK295" s="1407"/>
    </row>
    <row r="296" spans="2:37" ht="12.95" customHeight="1">
      <c r="B296" s="3" t="s">
        <v>471</v>
      </c>
      <c r="C296" s="3"/>
      <c r="D296" s="3"/>
      <c r="E296" s="3"/>
      <c r="F296" s="3"/>
      <c r="H296" s="1371" t="s">
        <v>2643</v>
      </c>
      <c r="I296" s="1371"/>
      <c r="J296" s="1371"/>
      <c r="K296" s="1371"/>
      <c r="L296" s="1371"/>
      <c r="M296" s="1371"/>
      <c r="N296" s="1371"/>
      <c r="O296" s="1371"/>
      <c r="P296" s="1371"/>
      <c r="Q296" s="1371"/>
      <c r="R296" s="1371"/>
      <c r="T296" s="3" t="s">
        <v>471</v>
      </c>
      <c r="V296" s="3"/>
      <c r="W296" s="3"/>
      <c r="X296" s="3"/>
      <c r="Y296" s="3"/>
      <c r="AA296" s="1371"/>
      <c r="AB296" s="1371"/>
      <c r="AC296" s="1371"/>
      <c r="AD296" s="1371"/>
      <c r="AE296" s="1371"/>
      <c r="AF296" s="1371"/>
      <c r="AG296" s="1371"/>
      <c r="AH296" s="1371"/>
      <c r="AI296" s="1371"/>
      <c r="AJ296" s="1371"/>
      <c r="AK296" s="1371"/>
    </row>
    <row r="297" spans="2:37" ht="12.95" customHeight="1">
      <c r="B297" s="3" t="s">
        <v>472</v>
      </c>
      <c r="C297" s="3"/>
      <c r="D297" s="3"/>
      <c r="E297" s="3"/>
      <c r="F297" s="3"/>
      <c r="H297" s="1371" t="s">
        <v>2644</v>
      </c>
      <c r="I297" s="1371"/>
      <c r="J297" s="1371"/>
      <c r="K297" s="1371"/>
      <c r="L297" s="1371"/>
      <c r="M297" s="1371"/>
      <c r="N297" s="1371"/>
      <c r="O297" s="1371"/>
      <c r="P297" s="1371"/>
      <c r="Q297" s="1371"/>
      <c r="R297" s="1371"/>
      <c r="T297" s="3" t="s">
        <v>75</v>
      </c>
      <c r="V297" s="3"/>
      <c r="W297" s="3"/>
      <c r="X297" s="3"/>
      <c r="Y297" s="3"/>
      <c r="AA297" s="1371"/>
      <c r="AB297" s="1371"/>
      <c r="AC297" s="1371"/>
      <c r="AD297" s="1371"/>
      <c r="AE297" s="1371"/>
      <c r="AF297" s="1371"/>
      <c r="AG297" s="1371"/>
      <c r="AH297" s="1371"/>
      <c r="AI297" s="1371"/>
      <c r="AJ297" s="1371"/>
      <c r="AK297" s="1371"/>
    </row>
    <row r="298" spans="2:37" ht="12.95" customHeight="1">
      <c r="B298" s="3" t="s">
        <v>87</v>
      </c>
      <c r="C298" s="3"/>
      <c r="D298" s="3"/>
      <c r="E298" s="3"/>
      <c r="F298" s="3"/>
      <c r="H298" s="1371" t="s">
        <v>2645</v>
      </c>
      <c r="I298" s="1371"/>
      <c r="J298" s="1371"/>
      <c r="K298" s="1371"/>
      <c r="L298" s="1371"/>
      <c r="M298" s="1371"/>
      <c r="N298" s="1371"/>
      <c r="O298" s="1371"/>
      <c r="P298" s="1371"/>
      <c r="Q298" s="1371"/>
      <c r="R298" s="1371"/>
      <c r="T298" s="3" t="s">
        <v>87</v>
      </c>
      <c r="V298" s="3"/>
      <c r="W298" s="3"/>
      <c r="X298" s="3"/>
      <c r="Y298" s="3"/>
      <c r="AA298" s="1371"/>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50" t="s">
        <v>2646</v>
      </c>
      <c r="I299" s="1550"/>
      <c r="J299" s="1550"/>
      <c r="K299" s="1550"/>
      <c r="L299" s="1550"/>
      <c r="M299" s="1550"/>
      <c r="N299" s="4" t="s">
        <v>205</v>
      </c>
      <c r="O299" s="4"/>
      <c r="P299" s="1533"/>
      <c r="Q299" s="1533"/>
      <c r="R299" s="1533"/>
      <c r="S299" s="3"/>
      <c r="T299" s="3" t="s">
        <v>88</v>
      </c>
      <c r="V299" s="3"/>
      <c r="W299" s="3"/>
      <c r="X299" s="3"/>
      <c r="Y299" s="3"/>
      <c r="AA299" s="1550"/>
      <c r="AB299" s="1550"/>
      <c r="AC299" s="1550"/>
      <c r="AD299" s="1550"/>
      <c r="AE299" s="1550"/>
      <c r="AF299" s="1550"/>
      <c r="AG299" s="4" t="s">
        <v>205</v>
      </c>
      <c r="AH299" s="4"/>
      <c r="AI299" s="1533"/>
      <c r="AJ299" s="1533"/>
      <c r="AK299" s="1533"/>
    </row>
    <row r="300" spans="2:37" ht="12.95" customHeight="1">
      <c r="B300" s="3" t="s">
        <v>89</v>
      </c>
      <c r="C300" s="3"/>
      <c r="D300" s="3"/>
      <c r="E300" s="3"/>
      <c r="F300" s="3"/>
      <c r="G300" s="3"/>
      <c r="H300" s="1494"/>
      <c r="I300" s="1494"/>
      <c r="J300" s="1494"/>
      <c r="K300" s="1494"/>
      <c r="L300" s="1494"/>
      <c r="M300" s="1494"/>
      <c r="N300" s="4"/>
      <c r="O300" s="4"/>
      <c r="P300" s="35"/>
      <c r="Q300" s="35"/>
      <c r="R300" s="35"/>
      <c r="S300" s="3"/>
      <c r="T300" s="3" t="s">
        <v>89</v>
      </c>
      <c r="V300" s="3"/>
      <c r="W300" s="3"/>
      <c r="X300" s="3"/>
      <c r="Y300" s="3"/>
      <c r="AA300" s="1494"/>
      <c r="AB300" s="1494"/>
      <c r="AC300" s="1494"/>
      <c r="AD300" s="1494"/>
      <c r="AE300" s="1494"/>
      <c r="AF300" s="1494"/>
      <c r="AG300" s="4"/>
      <c r="AH300" s="4"/>
      <c r="AI300" s="35"/>
      <c r="AJ300" s="35"/>
      <c r="AK300" s="35"/>
    </row>
    <row r="301" spans="2:37" ht="12.95" customHeight="1">
      <c r="B301" s="3" t="s">
        <v>76</v>
      </c>
      <c r="C301" s="3"/>
      <c r="D301" s="3"/>
      <c r="E301" s="3"/>
      <c r="F301" s="3"/>
      <c r="G301" s="3"/>
      <c r="H301" s="1371" t="s">
        <v>2647</v>
      </c>
      <c r="I301" s="1371"/>
      <c r="J301" s="1371"/>
      <c r="K301" s="1371"/>
      <c r="L301" s="1371"/>
      <c r="M301" s="1371"/>
      <c r="N301" s="1407"/>
      <c r="O301" s="1407"/>
      <c r="P301" s="1407"/>
      <c r="Q301" s="1407"/>
      <c r="R301" s="1407"/>
      <c r="S301" s="3"/>
      <c r="T301" s="3" t="s">
        <v>76</v>
      </c>
      <c r="V301" s="3"/>
      <c r="W301" s="3"/>
      <c r="X301" s="3"/>
      <c r="Y301" s="3"/>
      <c r="AA301" s="1371"/>
      <c r="AB301" s="1371"/>
      <c r="AC301" s="1371"/>
      <c r="AD301" s="1371"/>
      <c r="AE301" s="1371"/>
      <c r="AF301" s="1371"/>
      <c r="AG301" s="1407"/>
      <c r="AH301" s="1407"/>
      <c r="AI301" s="1407"/>
      <c r="AJ301" s="1407"/>
      <c r="AK301" s="1407"/>
    </row>
    <row r="302" spans="2:37" ht="12.95" customHeight="1"/>
    <row r="303" spans="2:37" ht="12.95" customHeight="1">
      <c r="B303" s="3" t="s">
        <v>77</v>
      </c>
      <c r="C303" s="3"/>
      <c r="D303" s="3"/>
      <c r="E303" s="3"/>
      <c r="F303" s="3"/>
      <c r="H303" s="1407" t="s">
        <v>2648</v>
      </c>
      <c r="I303" s="1407"/>
      <c r="J303" s="1407"/>
      <c r="K303" s="1407"/>
      <c r="L303" s="1407"/>
      <c r="M303" s="1407"/>
      <c r="N303" s="1407"/>
      <c r="O303" s="1407"/>
      <c r="P303" s="1407"/>
      <c r="Q303" s="1407"/>
      <c r="R303" s="1407"/>
      <c r="T303" s="4" t="s">
        <v>878</v>
      </c>
      <c r="V303" s="3"/>
      <c r="W303" s="3"/>
      <c r="X303" s="3"/>
      <c r="Y303" s="3"/>
      <c r="AA303" s="1407" t="s">
        <v>2666</v>
      </c>
      <c r="AB303" s="1407"/>
      <c r="AC303" s="1407"/>
      <c r="AD303" s="1407"/>
      <c r="AE303" s="1407"/>
      <c r="AF303" s="1407"/>
      <c r="AG303" s="1407"/>
      <c r="AH303" s="1407"/>
      <c r="AI303" s="1407"/>
      <c r="AJ303" s="1407"/>
      <c r="AK303" s="1407"/>
    </row>
    <row r="304" spans="2:37" ht="12.95" customHeight="1">
      <c r="B304" s="3" t="s">
        <v>471</v>
      </c>
      <c r="C304" s="3"/>
      <c r="D304" s="3"/>
      <c r="E304" s="3"/>
      <c r="F304" s="3"/>
      <c r="H304" s="1371" t="s">
        <v>2649</v>
      </c>
      <c r="I304" s="1371"/>
      <c r="J304" s="1371"/>
      <c r="K304" s="1371"/>
      <c r="L304" s="1371"/>
      <c r="M304" s="1371"/>
      <c r="N304" s="1371"/>
      <c r="O304" s="1371"/>
      <c r="P304" s="1371"/>
      <c r="Q304" s="1371"/>
      <c r="R304" s="1371"/>
      <c r="T304" s="3" t="s">
        <v>471</v>
      </c>
      <c r="V304" s="3"/>
      <c r="W304" s="3"/>
      <c r="X304" s="3"/>
      <c r="Y304" s="3"/>
      <c r="AA304" s="1371"/>
      <c r="AB304" s="1371"/>
      <c r="AC304" s="1371"/>
      <c r="AD304" s="1371"/>
      <c r="AE304" s="1371"/>
      <c r="AF304" s="1371"/>
      <c r="AG304" s="1371"/>
      <c r="AH304" s="1371"/>
      <c r="AI304" s="1371"/>
      <c r="AJ304" s="1371"/>
      <c r="AK304" s="1371"/>
    </row>
    <row r="305" spans="2:37" ht="12.95" customHeight="1">
      <c r="B305" s="3" t="s">
        <v>472</v>
      </c>
      <c r="C305" s="3"/>
      <c r="D305" s="3"/>
      <c r="E305" s="3"/>
      <c r="F305" s="3"/>
      <c r="H305" s="1371" t="s">
        <v>2644</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5" customHeight="1">
      <c r="B306" s="3" t="s">
        <v>87</v>
      </c>
      <c r="C306" s="3"/>
      <c r="D306" s="3"/>
      <c r="E306" s="3"/>
      <c r="F306" s="3"/>
      <c r="H306" s="1371" t="s">
        <v>2645</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50" t="s">
        <v>2646</v>
      </c>
      <c r="I307" s="1550"/>
      <c r="J307" s="1550"/>
      <c r="K307" s="1550"/>
      <c r="L307" s="1550"/>
      <c r="M307" s="1550"/>
      <c r="N307" s="4" t="s">
        <v>205</v>
      </c>
      <c r="O307" s="4"/>
      <c r="P307" s="1533"/>
      <c r="Q307" s="1533"/>
      <c r="R307" s="1533"/>
      <c r="S307" s="3"/>
      <c r="T307" s="3" t="s">
        <v>88</v>
      </c>
      <c r="V307" s="3"/>
      <c r="W307" s="3"/>
      <c r="X307" s="3"/>
      <c r="Y307" s="3"/>
      <c r="AA307" s="1550"/>
      <c r="AB307" s="1550"/>
      <c r="AC307" s="1550"/>
      <c r="AD307" s="1550"/>
      <c r="AE307" s="1550"/>
      <c r="AF307" s="1550"/>
      <c r="AG307" s="4" t="s">
        <v>205</v>
      </c>
      <c r="AH307" s="4"/>
      <c r="AI307" s="1533"/>
      <c r="AJ307" s="1533"/>
      <c r="AK307" s="1533"/>
    </row>
    <row r="308" spans="2:37" ht="12.95" customHeight="1">
      <c r="B308" s="3" t="s">
        <v>89</v>
      </c>
      <c r="C308" s="3"/>
      <c r="D308" s="3"/>
      <c r="E308" s="3"/>
      <c r="F308" s="3"/>
      <c r="G308" s="3"/>
      <c r="H308" s="1494"/>
      <c r="I308" s="1494"/>
      <c r="J308" s="1494"/>
      <c r="K308" s="1494"/>
      <c r="L308" s="1494"/>
      <c r="M308" s="1494"/>
      <c r="N308" s="4"/>
      <c r="O308" s="4"/>
      <c r="P308" s="35"/>
      <c r="Q308" s="35"/>
      <c r="R308" s="35"/>
      <c r="S308" s="3"/>
      <c r="T308" s="3" t="s">
        <v>89</v>
      </c>
      <c r="V308" s="3"/>
      <c r="W308" s="3"/>
      <c r="X308" s="3"/>
      <c r="Y308" s="3"/>
      <c r="AA308" s="1494"/>
      <c r="AB308" s="1494"/>
      <c r="AC308" s="1494"/>
      <c r="AD308" s="1494"/>
      <c r="AE308" s="1494"/>
      <c r="AF308" s="1494"/>
      <c r="AG308" s="4"/>
      <c r="AH308" s="4"/>
      <c r="AI308" s="35"/>
      <c r="AJ308" s="35"/>
      <c r="AK308" s="35"/>
    </row>
    <row r="309" spans="2:37" ht="12.95" customHeight="1">
      <c r="B309" s="3" t="s">
        <v>76</v>
      </c>
      <c r="C309" s="3"/>
      <c r="D309" s="3"/>
      <c r="E309" s="3"/>
      <c r="F309" s="3"/>
      <c r="G309" s="3"/>
      <c r="H309" s="1371" t="s">
        <v>2647</v>
      </c>
      <c r="I309" s="1371"/>
      <c r="J309" s="1371"/>
      <c r="K309" s="1371"/>
      <c r="L309" s="1371"/>
      <c r="M309" s="1371"/>
      <c r="N309" s="1407"/>
      <c r="O309" s="1407"/>
      <c r="P309" s="1407"/>
      <c r="Q309" s="1407"/>
      <c r="R309" s="1407"/>
      <c r="S309" s="3"/>
      <c r="T309" s="3" t="s">
        <v>76</v>
      </c>
      <c r="V309" s="3"/>
      <c r="W309" s="3"/>
      <c r="X309" s="3"/>
      <c r="Y309" s="3"/>
      <c r="AA309" s="1371"/>
      <c r="AB309" s="1371"/>
      <c r="AC309" s="1371"/>
      <c r="AD309" s="1371"/>
      <c r="AE309" s="1371"/>
      <c r="AF309" s="1371"/>
      <c r="AG309" s="1407"/>
      <c r="AH309" s="1407"/>
      <c r="AI309" s="1407"/>
      <c r="AJ309" s="1407"/>
      <c r="AK309" s="1407"/>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407" t="s">
        <v>2650</v>
      </c>
      <c r="I311" s="1407"/>
      <c r="J311" s="1407"/>
      <c r="K311" s="1407"/>
      <c r="L311" s="1407"/>
      <c r="M311" s="1407"/>
      <c r="N311" s="1407"/>
      <c r="O311" s="1407"/>
      <c r="P311" s="1407"/>
      <c r="Q311" s="1407"/>
      <c r="R311" s="1407"/>
      <c r="S311" s="3"/>
      <c r="T311" s="3" t="s">
        <v>364</v>
      </c>
      <c r="V311" s="3"/>
      <c r="W311" s="3"/>
      <c r="X311" s="3"/>
      <c r="Y311" s="3"/>
      <c r="AA311" s="1407" t="s">
        <v>2666</v>
      </c>
      <c r="AB311" s="1407"/>
      <c r="AC311" s="1407"/>
      <c r="AD311" s="1407"/>
      <c r="AE311" s="1407"/>
      <c r="AF311" s="1407"/>
      <c r="AG311" s="1407"/>
      <c r="AH311" s="1407"/>
      <c r="AI311" s="1407"/>
      <c r="AJ311" s="1407"/>
      <c r="AK311" s="1407"/>
    </row>
    <row r="312" spans="2:37" ht="12.95" customHeight="1">
      <c r="B312" s="3" t="s">
        <v>471</v>
      </c>
      <c r="C312" s="3"/>
      <c r="D312" s="3"/>
      <c r="E312" s="3"/>
      <c r="F312" s="3"/>
      <c r="H312" s="1371" t="s">
        <v>2651</v>
      </c>
      <c r="I312" s="1371"/>
      <c r="J312" s="1371"/>
      <c r="K312" s="1371"/>
      <c r="L312" s="1371"/>
      <c r="M312" s="1371"/>
      <c r="N312" s="1371"/>
      <c r="O312" s="1371"/>
      <c r="P312" s="1371"/>
      <c r="Q312" s="1371"/>
      <c r="R312" s="1371"/>
      <c r="S312" s="3"/>
      <c r="T312" s="3" t="s">
        <v>471</v>
      </c>
      <c r="V312" s="3"/>
      <c r="W312" s="3"/>
      <c r="X312" s="3"/>
      <c r="Y312" s="3"/>
      <c r="AA312" s="1371"/>
      <c r="AB312" s="1371"/>
      <c r="AC312" s="1371"/>
      <c r="AD312" s="1371"/>
      <c r="AE312" s="1371"/>
      <c r="AF312" s="1371"/>
      <c r="AG312" s="1371"/>
      <c r="AH312" s="1371"/>
      <c r="AI312" s="1371"/>
      <c r="AJ312" s="1371"/>
      <c r="AK312" s="1371"/>
    </row>
    <row r="313" spans="2:37" ht="12.95" customHeight="1">
      <c r="B313" s="3" t="s">
        <v>472</v>
      </c>
      <c r="C313" s="3"/>
      <c r="D313" s="3"/>
      <c r="E313" s="3"/>
      <c r="F313" s="3"/>
      <c r="H313" s="1371" t="s">
        <v>2652</v>
      </c>
      <c r="I313" s="1371"/>
      <c r="J313" s="1371"/>
      <c r="K313" s="1371"/>
      <c r="L313" s="1371"/>
      <c r="M313" s="1371"/>
      <c r="N313" s="1371"/>
      <c r="O313" s="1371"/>
      <c r="P313" s="1371"/>
      <c r="Q313" s="1371"/>
      <c r="R313" s="1371"/>
      <c r="S313" s="3"/>
      <c r="T313" s="3" t="s">
        <v>75</v>
      </c>
      <c r="V313" s="3"/>
      <c r="W313" s="3"/>
      <c r="X313" s="3"/>
      <c r="Y313" s="3"/>
      <c r="AA313" s="1371"/>
      <c r="AB313" s="1371"/>
      <c r="AC313" s="1371"/>
      <c r="AD313" s="1371"/>
      <c r="AE313" s="1371"/>
      <c r="AF313" s="1371"/>
      <c r="AG313" s="1371"/>
      <c r="AH313" s="1371"/>
      <c r="AI313" s="1371"/>
      <c r="AJ313" s="1371"/>
      <c r="AK313" s="1371"/>
    </row>
    <row r="314" spans="2:37" ht="12.95" customHeight="1">
      <c r="B314" s="3" t="s">
        <v>87</v>
      </c>
      <c r="C314" s="3"/>
      <c r="D314" s="3"/>
      <c r="E314" s="3"/>
      <c r="F314" s="3"/>
      <c r="H314" s="1371" t="s">
        <v>2653</v>
      </c>
      <c r="I314" s="1371"/>
      <c r="J314" s="1371"/>
      <c r="K314" s="1371"/>
      <c r="L314" s="1371"/>
      <c r="M314" s="1371"/>
      <c r="N314" s="1371"/>
      <c r="O314" s="1371"/>
      <c r="P314" s="1371"/>
      <c r="Q314" s="1371"/>
      <c r="R314" s="1371"/>
      <c r="S314" s="3"/>
      <c r="T314" s="3" t="s">
        <v>87</v>
      </c>
      <c r="V314" s="3"/>
      <c r="W314" s="3"/>
      <c r="X314" s="3"/>
      <c r="Y314" s="3"/>
      <c r="AA314" s="1371"/>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50" t="s">
        <v>2654</v>
      </c>
      <c r="I315" s="1550"/>
      <c r="J315" s="1550"/>
      <c r="K315" s="1550"/>
      <c r="L315" s="1550"/>
      <c r="M315" s="1550"/>
      <c r="N315" s="4" t="s">
        <v>205</v>
      </c>
      <c r="O315" s="4"/>
      <c r="P315" s="1533"/>
      <c r="Q315" s="1533"/>
      <c r="R315" s="1533"/>
      <c r="S315" s="3"/>
      <c r="T315" s="3" t="s">
        <v>88</v>
      </c>
      <c r="V315" s="3"/>
      <c r="W315" s="3"/>
      <c r="X315" s="3"/>
      <c r="Y315" s="3"/>
      <c r="AA315" s="1550"/>
      <c r="AB315" s="1550"/>
      <c r="AC315" s="1550"/>
      <c r="AD315" s="1550"/>
      <c r="AE315" s="1550"/>
      <c r="AF315" s="1550"/>
      <c r="AG315" s="4" t="s">
        <v>205</v>
      </c>
      <c r="AH315" s="4"/>
      <c r="AI315" s="1533"/>
      <c r="AJ315" s="1533"/>
      <c r="AK315" s="1533"/>
    </row>
    <row r="316" spans="2:37" ht="12.95" customHeight="1">
      <c r="B316" s="3" t="s">
        <v>89</v>
      </c>
      <c r="C316" s="3"/>
      <c r="D316" s="3"/>
      <c r="E316" s="3"/>
      <c r="F316" s="3"/>
      <c r="G316" s="3"/>
      <c r="H316" s="1494"/>
      <c r="I316" s="1494"/>
      <c r="J316" s="1494"/>
      <c r="K316" s="1494"/>
      <c r="L316" s="1494"/>
      <c r="M316" s="1494"/>
      <c r="N316" s="4"/>
      <c r="O316" s="4"/>
      <c r="P316" s="35"/>
      <c r="Q316" s="35"/>
      <c r="R316" s="35"/>
      <c r="S316" s="3"/>
      <c r="T316" s="3" t="s">
        <v>89</v>
      </c>
      <c r="V316" s="3"/>
      <c r="W316" s="3"/>
      <c r="X316" s="3"/>
      <c r="Y316" s="3"/>
      <c r="AA316" s="1494"/>
      <c r="AB316" s="1494"/>
      <c r="AC316" s="1494"/>
      <c r="AD316" s="1494"/>
      <c r="AE316" s="1494"/>
      <c r="AF316" s="1494"/>
      <c r="AG316" s="4"/>
      <c r="AH316" s="4"/>
      <c r="AI316" s="35"/>
      <c r="AJ316" s="35"/>
      <c r="AK316" s="35"/>
    </row>
    <row r="317" spans="2:37" ht="12.95" customHeight="1">
      <c r="B317" s="3" t="s">
        <v>76</v>
      </c>
      <c r="C317" s="3"/>
      <c r="D317" s="3"/>
      <c r="E317" s="3"/>
      <c r="F317" s="3"/>
      <c r="G317" s="3"/>
      <c r="H317" s="1371" t="s">
        <v>2655</v>
      </c>
      <c r="I317" s="1371"/>
      <c r="J317" s="1371"/>
      <c r="K317" s="1371"/>
      <c r="L317" s="1371"/>
      <c r="M317" s="1371"/>
      <c r="N317" s="1407"/>
      <c r="O317" s="1407"/>
      <c r="P317" s="1407"/>
      <c r="Q317" s="1407"/>
      <c r="R317" s="1407"/>
      <c r="S317" s="3"/>
      <c r="T317" s="3" t="s">
        <v>76</v>
      </c>
      <c r="V317" s="3"/>
      <c r="W317" s="3"/>
      <c r="X317" s="3"/>
      <c r="Y317" s="3"/>
      <c r="AA317" s="1371"/>
      <c r="AB317" s="1371"/>
      <c r="AC317" s="1371"/>
      <c r="AD317" s="1371"/>
      <c r="AE317" s="1371"/>
      <c r="AF317" s="1371"/>
      <c r="AG317" s="1407"/>
      <c r="AH317" s="1407"/>
      <c r="AI317" s="1407"/>
      <c r="AJ317" s="1407"/>
      <c r="AK317" s="1407"/>
    </row>
    <row r="318" spans="2:37" ht="12.95" customHeight="1"/>
    <row r="319" spans="2:37" ht="12.95" customHeight="1">
      <c r="B319" s="4" t="s">
        <v>908</v>
      </c>
      <c r="C319" s="3"/>
      <c r="D319" s="3"/>
      <c r="E319" s="3"/>
      <c r="F319" s="3"/>
      <c r="H319" s="1407" t="s">
        <v>2656</v>
      </c>
      <c r="I319" s="1407"/>
      <c r="J319" s="1407"/>
      <c r="K319" s="1407"/>
      <c r="L319" s="1407"/>
      <c r="M319" s="1407"/>
      <c r="N319" s="1407"/>
      <c r="O319" s="1407"/>
      <c r="P319" s="1407"/>
      <c r="Q319" s="1407"/>
      <c r="R319" s="1407"/>
      <c r="T319" s="3" t="s">
        <v>365</v>
      </c>
      <c r="V319" s="3"/>
      <c r="W319" s="3"/>
      <c r="X319" s="3"/>
      <c r="Y319" s="3"/>
      <c r="AA319" s="1407" t="s">
        <v>2660</v>
      </c>
      <c r="AB319" s="1407"/>
      <c r="AC319" s="1407"/>
      <c r="AD319" s="1407"/>
      <c r="AE319" s="1407"/>
      <c r="AF319" s="1407"/>
      <c r="AG319" s="1407"/>
      <c r="AH319" s="1407"/>
      <c r="AI319" s="1407"/>
      <c r="AJ319" s="1407"/>
      <c r="AK319" s="1407"/>
    </row>
    <row r="320" spans="2:37" ht="12.95" customHeight="1">
      <c r="B320" s="3" t="s">
        <v>471</v>
      </c>
      <c r="C320" s="3"/>
      <c r="D320" s="3"/>
      <c r="E320" s="3"/>
      <c r="F320" s="3"/>
      <c r="H320" s="1497" t="s">
        <v>2735</v>
      </c>
      <c r="I320" s="1371"/>
      <c r="J320" s="1371"/>
      <c r="K320" s="1371"/>
      <c r="L320" s="1371"/>
      <c r="M320" s="1371"/>
      <c r="N320" s="1371"/>
      <c r="O320" s="1371"/>
      <c r="P320" s="1371"/>
      <c r="Q320" s="1371"/>
      <c r="R320" s="1371"/>
      <c r="T320" s="3" t="s">
        <v>471</v>
      </c>
      <c r="V320" s="3"/>
      <c r="W320" s="3"/>
      <c r="X320" s="3"/>
      <c r="Y320" s="3"/>
      <c r="AA320" s="1371" t="s">
        <v>2661</v>
      </c>
      <c r="AB320" s="1371"/>
      <c r="AC320" s="1371"/>
      <c r="AD320" s="1371"/>
      <c r="AE320" s="1371"/>
      <c r="AF320" s="1371"/>
      <c r="AG320" s="1371"/>
      <c r="AH320" s="1371"/>
      <c r="AI320" s="1371"/>
      <c r="AJ320" s="1371"/>
      <c r="AK320" s="1371"/>
    </row>
    <row r="321" spans="2:37" ht="12.95" customHeight="1">
      <c r="B321" s="3" t="s">
        <v>472</v>
      </c>
      <c r="C321" s="3"/>
      <c r="D321" s="3"/>
      <c r="E321" s="3"/>
      <c r="F321" s="3"/>
      <c r="H321" s="1497" t="s">
        <v>2736</v>
      </c>
      <c r="I321" s="1371"/>
      <c r="J321" s="1371"/>
      <c r="K321" s="1371"/>
      <c r="L321" s="1371"/>
      <c r="M321" s="1371"/>
      <c r="N321" s="1371"/>
      <c r="O321" s="1371"/>
      <c r="P321" s="1371"/>
      <c r="Q321" s="1371"/>
      <c r="R321" s="1371"/>
      <c r="T321" s="3" t="s">
        <v>75</v>
      </c>
      <c r="V321" s="3"/>
      <c r="W321" s="3"/>
      <c r="X321" s="3"/>
      <c r="Y321" s="3"/>
      <c r="AA321" s="1371" t="s">
        <v>2662</v>
      </c>
      <c r="AB321" s="1371"/>
      <c r="AC321" s="1371"/>
      <c r="AD321" s="1371"/>
      <c r="AE321" s="1371"/>
      <c r="AF321" s="1371"/>
      <c r="AG321" s="1371"/>
      <c r="AH321" s="1371"/>
      <c r="AI321" s="1371"/>
      <c r="AJ321" s="1371"/>
      <c r="AK321" s="1371"/>
    </row>
    <row r="322" spans="2:37" ht="12.95" customHeight="1">
      <c r="B322" s="3" t="s">
        <v>87</v>
      </c>
      <c r="C322" s="3"/>
      <c r="D322" s="3"/>
      <c r="E322" s="3"/>
      <c r="F322" s="3"/>
      <c r="H322" s="1371" t="s">
        <v>2657</v>
      </c>
      <c r="I322" s="1371"/>
      <c r="J322" s="1371"/>
      <c r="K322" s="1371"/>
      <c r="L322" s="1371"/>
      <c r="M322" s="1371"/>
      <c r="N322" s="1371"/>
      <c r="O322" s="1371"/>
      <c r="P322" s="1371"/>
      <c r="Q322" s="1371"/>
      <c r="R322" s="1371"/>
      <c r="T322" s="3" t="s">
        <v>87</v>
      </c>
      <c r="V322" s="3"/>
      <c r="W322" s="3"/>
      <c r="X322" s="3"/>
      <c r="Y322" s="3"/>
      <c r="AA322" s="1371" t="s">
        <v>2663</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50" t="s">
        <v>2658</v>
      </c>
      <c r="I323" s="1550"/>
      <c r="J323" s="1550"/>
      <c r="K323" s="1550"/>
      <c r="L323" s="1550"/>
      <c r="M323" s="1550"/>
      <c r="N323" s="4" t="s">
        <v>205</v>
      </c>
      <c r="O323" s="4"/>
      <c r="P323" s="1533"/>
      <c r="Q323" s="1533"/>
      <c r="R323" s="1533"/>
      <c r="S323" s="3"/>
      <c r="T323" s="3" t="s">
        <v>88</v>
      </c>
      <c r="V323" s="3"/>
      <c r="W323" s="3"/>
      <c r="X323" s="3"/>
      <c r="Y323" s="3"/>
      <c r="AA323" s="1576" t="s">
        <v>2664</v>
      </c>
      <c r="AB323" s="1550"/>
      <c r="AC323" s="1550"/>
      <c r="AD323" s="1550"/>
      <c r="AE323" s="1550"/>
      <c r="AF323" s="1550"/>
      <c r="AG323" s="4" t="s">
        <v>205</v>
      </c>
      <c r="AH323" s="4"/>
      <c r="AI323" s="1533"/>
      <c r="AJ323" s="1533"/>
      <c r="AK323" s="1533"/>
    </row>
    <row r="324" spans="2:37" ht="12.95" customHeight="1">
      <c r="B324" s="3" t="s">
        <v>89</v>
      </c>
      <c r="C324" s="3"/>
      <c r="D324" s="3"/>
      <c r="E324" s="3"/>
      <c r="F324" s="3"/>
      <c r="G324" s="3"/>
      <c r="H324" s="1494"/>
      <c r="I324" s="1494"/>
      <c r="J324" s="1494"/>
      <c r="K324" s="1494"/>
      <c r="L324" s="1494"/>
      <c r="M324" s="1494"/>
      <c r="N324" s="4"/>
      <c r="O324" s="4"/>
      <c r="P324" s="35"/>
      <c r="Q324" s="35"/>
      <c r="R324" s="35"/>
      <c r="S324" s="3"/>
      <c r="T324" s="3" t="s">
        <v>89</v>
      </c>
      <c r="V324" s="3"/>
      <c r="W324" s="3"/>
      <c r="X324" s="3"/>
      <c r="Y324" s="3"/>
      <c r="AA324" s="1494"/>
      <c r="AB324" s="1494"/>
      <c r="AC324" s="1494"/>
      <c r="AD324" s="1494"/>
      <c r="AE324" s="1494"/>
      <c r="AF324" s="1494"/>
      <c r="AG324" s="4"/>
      <c r="AH324" s="4"/>
      <c r="AI324" s="35"/>
      <c r="AJ324" s="35"/>
      <c r="AK324" s="35"/>
    </row>
    <row r="325" spans="2:37" ht="12.95" customHeight="1">
      <c r="B325" s="3" t="s">
        <v>76</v>
      </c>
      <c r="C325" s="3"/>
      <c r="D325" s="3"/>
      <c r="E325" s="3"/>
      <c r="F325" s="3"/>
      <c r="G325" s="3"/>
      <c r="H325" s="1371" t="s">
        <v>2659</v>
      </c>
      <c r="I325" s="1371"/>
      <c r="J325" s="1371"/>
      <c r="K325" s="1371"/>
      <c r="L325" s="1371"/>
      <c r="M325" s="1371"/>
      <c r="N325" s="1407"/>
      <c r="O325" s="1407"/>
      <c r="P325" s="1407"/>
      <c r="Q325" s="1407"/>
      <c r="R325" s="1407"/>
      <c r="S325" s="3"/>
      <c r="T325" s="3" t="s">
        <v>76</v>
      </c>
      <c r="V325" s="3"/>
      <c r="W325" s="3"/>
      <c r="X325" s="3"/>
      <c r="Y325" s="3"/>
      <c r="AA325" s="1371" t="s">
        <v>2665</v>
      </c>
      <c r="AB325" s="1371"/>
      <c r="AC325" s="1371"/>
      <c r="AD325" s="1371"/>
      <c r="AE325" s="1371"/>
      <c r="AF325" s="1371"/>
      <c r="AG325" s="1407"/>
      <c r="AH325" s="1407"/>
      <c r="AI325" s="1407"/>
      <c r="AJ325" s="1407"/>
      <c r="AK325" s="1407"/>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407" t="s">
        <v>2725</v>
      </c>
      <c r="I327" s="1407"/>
      <c r="J327" s="1407"/>
      <c r="K327" s="1407"/>
      <c r="L327" s="1407"/>
      <c r="M327" s="1407"/>
      <c r="N327" s="1407"/>
      <c r="O327" s="1407"/>
      <c r="P327" s="1407"/>
      <c r="Q327" s="1407"/>
      <c r="R327" s="1407"/>
      <c r="T327" s="3" t="s">
        <v>367</v>
      </c>
      <c r="V327" s="3"/>
      <c r="W327" s="3"/>
      <c r="X327" s="3"/>
      <c r="Y327" s="3"/>
      <c r="AA327" s="1407"/>
      <c r="AB327" s="1407"/>
      <c r="AC327" s="1407"/>
      <c r="AD327" s="1407"/>
      <c r="AE327" s="1407"/>
      <c r="AF327" s="1407"/>
      <c r="AG327" s="1407"/>
      <c r="AH327" s="1407"/>
      <c r="AI327" s="1407"/>
      <c r="AJ327" s="1407"/>
      <c r="AK327" s="1407"/>
    </row>
    <row r="328" spans="2:37" ht="12.95" customHeight="1">
      <c r="B328" s="3" t="s">
        <v>471</v>
      </c>
      <c r="C328" s="3"/>
      <c r="D328" s="3"/>
      <c r="E328" s="3"/>
      <c r="F328" s="3"/>
      <c r="H328" s="1371" t="s">
        <v>2726</v>
      </c>
      <c r="I328" s="1371"/>
      <c r="J328" s="1371"/>
      <c r="K328" s="1371"/>
      <c r="L328" s="1371"/>
      <c r="M328" s="1371"/>
      <c r="N328" s="1371"/>
      <c r="O328" s="1371"/>
      <c r="P328" s="1371"/>
      <c r="Q328" s="1371"/>
      <c r="R328" s="1371"/>
      <c r="T328" s="3" t="s">
        <v>471</v>
      </c>
      <c r="V328" s="3"/>
      <c r="W328" s="3"/>
      <c r="X328" s="3"/>
      <c r="Y328" s="3"/>
      <c r="AA328" s="1371"/>
      <c r="AB328" s="1371"/>
      <c r="AC328" s="1371"/>
      <c r="AD328" s="1371"/>
      <c r="AE328" s="1371"/>
      <c r="AF328" s="1371"/>
      <c r="AG328" s="1371"/>
      <c r="AH328" s="1371"/>
      <c r="AI328" s="1371"/>
      <c r="AJ328" s="1371"/>
      <c r="AK328" s="1371"/>
    </row>
    <row r="329" spans="2:37" ht="12.95" customHeight="1">
      <c r="B329" s="3" t="s">
        <v>472</v>
      </c>
      <c r="C329" s="3"/>
      <c r="D329" s="3"/>
      <c r="E329" s="3"/>
      <c r="F329" s="3"/>
      <c r="H329" s="1371" t="s">
        <v>2667</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t="s">
        <v>2728</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76" t="s">
        <v>2727</v>
      </c>
      <c r="I331" s="1550"/>
      <c r="J331" s="1550"/>
      <c r="K331" s="1550"/>
      <c r="L331" s="1550"/>
      <c r="M331" s="1550"/>
      <c r="N331" s="4" t="s">
        <v>205</v>
      </c>
      <c r="O331" s="4"/>
      <c r="P331" s="1533"/>
      <c r="Q331" s="1533"/>
      <c r="R331" s="1533"/>
      <c r="S331" s="3"/>
      <c r="T331" s="3" t="s">
        <v>88</v>
      </c>
      <c r="V331" s="3"/>
      <c r="W331" s="3"/>
      <c r="X331" s="3"/>
      <c r="Y331" s="3"/>
      <c r="AA331" s="1550"/>
      <c r="AB331" s="1550"/>
      <c r="AC331" s="1550"/>
      <c r="AD331" s="1550"/>
      <c r="AE331" s="1550"/>
      <c r="AF331" s="1550"/>
      <c r="AG331" s="4" t="s">
        <v>205</v>
      </c>
      <c r="AH331" s="4"/>
      <c r="AI331" s="1533"/>
      <c r="AJ331" s="1533"/>
      <c r="AK331" s="1533"/>
    </row>
    <row r="332" spans="2:37" ht="12.95" customHeight="1">
      <c r="B332" s="3" t="s">
        <v>89</v>
      </c>
      <c r="C332" s="3"/>
      <c r="D332" s="3"/>
      <c r="E332" s="3"/>
      <c r="F332" s="3"/>
      <c r="G332" s="3"/>
      <c r="H332" s="1494"/>
      <c r="I332" s="1494"/>
      <c r="J332" s="1494"/>
      <c r="K332" s="1494"/>
      <c r="L332" s="1494"/>
      <c r="M332" s="1494"/>
      <c r="N332" s="4"/>
      <c r="O332" s="4"/>
      <c r="P332" s="35"/>
      <c r="Q332" s="35"/>
      <c r="R332" s="35"/>
      <c r="S332" s="3"/>
      <c r="T332" s="3" t="s">
        <v>89</v>
      </c>
      <c r="V332" s="3"/>
      <c r="W332" s="3"/>
      <c r="X332" s="3"/>
      <c r="Y332" s="3"/>
      <c r="AA332" s="1494"/>
      <c r="AB332" s="1494"/>
      <c r="AC332" s="1494"/>
      <c r="AD332" s="1494"/>
      <c r="AE332" s="1494"/>
      <c r="AF332" s="1494"/>
      <c r="AG332" s="4"/>
      <c r="AH332" s="4"/>
      <c r="AI332" s="35"/>
      <c r="AJ332" s="35"/>
      <c r="AK332" s="35"/>
    </row>
    <row r="333" spans="2:37" ht="12.95" customHeight="1">
      <c r="B333" s="3" t="s">
        <v>76</v>
      </c>
      <c r="C333" s="3"/>
      <c r="D333" s="3"/>
      <c r="E333" s="3"/>
      <c r="F333" s="3"/>
      <c r="G333" s="3"/>
      <c r="H333" s="1371" t="s">
        <v>2729</v>
      </c>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407" t="s">
        <v>2666</v>
      </c>
      <c r="I335" s="1407"/>
      <c r="J335" s="1407"/>
      <c r="K335" s="1407"/>
      <c r="L335" s="1407"/>
      <c r="M335" s="1407"/>
      <c r="N335" s="1407"/>
      <c r="O335" s="1407"/>
      <c r="P335" s="1407"/>
      <c r="Q335" s="1407"/>
      <c r="R335" s="1407"/>
      <c r="T335" s="204" t="s">
        <v>886</v>
      </c>
      <c r="V335" s="3"/>
      <c r="W335" s="3"/>
      <c r="X335" s="3"/>
      <c r="Y335" s="3"/>
      <c r="AA335" s="1407" t="s">
        <v>2614</v>
      </c>
      <c r="AB335" s="1407"/>
      <c r="AC335" s="1407"/>
      <c r="AD335" s="1407"/>
      <c r="AE335" s="1407"/>
      <c r="AF335" s="1407"/>
      <c r="AG335" s="1407"/>
      <c r="AH335" s="1407"/>
      <c r="AI335" s="1407"/>
      <c r="AJ335" s="1407"/>
      <c r="AK335" s="1407"/>
    </row>
    <row r="336" spans="2:37" ht="12.95" customHeight="1">
      <c r="B336" s="3" t="s">
        <v>471</v>
      </c>
      <c r="C336" s="3"/>
      <c r="D336" s="3"/>
      <c r="E336" s="3"/>
      <c r="F336" s="3"/>
      <c r="H336" s="1371"/>
      <c r="I336" s="1371"/>
      <c r="J336" s="1371"/>
      <c r="K336" s="1371"/>
      <c r="L336" s="1371"/>
      <c r="M336" s="1371"/>
      <c r="N336" s="1371"/>
      <c r="O336" s="1371"/>
      <c r="P336" s="1371"/>
      <c r="Q336" s="1371"/>
      <c r="R336" s="1371"/>
      <c r="T336" s="3" t="s">
        <v>471</v>
      </c>
      <c r="V336" s="3"/>
      <c r="W336" s="3"/>
      <c r="X336" s="3"/>
      <c r="Y336" s="3"/>
      <c r="AA336" s="1371" t="s">
        <v>2632</v>
      </c>
      <c r="AB336" s="1371"/>
      <c r="AC336" s="1371"/>
      <c r="AD336" s="1371"/>
      <c r="AE336" s="1371"/>
      <c r="AF336" s="1371"/>
      <c r="AG336" s="1371"/>
      <c r="AH336" s="1371"/>
      <c r="AI336" s="1371"/>
      <c r="AJ336" s="1371"/>
      <c r="AK336" s="1371"/>
    </row>
    <row r="337" spans="1:66" ht="12.95" customHeight="1">
      <c r="B337" s="3" t="s">
        <v>75</v>
      </c>
      <c r="C337" s="3"/>
      <c r="D337" s="3"/>
      <c r="E337" s="3"/>
      <c r="F337" s="3"/>
      <c r="H337" s="1371"/>
      <c r="I337" s="1371"/>
      <c r="J337" s="1371"/>
      <c r="K337" s="1371"/>
      <c r="L337" s="1371"/>
      <c r="M337" s="1371"/>
      <c r="N337" s="1371"/>
      <c r="O337" s="1371"/>
      <c r="P337" s="1371"/>
      <c r="Q337" s="1371"/>
      <c r="R337" s="1371"/>
      <c r="T337" s="3" t="s">
        <v>75</v>
      </c>
      <c r="V337" s="3"/>
      <c r="W337" s="3"/>
      <c r="X337" s="3"/>
      <c r="Y337" s="3"/>
      <c r="AA337" s="1371" t="s">
        <v>2667</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c r="I338" s="1371"/>
      <c r="J338" s="1371"/>
      <c r="K338" s="1371"/>
      <c r="L338" s="1371"/>
      <c r="M338" s="1371"/>
      <c r="N338" s="1371"/>
      <c r="O338" s="1371"/>
      <c r="P338" s="1371"/>
      <c r="Q338" s="1371"/>
      <c r="R338" s="1371"/>
      <c r="T338" s="3" t="s">
        <v>87</v>
      </c>
      <c r="V338" s="3"/>
      <c r="W338" s="3"/>
      <c r="X338" s="3"/>
      <c r="Y338" s="3"/>
      <c r="AA338" s="1371" t="s">
        <v>2668</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50"/>
      <c r="I339" s="1550"/>
      <c r="J339" s="1550"/>
      <c r="K339" s="1550"/>
      <c r="L339" s="1550"/>
      <c r="M339" s="1550"/>
      <c r="N339" s="4" t="s">
        <v>205</v>
      </c>
      <c r="O339" s="4"/>
      <c r="P339" s="1533"/>
      <c r="Q339" s="1533"/>
      <c r="R339" s="1533"/>
      <c r="S339" s="3"/>
      <c r="T339" s="3" t="s">
        <v>88</v>
      </c>
      <c r="V339" s="3"/>
      <c r="W339" s="3"/>
      <c r="X339" s="3"/>
      <c r="Y339" s="3"/>
      <c r="AA339" s="1576" t="s">
        <v>2669</v>
      </c>
      <c r="AB339" s="1550"/>
      <c r="AC339" s="1550"/>
      <c r="AD339" s="1550"/>
      <c r="AE339" s="1550"/>
      <c r="AF339" s="1550"/>
      <c r="AG339" s="4" t="s">
        <v>205</v>
      </c>
      <c r="AH339" s="4"/>
      <c r="AI339" s="1533"/>
      <c r="AJ339" s="1533"/>
      <c r="AK339" s="1533"/>
    </row>
    <row r="340" spans="1:66" ht="12.95" customHeight="1">
      <c r="B340" s="3" t="s">
        <v>89</v>
      </c>
      <c r="C340" s="3"/>
      <c r="D340" s="3"/>
      <c r="E340" s="3"/>
      <c r="F340" s="3"/>
      <c r="G340" s="3"/>
      <c r="H340" s="1494"/>
      <c r="I340" s="1494"/>
      <c r="J340" s="1494"/>
      <c r="K340" s="1494"/>
      <c r="L340" s="1494"/>
      <c r="M340" s="1494"/>
      <c r="N340" s="4"/>
      <c r="O340" s="4"/>
      <c r="P340" s="35"/>
      <c r="Q340" s="35"/>
      <c r="R340" s="35"/>
      <c r="S340" s="3"/>
      <c r="T340" s="3" t="s">
        <v>89</v>
      </c>
      <c r="V340" s="3"/>
      <c r="W340" s="3"/>
      <c r="X340" s="3"/>
      <c r="Y340" s="3"/>
      <c r="AA340" s="1494"/>
      <c r="AB340" s="1494"/>
      <c r="AC340" s="1494"/>
      <c r="AD340" s="1494"/>
      <c r="AE340" s="1494"/>
      <c r="AF340" s="1494"/>
      <c r="AG340" s="4"/>
      <c r="AH340" s="4"/>
      <c r="AI340" s="35"/>
      <c r="AJ340" s="35"/>
      <c r="AK340" s="35"/>
    </row>
    <row r="341" spans="1:66" ht="12.95" customHeight="1">
      <c r="B341" s="3" t="s">
        <v>76</v>
      </c>
      <c r="C341" s="3"/>
      <c r="D341" s="3"/>
      <c r="E341" s="3"/>
      <c r="F341" s="3"/>
      <c r="G341" s="3"/>
      <c r="H341" s="1371"/>
      <c r="I341" s="1371"/>
      <c r="J341" s="1371"/>
      <c r="K341" s="1371"/>
      <c r="L341" s="1371"/>
      <c r="M341" s="1371"/>
      <c r="N341" s="1407"/>
      <c r="O341" s="1407"/>
      <c r="P341" s="1407"/>
      <c r="Q341" s="1407"/>
      <c r="R341" s="1407"/>
      <c r="S341" s="3"/>
      <c r="T341" s="3" t="s">
        <v>76</v>
      </c>
      <c r="V341" s="3"/>
      <c r="W341" s="3"/>
      <c r="X341" s="3"/>
      <c r="Y341" s="3"/>
      <c r="AA341" s="1371" t="s">
        <v>2670</v>
      </c>
      <c r="AB341" s="1371"/>
      <c r="AC341" s="1371"/>
      <c r="AD341" s="1371"/>
      <c r="AE341" s="1371"/>
      <c r="AF341" s="1371"/>
      <c r="AG341" s="1407"/>
      <c r="AH341" s="1407"/>
      <c r="AI341" s="1407"/>
      <c r="AJ341" s="1407"/>
      <c r="AK341" s="140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407"/>
      <c r="Q343" s="1407"/>
      <c r="R343" s="1407"/>
      <c r="S343" s="1407"/>
      <c r="T343" s="1407"/>
      <c r="U343" s="1407"/>
      <c r="V343" s="1407"/>
      <c r="W343" s="1407"/>
      <c r="X343" s="1407"/>
      <c r="Y343" s="1407"/>
      <c r="Z343" s="1407"/>
      <c r="AA343" s="1407"/>
      <c r="AB343" s="1407"/>
      <c r="AC343" s="1407"/>
      <c r="AD343" s="1407"/>
      <c r="AE343" s="1407"/>
      <c r="BN343" t="s">
        <v>669</v>
      </c>
    </row>
    <row r="344" spans="1:66" ht="12.95" customHeight="1">
      <c r="B344" s="4"/>
      <c r="C344" s="4"/>
      <c r="D344" s="4"/>
      <c r="E344" s="4"/>
      <c r="F344" s="4"/>
      <c r="I344" s="4" t="s">
        <v>471</v>
      </c>
      <c r="P344" s="1371"/>
      <c r="Q344" s="1371"/>
      <c r="R344" s="1371"/>
      <c r="S344" s="1371"/>
      <c r="T344" s="1371"/>
      <c r="U344" s="1371"/>
      <c r="V344" s="1371"/>
      <c r="W344" s="1371"/>
      <c r="X344" s="1371"/>
      <c r="Y344" s="1371"/>
      <c r="Z344" s="1371"/>
      <c r="AA344" s="1371"/>
      <c r="AB344" s="1371"/>
      <c r="AC344" s="1371"/>
      <c r="AD344" s="1371"/>
      <c r="AE344" s="1371"/>
      <c r="BN344" t="s">
        <v>545</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94"/>
      <c r="Q347" s="1494"/>
      <c r="R347" s="1494"/>
      <c r="S347" s="1494"/>
      <c r="T347" s="1494"/>
      <c r="U347" s="1494"/>
      <c r="V347" s="1494"/>
      <c r="W347" s="1494"/>
      <c r="X347" s="1494"/>
      <c r="Y347" s="1494"/>
      <c r="Z347" s="1494"/>
      <c r="AA347" s="4" t="s">
        <v>205</v>
      </c>
      <c r="AB347" s="4"/>
      <c r="AC347" s="1477"/>
      <c r="AD347" s="1477"/>
      <c r="AE347" s="1477"/>
      <c r="AF347" s="302"/>
      <c r="AG347" s="4"/>
      <c r="AH347" s="4"/>
      <c r="AI347" s="4"/>
      <c r="AJ347" s="4"/>
      <c r="AK347" s="4"/>
    </row>
    <row r="348" spans="1:66" ht="12.95" customHeight="1">
      <c r="B348" s="4"/>
      <c r="C348" s="4"/>
      <c r="D348" s="4"/>
      <c r="E348" s="4"/>
      <c r="F348" s="4"/>
      <c r="G348" s="4"/>
      <c r="H348" s="302"/>
      <c r="I348" s="4" t="s">
        <v>89</v>
      </c>
      <c r="P348" s="1494"/>
      <c r="Q348" s="1494"/>
      <c r="R348" s="1494"/>
      <c r="S348" s="1494"/>
      <c r="T348" s="1494"/>
      <c r="U348" s="1494"/>
      <c r="V348" s="1494"/>
      <c r="W348" s="1494"/>
      <c r="X348" s="1494"/>
      <c r="Y348" s="1494"/>
      <c r="Z348" s="1494"/>
      <c r="AF348" s="302"/>
      <c r="AG348" s="4"/>
      <c r="AH348" s="4"/>
      <c r="AI348" s="35"/>
      <c r="AJ348" s="35"/>
      <c r="AK348" s="35"/>
    </row>
    <row r="349" spans="1:66" ht="12.95"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2.95" customHeight="1">
      <c r="T350" s="8"/>
      <c r="U350" s="8"/>
      <c r="V350" s="8"/>
      <c r="W350" s="8"/>
      <c r="X350" s="8"/>
      <c r="Y350" s="8"/>
      <c r="Z350" s="8"/>
      <c r="AU350" s="95"/>
      <c r="AV350" s="95"/>
      <c r="AW350" s="95"/>
      <c r="AX350" s="95"/>
      <c r="AY350" s="95"/>
    </row>
    <row r="351" spans="1:66" ht="12.95" customHeight="1">
      <c r="A351" s="1542" t="s">
        <v>542</v>
      </c>
      <c r="B351" s="1542"/>
      <c r="C351" s="1542"/>
      <c r="D351" s="1542"/>
      <c r="E351" s="1542"/>
      <c r="F351" s="1542"/>
      <c r="G351" s="1542"/>
      <c r="H351" s="1542"/>
      <c r="I351" s="1542"/>
      <c r="J351" s="1542"/>
      <c r="K351" s="1542"/>
      <c r="L351" s="1542"/>
      <c r="M351" s="1542"/>
      <c r="N351" s="1542"/>
      <c r="O351" s="1542"/>
      <c r="P351" s="1542"/>
      <c r="Q351" s="1542"/>
      <c r="R351" s="1542"/>
      <c r="S351" s="1542"/>
      <c r="T351" s="1542"/>
      <c r="U351" s="1542"/>
      <c r="V351" s="1542"/>
      <c r="W351" s="1542"/>
      <c r="X351" s="1542"/>
      <c r="Y351" s="1542"/>
      <c r="Z351" s="1542"/>
      <c r="AA351" s="1542"/>
      <c r="AB351" s="1542"/>
      <c r="AC351" s="1542"/>
      <c r="AD351" s="1542"/>
      <c r="AE351" s="1542"/>
      <c r="AF351" s="1542"/>
      <c r="AG351" s="1542"/>
      <c r="AH351" s="1542"/>
      <c r="AI351" s="1542"/>
      <c r="AJ351" s="1542"/>
      <c r="AK351" s="1542"/>
      <c r="AL351" s="1542"/>
      <c r="AM351" s="1542"/>
      <c r="AN351" s="1542"/>
      <c r="AO351" s="1542"/>
      <c r="AP351" s="1542"/>
      <c r="AQ351" s="1542"/>
      <c r="AR351" s="1542"/>
      <c r="AS351" s="1542"/>
      <c r="AT351" s="1542"/>
      <c r="AU351" s="95"/>
      <c r="AV351" s="95"/>
      <c r="AW351" s="95"/>
      <c r="AX351" s="95"/>
      <c r="AY351" s="95"/>
    </row>
    <row r="352" spans="1:66" ht="12.95" customHeight="1">
      <c r="A352" s="1542"/>
      <c r="B352" s="1542"/>
      <c r="C352" s="1542"/>
      <c r="D352" s="1542"/>
      <c r="E352" s="1542"/>
      <c r="F352" s="1542"/>
      <c r="G352" s="1542"/>
      <c r="H352" s="1542"/>
      <c r="I352" s="1542"/>
      <c r="J352" s="1542"/>
      <c r="K352" s="1542"/>
      <c r="L352" s="1542"/>
      <c r="M352" s="1542"/>
      <c r="N352" s="1542"/>
      <c r="O352" s="1542"/>
      <c r="P352" s="1542"/>
      <c r="Q352" s="1542"/>
      <c r="R352" s="1542"/>
      <c r="S352" s="1542"/>
      <c r="T352" s="1542"/>
      <c r="U352" s="1542"/>
      <c r="V352" s="1542"/>
      <c r="W352" s="1542"/>
      <c r="X352" s="1542"/>
      <c r="Y352" s="1542"/>
      <c r="Z352" s="1542"/>
      <c r="AA352" s="1542"/>
      <c r="AB352" s="1542"/>
      <c r="AC352" s="1542"/>
      <c r="AD352" s="1542"/>
      <c r="AE352" s="1542"/>
      <c r="AF352" s="1542"/>
      <c r="AG352" s="1542"/>
      <c r="AH352" s="1542"/>
      <c r="AI352" s="1542"/>
      <c r="AJ352" s="1542"/>
      <c r="AK352" s="1542"/>
      <c r="AL352" s="1542"/>
      <c r="AM352" s="1542"/>
      <c r="AN352" s="1542"/>
      <c r="AO352" s="1542"/>
      <c r="AP352" s="1542"/>
      <c r="AQ352" s="1542"/>
      <c r="AR352" s="1542"/>
      <c r="AS352" s="1542"/>
      <c r="AT352" s="154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415" t="s">
        <v>545</v>
      </c>
      <c r="N355" s="1415"/>
      <c r="P355" t="s">
        <v>1650</v>
      </c>
      <c r="AJ355" s="1415" t="s">
        <v>669</v>
      </c>
      <c r="AK355" s="1415"/>
    </row>
    <row r="356" spans="1:46" ht="12.95" customHeight="1">
      <c r="D356" s="3" t="s">
        <v>1639</v>
      </c>
      <c r="M356" s="1415" t="s">
        <v>591</v>
      </c>
      <c r="N356" s="1415"/>
      <c r="P356" s="3" t="s">
        <v>1719</v>
      </c>
      <c r="AJ356" s="1382"/>
      <c r="AK356" s="1382"/>
    </row>
    <row r="357" spans="1:46" ht="12.95" customHeight="1">
      <c r="D357" s="3" t="s">
        <v>704</v>
      </c>
      <c r="M357" s="1415" t="s">
        <v>591</v>
      </c>
      <c r="N357" s="1415"/>
      <c r="P357" t="s">
        <v>1649</v>
      </c>
      <c r="AJ357" s="1415" t="s">
        <v>669</v>
      </c>
      <c r="AK357" s="1415"/>
    </row>
    <row r="358" spans="1:46" ht="12.95" customHeight="1">
      <c r="D358" s="3" t="s">
        <v>705</v>
      </c>
      <c r="M358" s="1415" t="s">
        <v>591</v>
      </c>
      <c r="N358" s="1415"/>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5" t="s">
        <v>591</v>
      </c>
      <c r="O363" s="1415"/>
      <c r="P363" s="40"/>
      <c r="Q363" s="40"/>
      <c r="R363" s="40"/>
      <c r="S363" s="40"/>
      <c r="T363" s="40"/>
      <c r="U363" s="40"/>
      <c r="V363" s="40"/>
      <c r="W363" s="40"/>
      <c r="X363" s="40"/>
      <c r="Y363" s="40"/>
      <c r="Z363" s="40"/>
      <c r="AC363" s="40"/>
      <c r="AD363" s="40"/>
      <c r="AE363" s="40"/>
    </row>
    <row r="364" spans="1:46" ht="12.95" customHeight="1">
      <c r="E364" t="s">
        <v>369</v>
      </c>
      <c r="Y364" s="1415" t="s">
        <v>591</v>
      </c>
      <c r="Z364" s="1415"/>
    </row>
    <row r="365" spans="1:46" ht="12.95" customHeight="1">
      <c r="D365" s="4" t="s">
        <v>978</v>
      </c>
      <c r="Q365" s="1407" t="s">
        <v>591</v>
      </c>
      <c r="R365" s="1407"/>
      <c r="S365" s="1407"/>
      <c r="T365" s="1407"/>
      <c r="U365" s="1407"/>
      <c r="V365" s="1407"/>
      <c r="W365" s="1407"/>
      <c r="X365" s="1407"/>
      <c r="Y365" s="1407"/>
      <c r="Z365" s="1407"/>
      <c r="AA365" s="1407"/>
      <c r="AB365" s="1407"/>
      <c r="AC365" s="1407"/>
      <c r="AD365" s="1407"/>
      <c r="AE365" s="1407"/>
      <c r="AF365" s="1407"/>
      <c r="AG365" s="1407"/>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415" t="s">
        <v>591</v>
      </c>
      <c r="K367" s="1415"/>
      <c r="L367" s="40"/>
      <c r="M367" s="40"/>
      <c r="N367" s="40"/>
      <c r="O367" s="40"/>
      <c r="P367" s="40"/>
      <c r="Q367" s="40"/>
      <c r="R367" s="40"/>
      <c r="S367" s="40"/>
      <c r="T367" s="40"/>
      <c r="U367" s="40"/>
      <c r="V367" s="40"/>
      <c r="W367" s="40"/>
      <c r="X367" s="40"/>
      <c r="Y367" s="40"/>
      <c r="Z367" s="40"/>
      <c r="AC367" s="40"/>
      <c r="AD367" s="40"/>
      <c r="AE367" s="40"/>
    </row>
    <row r="368" spans="1:46" ht="12.95" customHeight="1">
      <c r="E368" s="1552" t="s">
        <v>706</v>
      </c>
      <c r="F368" s="1552"/>
      <c r="G368" s="1552"/>
      <c r="H368" s="1552"/>
      <c r="I368" s="1552"/>
      <c r="J368" s="1552"/>
      <c r="K368" s="1552"/>
      <c r="L368" s="1552"/>
      <c r="M368" s="1552"/>
      <c r="N368" s="1552"/>
      <c r="O368" s="1552"/>
      <c r="P368" s="1552"/>
      <c r="Q368" s="1552"/>
      <c r="R368" s="1552"/>
      <c r="S368" s="1552"/>
      <c r="T368" s="1552"/>
      <c r="U368" s="1552"/>
      <c r="V368" s="1552"/>
      <c r="W368" s="1552"/>
      <c r="X368" s="1552"/>
      <c r="Y368" s="1552"/>
      <c r="Z368" s="1552"/>
      <c r="AA368" s="1552"/>
      <c r="AB368" s="1552"/>
      <c r="AC368" s="1552"/>
      <c r="AD368" s="1552"/>
      <c r="AE368" s="1552"/>
      <c r="AF368" s="1552"/>
      <c r="AG368" s="1552"/>
      <c r="AH368" s="1552"/>
    </row>
    <row r="369" spans="1:34" ht="12.95" customHeight="1">
      <c r="E369" s="1552"/>
      <c r="F369" s="1552"/>
      <c r="G369" s="1552"/>
      <c r="H369" s="1552"/>
      <c r="I369" s="1552"/>
      <c r="J369" s="1552"/>
      <c r="K369" s="1552"/>
      <c r="L369" s="1552"/>
      <c r="M369" s="1552"/>
      <c r="N369" s="1552"/>
      <c r="O369" s="1552"/>
      <c r="P369" s="1552"/>
      <c r="Q369" s="1552"/>
      <c r="R369" s="1552"/>
      <c r="S369" s="1552"/>
      <c r="T369" s="1552"/>
      <c r="U369" s="1552"/>
      <c r="V369" s="1552"/>
      <c r="W369" s="1552"/>
      <c r="X369" s="1552"/>
      <c r="Y369" s="1552"/>
      <c r="Z369" s="1552"/>
      <c r="AA369" s="1552"/>
      <c r="AB369" s="1552"/>
      <c r="AC369" s="1552"/>
      <c r="AD369" s="1552"/>
      <c r="AE369" s="1552"/>
      <c r="AF369" s="1552"/>
      <c r="AG369" s="1552"/>
      <c r="AH369" s="1552"/>
    </row>
    <row r="370" spans="1:34" ht="12.95" customHeight="1">
      <c r="E370" s="4" t="s">
        <v>448</v>
      </c>
      <c r="F370" s="4"/>
      <c r="G370" s="4"/>
      <c r="H370" s="4"/>
      <c r="I370" s="4"/>
      <c r="J370" s="4"/>
      <c r="K370" s="4"/>
      <c r="L370" s="4"/>
      <c r="N370" s="1450" t="s">
        <v>591</v>
      </c>
      <c r="O370" s="1390"/>
      <c r="P370" s="1390"/>
      <c r="Q370" s="1390"/>
      <c r="R370" s="4"/>
      <c r="U370" s="4" t="s">
        <v>449</v>
      </c>
      <c r="V370" s="4"/>
      <c r="W370" s="4"/>
      <c r="X370" s="4"/>
      <c r="Y370" s="4"/>
      <c r="Z370" s="4"/>
      <c r="AA370" s="4"/>
      <c r="AB370" s="4"/>
      <c r="AC370" s="1450" t="s">
        <v>591</v>
      </c>
      <c r="AD370" s="1390"/>
      <c r="AE370" s="1390"/>
      <c r="AF370" s="1390"/>
    </row>
    <row r="371" spans="1:34" ht="12.95" customHeight="1">
      <c r="E371" s="4" t="s">
        <v>450</v>
      </c>
      <c r="F371" s="4"/>
      <c r="G371" s="4"/>
      <c r="H371" s="4"/>
      <c r="I371" s="4"/>
      <c r="J371" s="4"/>
      <c r="K371" s="4"/>
      <c r="L371" s="4"/>
      <c r="N371" s="1450" t="s">
        <v>591</v>
      </c>
      <c r="O371" s="1390"/>
      <c r="P371" s="1390"/>
      <c r="Q371" s="1390"/>
      <c r="R371" s="4"/>
      <c r="U371" s="4" t="s">
        <v>0</v>
      </c>
      <c r="V371" s="4"/>
      <c r="W371" s="4"/>
      <c r="X371" s="4"/>
      <c r="Y371" s="4"/>
      <c r="Z371" s="4"/>
      <c r="AA371" s="4"/>
      <c r="AB371" s="4"/>
      <c r="AC371" s="1450" t="s">
        <v>591</v>
      </c>
      <c r="AD371" s="1390"/>
      <c r="AE371" s="1390"/>
      <c r="AF371" s="1390"/>
    </row>
    <row r="372" spans="1:34" ht="12.95" customHeight="1">
      <c r="E372" s="4" t="s">
        <v>1</v>
      </c>
      <c r="F372" s="4"/>
      <c r="G372" s="4"/>
      <c r="H372" s="4"/>
      <c r="I372" s="4"/>
      <c r="J372" s="4"/>
      <c r="K372" s="4"/>
      <c r="L372" s="4"/>
      <c r="N372" s="1450" t="s">
        <v>591</v>
      </c>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34" t="s">
        <v>591</v>
      </c>
      <c r="O373" s="1535"/>
      <c r="P373" s="1535"/>
      <c r="Q373" s="1535"/>
      <c r="R373" s="1535"/>
      <c r="S373" s="1535"/>
      <c r="T373" s="1535"/>
      <c r="U373" s="1535"/>
      <c r="V373" s="1535"/>
      <c r="W373" s="1535"/>
      <c r="X373" s="1535"/>
      <c r="Y373" s="1535"/>
      <c r="Z373" s="1535"/>
      <c r="AA373" s="1535"/>
      <c r="AB373" s="1535"/>
      <c r="AC373" s="1535"/>
      <c r="AD373" s="1535"/>
      <c r="AE373" s="1535"/>
      <c r="AF373" s="1535"/>
    </row>
    <row r="374" spans="1:34" ht="12.95" customHeight="1">
      <c r="E374" s="4"/>
      <c r="F374" s="4"/>
      <c r="G374" s="4"/>
      <c r="H374" s="4"/>
      <c r="I374" s="4"/>
      <c r="J374" s="4"/>
      <c r="K374" s="4"/>
      <c r="L374" s="4"/>
      <c r="N374" s="1536"/>
      <c r="O374" s="1536"/>
      <c r="P374" s="1536"/>
      <c r="Q374" s="1536"/>
      <c r="R374" s="1536"/>
      <c r="S374" s="1536"/>
      <c r="T374" s="1536"/>
      <c r="U374" s="1536"/>
      <c r="V374" s="1536"/>
      <c r="W374" s="1536"/>
      <c r="X374" s="1536"/>
      <c r="Y374" s="1536"/>
      <c r="Z374" s="1536"/>
      <c r="AA374" s="1536"/>
      <c r="AB374" s="1536"/>
      <c r="AC374" s="1536"/>
      <c r="AD374" s="1536"/>
      <c r="AE374" s="1536"/>
      <c r="AF374" s="1536"/>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448"/>
      <c r="T377" s="1448"/>
      <c r="U377" s="1" t="s">
        <v>305</v>
      </c>
      <c r="V377" s="1448"/>
      <c r="W377" s="1448"/>
      <c r="Y377" t="s">
        <v>2080</v>
      </c>
      <c r="AC377" s="27" t="s">
        <v>304</v>
      </c>
      <c r="AD377" s="1448"/>
      <c r="AE377" s="1448"/>
      <c r="AF377" s="1" t="s">
        <v>305</v>
      </c>
      <c r="AG377" s="1448"/>
      <c r="AH377" s="1448"/>
    </row>
    <row r="378" spans="1:34" ht="12.95" customHeight="1">
      <c r="E378" s="4" t="s">
        <v>987</v>
      </c>
      <c r="F378" s="4"/>
      <c r="G378" s="4"/>
      <c r="H378" s="4"/>
      <c r="I378" s="4"/>
      <c r="J378" s="4"/>
      <c r="K378" s="4"/>
      <c r="L378" s="4"/>
      <c r="N378" s="1448"/>
      <c r="O378" s="1448"/>
      <c r="P378" s="1448"/>
    </row>
    <row r="379" spans="1:34" ht="12.95" customHeight="1">
      <c r="E379" s="204" t="s">
        <v>2086</v>
      </c>
      <c r="F379" s="4"/>
      <c r="G379" s="4"/>
      <c r="H379" s="4"/>
      <c r="I379" s="4"/>
      <c r="J379" s="4"/>
      <c r="K379" s="4"/>
      <c r="L379" s="4"/>
      <c r="AG379" s="1452" t="s">
        <v>591</v>
      </c>
      <c r="AH379" s="1452"/>
    </row>
    <row r="380" spans="1:34" ht="12.95" customHeight="1">
      <c r="E380" s="4"/>
      <c r="F380" s="4"/>
      <c r="G380" s="4" t="s">
        <v>2087</v>
      </c>
      <c r="H380" s="4"/>
      <c r="I380" s="4"/>
      <c r="J380" s="4"/>
      <c r="K380" s="4"/>
      <c r="L380" s="4"/>
      <c r="AG380" s="1452" t="s">
        <v>591</v>
      </c>
      <c r="AH380" s="1452"/>
    </row>
    <row r="381" spans="1:34" ht="12.95" customHeight="1">
      <c r="E381" s="4"/>
      <c r="F381" s="4"/>
      <c r="G381" s="320" t="s">
        <v>988</v>
      </c>
      <c r="H381" s="4"/>
      <c r="I381" s="4"/>
      <c r="J381" s="4"/>
      <c r="K381" s="4"/>
      <c r="L381" s="4"/>
      <c r="V381" s="1415" t="s">
        <v>591</v>
      </c>
      <c r="W381" s="1415"/>
      <c r="Y381" s="22" t="s">
        <v>980</v>
      </c>
    </row>
    <row r="382" spans="1:34" ht="12.95" customHeight="1">
      <c r="E382" s="4" t="s">
        <v>981</v>
      </c>
      <c r="F382" s="4"/>
      <c r="G382" s="4"/>
      <c r="H382" s="4"/>
      <c r="I382" s="4"/>
      <c r="J382" s="4"/>
      <c r="K382" s="4"/>
      <c r="L382" s="4"/>
      <c r="V382" s="1415" t="s">
        <v>591</v>
      </c>
      <c r="W382" s="1415"/>
      <c r="Y382" s="4" t="s">
        <v>982</v>
      </c>
    </row>
    <row r="383" spans="1:34" ht="12.95" customHeight="1"/>
    <row r="384" spans="1:34" ht="12.95" customHeight="1">
      <c r="A384" s="2" t="s">
        <v>78</v>
      </c>
      <c r="B384" s="2"/>
    </row>
    <row r="385" spans="4:36" ht="12.95" customHeight="1">
      <c r="D385" t="s">
        <v>427</v>
      </c>
      <c r="J385" s="1407" t="s">
        <v>2671</v>
      </c>
      <c r="K385" s="1407"/>
      <c r="L385" s="1407"/>
      <c r="M385" s="1407"/>
      <c r="N385" s="1407"/>
      <c r="O385" s="1407"/>
      <c r="P385" s="1407"/>
      <c r="Q385" s="1407"/>
      <c r="R385" s="1407"/>
      <c r="S385" s="1407"/>
      <c r="T385" s="1407"/>
      <c r="U385" s="1407"/>
      <c r="V385" s="8" t="s">
        <v>83</v>
      </c>
      <c r="W385" s="8"/>
      <c r="X385" s="8"/>
      <c r="Y385" s="8"/>
      <c r="Z385" s="8"/>
      <c r="AA385" s="8"/>
      <c r="AB385" s="8"/>
      <c r="AC385" s="1407" t="s">
        <v>2672</v>
      </c>
      <c r="AD385" s="1407"/>
      <c r="AE385" s="1407"/>
      <c r="AF385" s="1407"/>
      <c r="AG385" s="1407"/>
      <c r="AH385" s="1407"/>
      <c r="AI385" s="1407"/>
      <c r="AJ385" s="1407"/>
    </row>
    <row r="386" spans="4:36" ht="12.95" customHeight="1">
      <c r="D386" s="3" t="s">
        <v>1182</v>
      </c>
      <c r="J386" s="1371" t="s">
        <v>2672</v>
      </c>
      <c r="K386" s="1371"/>
      <c r="L386" s="1371"/>
      <c r="M386" s="1371"/>
      <c r="N386" s="1371"/>
      <c r="O386" s="1371"/>
      <c r="P386" s="1371"/>
      <c r="Q386" s="1371"/>
      <c r="R386" s="1371"/>
      <c r="S386" s="1371"/>
      <c r="T386" s="1371"/>
      <c r="U386" s="1371"/>
      <c r="V386" s="3" t="s">
        <v>1182</v>
      </c>
      <c r="W386" s="8"/>
      <c r="X386" s="8"/>
      <c r="Y386" s="8"/>
      <c r="Z386" s="8"/>
      <c r="AA386" s="8"/>
      <c r="AB386" s="8"/>
      <c r="AC386" s="1371" t="s">
        <v>2672</v>
      </c>
      <c r="AD386" s="1371"/>
      <c r="AE386" s="1371"/>
      <c r="AF386" s="1371"/>
      <c r="AG386" s="1371"/>
      <c r="AH386" s="1371"/>
      <c r="AI386" s="1371"/>
      <c r="AJ386" s="1371"/>
    </row>
    <row r="387" spans="4:36" ht="12.95" customHeight="1">
      <c r="D387" s="3" t="s">
        <v>441</v>
      </c>
      <c r="J387" s="1371" t="s">
        <v>2673</v>
      </c>
      <c r="K387" s="1371"/>
      <c r="L387" s="1371"/>
      <c r="M387" s="1371"/>
      <c r="N387" s="1371"/>
      <c r="O387" s="1371"/>
      <c r="P387" s="1371"/>
      <c r="Q387" s="1371"/>
      <c r="R387" s="1371"/>
      <c r="S387" s="1371"/>
      <c r="T387" s="1371"/>
      <c r="U387" s="1371"/>
      <c r="V387" s="3" t="s">
        <v>441</v>
      </c>
      <c r="W387" s="8"/>
      <c r="X387" s="8"/>
      <c r="Y387" s="8"/>
      <c r="Z387" s="8"/>
      <c r="AA387" s="8"/>
      <c r="AB387" s="8"/>
      <c r="AC387" s="1407" t="s">
        <v>2673</v>
      </c>
      <c r="AD387" s="1407"/>
      <c r="AE387" s="1407"/>
      <c r="AF387" s="1407"/>
      <c r="AG387" s="1407"/>
      <c r="AH387" s="1407"/>
      <c r="AI387" s="1407"/>
      <c r="AJ387" s="1407"/>
    </row>
    <row r="388" spans="4:36" ht="12.95" customHeight="1">
      <c r="D388" t="s">
        <v>1178</v>
      </c>
      <c r="J388" s="1427" t="s">
        <v>2674</v>
      </c>
      <c r="K388" s="1427"/>
      <c r="L388" s="1427"/>
      <c r="M388" s="1427"/>
      <c r="N388" s="1427"/>
      <c r="O388" s="1427"/>
      <c r="P388" s="1427"/>
      <c r="Q388" s="1427"/>
      <c r="R388" s="1427"/>
      <c r="S388" s="1427"/>
      <c r="T388" s="1427"/>
      <c r="U388" s="1427"/>
      <c r="V388" s="1407"/>
      <c r="W388" s="1407"/>
      <c r="X388" s="1407"/>
      <c r="Y388" s="1407"/>
      <c r="Z388" s="1407"/>
      <c r="AA388" s="1407"/>
      <c r="AB388" s="1407"/>
      <c r="AC388" s="1407"/>
      <c r="AD388" s="1407"/>
      <c r="AE388" s="1407"/>
      <c r="AF388" s="1407"/>
      <c r="AG388" s="1407"/>
      <c r="AH388" s="1407"/>
      <c r="AI388" s="1407"/>
      <c r="AJ388" s="1407"/>
    </row>
    <row r="389" spans="4:36" ht="12.95" customHeight="1">
      <c r="D389" t="s">
        <v>4</v>
      </c>
      <c r="Q389" s="1598">
        <v>45397</v>
      </c>
      <c r="R389" s="1598"/>
      <c r="S389" s="1598"/>
      <c r="T389" s="1598"/>
      <c r="U389" s="1598"/>
      <c r="V389" t="s">
        <v>308</v>
      </c>
      <c r="AI389" s="1415" t="s">
        <v>669</v>
      </c>
      <c r="AJ389" s="1415"/>
    </row>
    <row r="390" spans="4:36" ht="12.95" customHeight="1">
      <c r="D390" t="s">
        <v>5</v>
      </c>
      <c r="Q390" s="1529">
        <f>Q389+(365*2.5)</f>
        <v>46309.5</v>
      </c>
      <c r="R390" s="1530"/>
      <c r="S390" s="1530"/>
      <c r="T390" s="1530"/>
      <c r="U390" s="1530"/>
      <c r="W390" s="21" t="s">
        <v>74</v>
      </c>
      <c r="AG390" s="1454"/>
      <c r="AH390" s="1454"/>
      <c r="AI390" s="1454"/>
      <c r="AJ390" s="1454"/>
    </row>
    <row r="391" spans="4:36" ht="12.95" customHeight="1">
      <c r="D391" t="s">
        <v>426</v>
      </c>
      <c r="Q391" s="1455">
        <v>3450000</v>
      </c>
      <c r="R391" s="1455"/>
      <c r="S391" s="1455"/>
      <c r="T391" s="1455"/>
      <c r="U391" s="1455"/>
      <c r="V391" s="3" t="s">
        <v>1181</v>
      </c>
      <c r="AG391" s="1527">
        <v>46023</v>
      </c>
      <c r="AH391" s="1527"/>
      <c r="AI391" s="1527"/>
      <c r="AJ391" s="1527"/>
    </row>
    <row r="392" spans="4:36" ht="12.95" customHeight="1">
      <c r="D392" t="s">
        <v>88</v>
      </c>
      <c r="I392" s="1576" t="s">
        <v>2731</v>
      </c>
      <c r="J392" s="1550"/>
      <c r="K392" s="1550"/>
      <c r="L392" s="1550"/>
      <c r="M392" s="1550"/>
      <c r="N392" s="1550"/>
      <c r="Q392" s="4" t="s">
        <v>205</v>
      </c>
      <c r="S392" s="1453">
        <v>0</v>
      </c>
      <c r="T392" s="1453"/>
      <c r="U392" s="1453"/>
      <c r="V392" t="s">
        <v>73</v>
      </c>
      <c r="AI392" s="1415" t="s">
        <v>669</v>
      </c>
      <c r="AJ392" s="1415"/>
    </row>
    <row r="393" spans="4:36" ht="12.95" customHeight="1">
      <c r="D393" t="s">
        <v>309</v>
      </c>
      <c r="Q393" s="1532">
        <v>1980</v>
      </c>
      <c r="R393" s="1532"/>
      <c r="S393" s="1532"/>
      <c r="T393" s="1532"/>
      <c r="U393" s="1532"/>
      <c r="V393" t="s">
        <v>310</v>
      </c>
      <c r="AG393" s="1454">
        <v>51750</v>
      </c>
      <c r="AH393" s="1454"/>
      <c r="AI393" s="1454"/>
      <c r="AJ393" s="1454"/>
    </row>
    <row r="394" spans="4:36" ht="12.95" customHeight="1">
      <c r="D394" t="s">
        <v>311</v>
      </c>
      <c r="Q394" s="1586">
        <v>1.2500000000000001E-2</v>
      </c>
      <c r="R394" s="1586"/>
      <c r="S394" s="1586"/>
      <c r="T394" s="1586"/>
      <c r="U394" s="1586"/>
      <c r="V394" t="s">
        <v>1163</v>
      </c>
      <c r="AG394" s="1454">
        <v>0</v>
      </c>
      <c r="AH394" s="1454"/>
      <c r="AI394" s="1454"/>
      <c r="AJ394" s="1454"/>
    </row>
    <row r="395" spans="4:36" ht="12.95" customHeight="1">
      <c r="D395" t="s">
        <v>1162</v>
      </c>
      <c r="AG395" s="1454"/>
      <c r="AH395" s="1454"/>
      <c r="AI395" s="1454"/>
      <c r="AJ395" s="1454"/>
    </row>
    <row r="396" spans="4:36" ht="12.95" customHeight="1">
      <c r="AG396" s="456"/>
      <c r="AH396" s="456"/>
      <c r="AI396" s="456"/>
      <c r="AJ396" s="456"/>
    </row>
    <row r="397" spans="4:36" ht="12.95" customHeight="1">
      <c r="D397" s="3" t="s">
        <v>2143</v>
      </c>
      <c r="AG397" s="456"/>
      <c r="AH397" s="456"/>
      <c r="AI397" s="1415" t="s">
        <v>669</v>
      </c>
      <c r="AJ397" s="1415"/>
    </row>
    <row r="398" spans="4:36" ht="12.95" customHeight="1">
      <c r="D398" s="3" t="s">
        <v>1667</v>
      </c>
      <c r="T398" s="1435" t="s">
        <v>591</v>
      </c>
      <c r="U398" s="1435"/>
      <c r="V398" s="1435"/>
      <c r="W398" s="1435"/>
      <c r="X398" s="1435"/>
      <c r="Y398" s="1435"/>
      <c r="Z398" s="1435"/>
      <c r="AA398" s="1435"/>
      <c r="AB398" s="1435"/>
      <c r="AC398" s="1435"/>
      <c r="AD398" s="1435"/>
      <c r="AE398" s="1435"/>
      <c r="AF398" s="1435"/>
      <c r="AG398" s="1435"/>
      <c r="AH398" s="1435"/>
      <c r="AI398" s="1435"/>
      <c r="AJ398" s="1435"/>
    </row>
    <row r="399" spans="4:36" ht="12.95" customHeight="1">
      <c r="D399" s="3" t="s">
        <v>1666</v>
      </c>
      <c r="T399" s="1435" t="s">
        <v>591</v>
      </c>
      <c r="U399" s="1435"/>
      <c r="V399" s="1435"/>
      <c r="W399" s="1435"/>
      <c r="X399" s="1435"/>
      <c r="Y399" s="1435"/>
      <c r="Z399" s="1435"/>
      <c r="AA399" s="1435"/>
      <c r="AB399" s="1435"/>
      <c r="AC399" s="1435"/>
      <c r="AD399" s="1435"/>
      <c r="AE399" s="1435"/>
      <c r="AF399" s="1435"/>
      <c r="AG399" s="1435"/>
      <c r="AH399" s="1435"/>
      <c r="AI399" s="1435"/>
      <c r="AJ399" s="1435"/>
    </row>
    <row r="400" spans="4:36" ht="12.95" customHeight="1">
      <c r="AG400" s="456"/>
      <c r="AH400" s="456"/>
      <c r="AI400" s="456"/>
      <c r="AJ400" s="456"/>
    </row>
    <row r="401" spans="1:36" ht="12.95" customHeight="1">
      <c r="D401" s="3" t="s">
        <v>1660</v>
      </c>
      <c r="S401" s="1435" t="s">
        <v>545</v>
      </c>
      <c r="T401" s="1435"/>
      <c r="U401" s="1435"/>
      <c r="V401" t="s">
        <v>1661</v>
      </c>
      <c r="AG401" s="1531">
        <v>75</v>
      </c>
      <c r="AH401" s="1531"/>
      <c r="AI401" s="1531"/>
      <c r="AJ401" s="1531"/>
    </row>
    <row r="402" spans="1:36" ht="12.95" customHeight="1">
      <c r="D402" s="3" t="s">
        <v>1658</v>
      </c>
      <c r="S402" s="1435" t="s">
        <v>545</v>
      </c>
      <c r="T402" s="1435"/>
      <c r="U402" s="1435"/>
      <c r="V402" t="s">
        <v>1663</v>
      </c>
      <c r="AE402" s="1526">
        <v>0</v>
      </c>
      <c r="AF402" s="1526"/>
      <c r="AG402" s="1526"/>
      <c r="AH402" s="1526"/>
      <c r="AI402" s="1526"/>
      <c r="AJ402" s="1526"/>
    </row>
    <row r="403" spans="1:36" ht="12.95" customHeight="1">
      <c r="D403" s="3" t="s">
        <v>1659</v>
      </c>
      <c r="K403" s="1528" t="s">
        <v>2675</v>
      </c>
      <c r="L403" s="1528"/>
      <c r="M403" s="1528"/>
      <c r="N403" s="1528"/>
      <c r="O403" s="1528"/>
      <c r="P403" s="1528"/>
      <c r="Q403" s="1528"/>
      <c r="R403" s="1528"/>
      <c r="S403" s="1528"/>
      <c r="T403" s="1528"/>
      <c r="U403" s="1528"/>
      <c r="V403" s="1528"/>
      <c r="W403" s="1528"/>
      <c r="X403" s="1528"/>
      <c r="Y403" s="1528"/>
      <c r="Z403" s="1528"/>
      <c r="AA403" s="1528"/>
      <c r="AB403" s="1528"/>
      <c r="AC403" s="1528"/>
      <c r="AD403" s="1528"/>
      <c r="AE403" s="1528"/>
      <c r="AF403" s="1528"/>
      <c r="AG403" s="1528"/>
      <c r="AH403" s="1528"/>
      <c r="AI403" s="1528"/>
      <c r="AJ403" s="1528"/>
    </row>
    <row r="404" spans="1:36" ht="12.95" customHeight="1">
      <c r="D404" s="3" t="s">
        <v>1662</v>
      </c>
      <c r="K404" s="1528" t="s">
        <v>2676</v>
      </c>
      <c r="L404" s="1528"/>
      <c r="M404" s="1528"/>
      <c r="N404" s="1528"/>
      <c r="O404" s="1528"/>
      <c r="P404" s="1528"/>
      <c r="Q404" s="1528"/>
      <c r="R404" s="1528"/>
      <c r="S404" s="1528"/>
      <c r="T404" s="1528"/>
      <c r="U404" s="1528"/>
      <c r="V404" s="1528"/>
      <c r="W404" s="1528"/>
      <c r="X404" s="1528"/>
      <c r="Y404" s="1528"/>
      <c r="Z404" s="1528"/>
      <c r="AA404" s="1528"/>
      <c r="AB404" s="1528"/>
      <c r="AC404" s="1528"/>
      <c r="AD404" s="1528"/>
      <c r="AE404" s="1528"/>
      <c r="AF404" s="1528"/>
      <c r="AG404" s="1528"/>
      <c r="AH404" s="1528"/>
      <c r="AI404" s="1528"/>
      <c r="AJ404" s="1528"/>
    </row>
    <row r="405" spans="1:36" ht="12.95" customHeight="1">
      <c r="D405" s="3" t="s">
        <v>1665</v>
      </c>
      <c r="E405" s="477"/>
      <c r="F405" s="477"/>
      <c r="G405" s="477"/>
      <c r="H405" s="477"/>
      <c r="I405" s="477"/>
      <c r="J405" s="477"/>
      <c r="K405" s="477"/>
      <c r="L405" s="477"/>
      <c r="M405" s="477"/>
      <c r="N405" s="477"/>
      <c r="O405" s="477"/>
      <c r="P405" s="477"/>
      <c r="Q405" s="477"/>
      <c r="R405" s="477"/>
      <c r="S405" s="1451" t="s">
        <v>2677</v>
      </c>
      <c r="T405" s="1451"/>
      <c r="U405" s="1451"/>
      <c r="V405" s="1451"/>
      <c r="W405" s="1451"/>
      <c r="X405" s="1451"/>
      <c r="Y405" s="1451"/>
      <c r="Z405" s="1451"/>
      <c r="AA405" s="1451"/>
      <c r="AB405" s="1451"/>
      <c r="AC405" s="1451"/>
      <c r="AD405" s="1451"/>
      <c r="AE405" s="1451"/>
      <c r="AF405" s="1451"/>
      <c r="AG405" s="1451"/>
      <c r="AH405" s="1451"/>
      <c r="AI405" s="1451"/>
      <c r="AJ405" s="1451"/>
    </row>
    <row r="406" spans="1:36" ht="12.95"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502" t="s">
        <v>2678</v>
      </c>
      <c r="J410" s="1502"/>
      <c r="K410" s="1502"/>
      <c r="L410" s="1502"/>
      <c r="M410" s="1502"/>
      <c r="N410" s="1502"/>
      <c r="O410" s="1502"/>
      <c r="P410" s="1502"/>
      <c r="Q410" s="1502"/>
      <c r="R410" s="1502"/>
      <c r="S410" s="1502"/>
      <c r="T410" s="1502"/>
      <c r="U410" s="1502"/>
      <c r="V410" s="1502"/>
      <c r="W410" s="1502"/>
      <c r="X410" s="1502"/>
      <c r="Y410" s="1502"/>
      <c r="Z410" s="1502"/>
      <c r="AA410" s="1502"/>
      <c r="AB410" s="1502"/>
      <c r="AC410" s="1502"/>
      <c r="AD410" s="1502"/>
      <c r="AE410" s="1502"/>
    </row>
    <row r="411" spans="1:36" ht="12.95" customHeight="1">
      <c r="E411" t="s">
        <v>106</v>
      </c>
      <c r="R411" s="1415" t="s">
        <v>545</v>
      </c>
      <c r="S411" s="1415"/>
      <c r="AC411" s="27" t="s">
        <v>570</v>
      </c>
      <c r="AD411" s="1390">
        <v>4</v>
      </c>
      <c r="AE411" s="1390"/>
    </row>
    <row r="412" spans="1:36" ht="12.95" customHeight="1">
      <c r="E412" t="s">
        <v>107</v>
      </c>
      <c r="R412" s="1415" t="s">
        <v>591</v>
      </c>
      <c r="S412" s="1415"/>
      <c r="AC412" s="27" t="s">
        <v>570</v>
      </c>
      <c r="AD412" s="1390"/>
      <c r="AE412" s="1390"/>
    </row>
    <row r="413" spans="1:36" ht="12.95" customHeight="1">
      <c r="E413" t="s">
        <v>108</v>
      </c>
      <c r="S413" s="1415" t="s">
        <v>591</v>
      </c>
      <c r="T413" s="1415"/>
    </row>
    <row r="414" spans="1:36" ht="12.95" customHeight="1">
      <c r="E414" t="s">
        <v>169</v>
      </c>
      <c r="H414" s="1587" t="s">
        <v>333</v>
      </c>
      <c r="I414" s="1587"/>
      <c r="J414" s="1587"/>
      <c r="K414" s="1587"/>
      <c r="L414" s="1587"/>
      <c r="M414" s="1587"/>
      <c r="N414" s="1587"/>
      <c r="O414" s="1587"/>
      <c r="P414" s="1587"/>
      <c r="Q414" s="1587"/>
      <c r="R414" s="1587"/>
      <c r="S414" s="1587"/>
      <c r="T414" s="1587"/>
      <c r="U414" s="1587"/>
      <c r="V414" s="1587"/>
      <c r="W414" s="1587"/>
      <c r="X414" s="1587"/>
      <c r="Y414" s="1587"/>
      <c r="Z414" s="1587"/>
      <c r="AA414" s="1587"/>
      <c r="AB414" s="1587"/>
      <c r="AC414" s="1587"/>
      <c r="AD414" s="1587"/>
      <c r="AE414" s="1587"/>
    </row>
    <row r="415" spans="1:36" ht="12.95" customHeight="1">
      <c r="H415" s="1588"/>
      <c r="I415" s="1588"/>
      <c r="J415" s="1588"/>
      <c r="K415" s="1588"/>
      <c r="L415" s="1588"/>
      <c r="M415" s="1588"/>
      <c r="N415" s="1588"/>
      <c r="O415" s="1588"/>
      <c r="P415" s="1588"/>
      <c r="Q415" s="1588"/>
      <c r="R415" s="1588"/>
      <c r="S415" s="1588"/>
      <c r="T415" s="1588"/>
      <c r="U415" s="1588"/>
      <c r="V415" s="1588"/>
      <c r="W415" s="1588"/>
      <c r="X415" s="1588"/>
      <c r="Y415" s="1588"/>
      <c r="Z415" s="1588"/>
      <c r="AA415" s="1588"/>
      <c r="AB415" s="1588"/>
      <c r="AC415" s="1588"/>
      <c r="AD415" s="1588"/>
      <c r="AE415" s="1588"/>
    </row>
    <row r="416" spans="1:36" ht="12.95" customHeight="1"/>
    <row r="417" spans="1:39" ht="12.95" customHeight="1">
      <c r="A417" s="2" t="s">
        <v>590</v>
      </c>
      <c r="B417" s="2"/>
      <c r="C417" s="2"/>
      <c r="D417" s="2" t="s">
        <v>114</v>
      </c>
      <c r="AF417" s="2" t="s">
        <v>957</v>
      </c>
    </row>
    <row r="418" spans="1:39" ht="12.95" customHeight="1">
      <c r="E418" s="1448"/>
      <c r="F418" s="1448"/>
      <c r="G418" s="1448"/>
      <c r="H418" s="13" t="s">
        <v>115</v>
      </c>
      <c r="I418" s="1448"/>
      <c r="J418" s="1448"/>
      <c r="K418" s="1448"/>
      <c r="L418" t="s">
        <v>116</v>
      </c>
      <c r="N418" s="27" t="s">
        <v>575</v>
      </c>
      <c r="P418" s="1590">
        <v>1.56</v>
      </c>
      <c r="Q418" s="1590"/>
      <c r="R418" s="1590"/>
      <c r="S418" t="s">
        <v>117</v>
      </c>
      <c r="W418" s="1449">
        <f>IF(E418&gt;0,(E418*I418),(P418*43560))</f>
        <v>67953.600000000006</v>
      </c>
      <c r="X418" s="1449"/>
      <c r="Y418" s="1449"/>
      <c r="Z418" t="s">
        <v>118</v>
      </c>
      <c r="AF418" s="1591">
        <f>IFERROR(IF(P418&gt;0,(AG437/P418),(AG437/(W418/43560))),0)</f>
        <v>70.512820512820511</v>
      </c>
      <c r="AG418" s="1591"/>
      <c r="AH418" s="1591"/>
      <c r="AM418" s="3"/>
    </row>
    <row r="419" spans="1:39" ht="12.95" customHeight="1">
      <c r="E419" t="s">
        <v>51</v>
      </c>
    </row>
    <row r="420" spans="1:39" ht="12.95" customHeight="1">
      <c r="E420" s="1512"/>
      <c r="F420" s="1512"/>
      <c r="G420" s="1512"/>
      <c r="H420" s="1512"/>
      <c r="I420" s="1512"/>
      <c r="J420" s="1512"/>
      <c r="K420" s="1512"/>
      <c r="L420" s="1512"/>
      <c r="M420" s="1512"/>
      <c r="N420" s="1512"/>
      <c r="O420" s="1512"/>
      <c r="P420" s="1512"/>
      <c r="Q420" s="1512"/>
      <c r="R420" s="1512"/>
      <c r="S420" s="1512"/>
      <c r="T420" s="1512"/>
      <c r="U420" s="1512"/>
      <c r="V420" s="1512"/>
      <c r="W420" s="1512"/>
      <c r="X420" s="1512"/>
      <c r="Y420" s="1512"/>
      <c r="Z420" s="1512"/>
      <c r="AA420" s="1512"/>
      <c r="AB420" s="1512"/>
      <c r="AC420" s="1512"/>
      <c r="AD420" s="1512"/>
      <c r="AE420" s="1512"/>
      <c r="AF420" s="1512"/>
      <c r="AG420" s="1512"/>
      <c r="AH420" s="1512"/>
      <c r="AI420" s="1512"/>
      <c r="AJ420" s="1512"/>
    </row>
    <row r="421" spans="1:39" ht="12.95" customHeight="1">
      <c r="E421" s="118" t="s">
        <v>1736</v>
      </c>
      <c r="F421" s="1013"/>
      <c r="G421" s="1013"/>
      <c r="H421" s="1013"/>
      <c r="I421" s="1589">
        <v>1.56</v>
      </c>
      <c r="J421" s="1589"/>
      <c r="K421" s="1589"/>
      <c r="L421" s="1013"/>
      <c r="M421" s="118"/>
      <c r="N421" s="1013"/>
      <c r="O421" s="1013"/>
      <c r="P421" s="1846">
        <f>(DU755+DU778+DU800)/I421</f>
        <v>128.2051282051282</v>
      </c>
      <c r="Q421" s="1846"/>
      <c r="R421" s="1846"/>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415">
        <v>2</v>
      </c>
      <c r="Q424" s="1415"/>
      <c r="S424" t="s">
        <v>188</v>
      </c>
      <c r="AE424" s="1415">
        <v>2</v>
      </c>
      <c r="AF424" s="1415"/>
    </row>
    <row r="425" spans="1:39" ht="12.95" customHeight="1">
      <c r="E425" t="s">
        <v>189</v>
      </c>
      <c r="P425" s="1415">
        <v>0</v>
      </c>
      <c r="Q425" s="1415"/>
      <c r="S425" t="s">
        <v>131</v>
      </c>
      <c r="AE425" s="1415" t="s">
        <v>545</v>
      </c>
      <c r="AF425" s="1415"/>
    </row>
    <row r="426" spans="1:39" ht="12.95" customHeight="1">
      <c r="F426" s="28" t="s">
        <v>132</v>
      </c>
    </row>
    <row r="427" spans="1:39" ht="12.95" customHeight="1">
      <c r="F427" s="1534" t="s">
        <v>2732</v>
      </c>
      <c r="G427" s="1537"/>
      <c r="H427" s="1537"/>
      <c r="I427" s="1537"/>
      <c r="J427" s="1537"/>
      <c r="K427" s="1537"/>
      <c r="L427" s="1537"/>
      <c r="M427" s="1537"/>
      <c r="N427" s="1537"/>
      <c r="O427" s="1537"/>
      <c r="P427" s="1537"/>
      <c r="Q427" s="1537"/>
      <c r="R427" s="1537"/>
      <c r="S427" s="1537"/>
      <c r="T427" s="1537"/>
      <c r="U427" s="1537"/>
      <c r="V427" s="1537"/>
      <c r="W427" s="1537"/>
      <c r="X427" s="1537"/>
      <c r="Y427" s="1537"/>
      <c r="Z427" s="1537"/>
      <c r="AA427" s="1537"/>
      <c r="AB427" s="1537"/>
      <c r="AC427" s="1537"/>
      <c r="AD427" s="1537"/>
      <c r="AE427" s="1537"/>
      <c r="AF427" s="1537"/>
      <c r="AG427" s="1537"/>
      <c r="AH427" s="1537"/>
    </row>
    <row r="428" spans="1:39" ht="12.95" customHeight="1">
      <c r="F428" s="1538"/>
      <c r="G428" s="1538"/>
      <c r="H428" s="1538"/>
      <c r="I428" s="1538"/>
      <c r="J428" s="1538"/>
      <c r="K428" s="1538"/>
      <c r="L428" s="1538"/>
      <c r="M428" s="1538"/>
      <c r="N428" s="1538"/>
      <c r="O428" s="1538"/>
      <c r="P428" s="1538"/>
      <c r="Q428" s="1538"/>
      <c r="R428" s="1538"/>
      <c r="S428" s="1538"/>
      <c r="T428" s="1538"/>
      <c r="U428" s="1538"/>
      <c r="V428" s="1538"/>
      <c r="W428" s="1538"/>
      <c r="X428" s="1538"/>
      <c r="Y428" s="1538"/>
      <c r="Z428" s="1538"/>
      <c r="AA428" s="1538"/>
      <c r="AB428" s="1538"/>
      <c r="AC428" s="1538"/>
      <c r="AD428" s="1538"/>
      <c r="AE428" s="1538"/>
      <c r="AF428" s="1538"/>
      <c r="AG428" s="1538"/>
      <c r="AH428" s="1538"/>
    </row>
    <row r="429" spans="1:39" ht="12.95" customHeight="1">
      <c r="E429" t="s">
        <v>608</v>
      </c>
      <c r="P429" s="1"/>
      <c r="Q429" s="1415" t="s">
        <v>545</v>
      </c>
      <c r="R429" s="1415"/>
    </row>
    <row r="430" spans="1:39" ht="12.95" customHeight="1">
      <c r="F430" t="s">
        <v>609</v>
      </c>
      <c r="P430" s="1"/>
      <c r="Q430" s="1"/>
      <c r="AF430" s="1415" t="s">
        <v>591</v>
      </c>
      <c r="AG430" s="1514"/>
    </row>
    <row r="431" spans="1:39" ht="12.95" customHeight="1"/>
    <row r="432" spans="1:39" ht="12.95" customHeight="1">
      <c r="A432" s="2"/>
      <c r="B432" s="2"/>
      <c r="C432" s="2"/>
      <c r="E432" s="4" t="s">
        <v>307</v>
      </c>
      <c r="Z432" s="1415" t="s">
        <v>669</v>
      </c>
      <c r="AA432" s="1415"/>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415" t="s">
        <v>591</v>
      </c>
      <c r="AA434" s="1415"/>
    </row>
    <row r="435" spans="1:55" ht="12.95" customHeight="1"/>
    <row r="436" spans="1:55" ht="12.95" customHeight="1">
      <c r="A436" s="2" t="s">
        <v>467</v>
      </c>
      <c r="B436" s="2"/>
      <c r="C436" s="2"/>
      <c r="D436" s="2" t="s">
        <v>764</v>
      </c>
      <c r="AF436" s="48"/>
    </row>
    <row r="437" spans="1:55" ht="12.95" customHeight="1">
      <c r="D437" s="1513" t="s">
        <v>43</v>
      </c>
      <c r="E437" s="1446"/>
      <c r="F437" s="1446"/>
      <c r="G437" s="1446"/>
      <c r="H437" s="1446"/>
      <c r="I437" s="1446"/>
      <c r="J437" s="1446"/>
      <c r="K437" s="1446"/>
      <c r="L437" s="1446"/>
      <c r="M437" s="1446"/>
      <c r="N437" s="1446"/>
      <c r="O437" s="1446"/>
      <c r="P437" s="1446"/>
      <c r="Q437" s="1446"/>
      <c r="R437" s="1446"/>
      <c r="S437" s="1446"/>
      <c r="T437" s="1446"/>
      <c r="U437" s="1446"/>
      <c r="V437" s="1446"/>
      <c r="W437" s="1446"/>
      <c r="X437" s="1446"/>
      <c r="Y437" s="1446"/>
      <c r="Z437" s="1446"/>
      <c r="AA437" s="1446"/>
      <c r="AB437" s="1446"/>
      <c r="AC437" s="1446"/>
      <c r="AD437" s="1446"/>
      <c r="AE437" s="1446"/>
      <c r="AF437" s="1447"/>
      <c r="AG437" s="1385">
        <v>110</v>
      </c>
      <c r="AH437" s="1385"/>
      <c r="AI437" s="1385"/>
      <c r="AJ437" s="1385"/>
    </row>
    <row r="438" spans="1:55" ht="12.95" customHeight="1">
      <c r="D438" s="1418" t="s">
        <v>1222</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9">
        <v>0</v>
      </c>
      <c r="AH438" s="1470"/>
      <c r="AI438" s="1470"/>
      <c r="AJ438" s="1470"/>
    </row>
    <row r="439" spans="1:55" ht="12.95" customHeight="1">
      <c r="D439" s="1418" t="s">
        <v>1031</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109</v>
      </c>
      <c r="AH439" s="1385"/>
      <c r="AI439" s="1385"/>
      <c r="AJ439" s="1385"/>
    </row>
    <row r="440" spans="1:55" ht="12.95" customHeight="1">
      <c r="D440" s="1418" t="s">
        <v>1032</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109</v>
      </c>
      <c r="AH440" s="1385"/>
      <c r="AI440" s="1385"/>
      <c r="AJ440" s="1385"/>
    </row>
    <row r="441" spans="1:55" ht="12.95" customHeight="1">
      <c r="D441" s="1418" t="s">
        <v>1034</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2.95" customHeight="1">
      <c r="D442" s="1418" t="s">
        <v>1033</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f>89539-812</f>
        <v>88727</v>
      </c>
      <c r="AH442" s="1416"/>
      <c r="AI442" s="1416"/>
      <c r="AJ442" s="1416"/>
    </row>
    <row r="443" spans="1:55" ht="12.95" customHeight="1">
      <c r="D443" s="1418" t="s">
        <v>1035</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f>AG442</f>
        <v>88727</v>
      </c>
      <c r="AH443" s="1416"/>
      <c r="AI443" s="1416"/>
      <c r="AJ443" s="1416"/>
    </row>
    <row r="444" spans="1:55" ht="12.95" customHeight="1">
      <c r="D444" s="1418" t="s">
        <v>1036</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2.95" customHeight="1">
      <c r="D445" s="1418" t="s">
        <v>1037</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2.95" customHeight="1">
      <c r="D446" s="1418" t="s">
        <v>2088</v>
      </c>
      <c r="E446" s="1446"/>
      <c r="F446" s="1446"/>
      <c r="G446" s="1446"/>
      <c r="H446" s="1446"/>
      <c r="I446" s="1446"/>
      <c r="J446" s="1446"/>
      <c r="K446" s="1446"/>
      <c r="L446" s="1446"/>
      <c r="M446" s="1446"/>
      <c r="N446" s="1446"/>
      <c r="O446" s="1446"/>
      <c r="P446" s="1446"/>
      <c r="Q446" s="1446"/>
      <c r="R446" s="1446"/>
      <c r="S446" s="1446"/>
      <c r="T446" s="1446"/>
      <c r="U446" s="1446"/>
      <c r="V446" s="1446"/>
      <c r="W446" s="1446"/>
      <c r="X446" s="1446"/>
      <c r="Y446" s="1446"/>
      <c r="Z446" s="1446"/>
      <c r="AA446" s="1446"/>
      <c r="AB446" s="1446"/>
      <c r="AC446" s="1446"/>
      <c r="AD446" s="1446"/>
      <c r="AE446" s="1446"/>
      <c r="AF446" s="1447"/>
      <c r="AG446" s="1416">
        <v>5348</v>
      </c>
      <c r="AH446" s="1416"/>
      <c r="AI446" s="1416"/>
      <c r="AJ446" s="1416"/>
      <c r="AZ446" s="34"/>
      <c r="BA446" s="34"/>
      <c r="BB446" s="34"/>
      <c r="BC446" s="34"/>
    </row>
    <row r="447" spans="1:55" ht="12.95" customHeight="1">
      <c r="D447" s="1513" t="s">
        <v>569</v>
      </c>
      <c r="E447" s="1446"/>
      <c r="F447" s="1446"/>
      <c r="G447" s="1446"/>
      <c r="H447" s="1446"/>
      <c r="I447" s="1446"/>
      <c r="J447" s="1446"/>
      <c r="K447" s="1446"/>
      <c r="L447" s="1446"/>
      <c r="M447" s="1446"/>
      <c r="N447" s="1446"/>
      <c r="O447" s="1446"/>
      <c r="P447" s="1446"/>
      <c r="Q447" s="1446"/>
      <c r="R447" s="1446"/>
      <c r="S447" s="1446"/>
      <c r="T447" s="1446"/>
      <c r="U447" s="1446"/>
      <c r="V447" s="1446"/>
      <c r="W447" s="1446"/>
      <c r="X447" s="1446"/>
      <c r="Y447" s="1446"/>
      <c r="Z447" s="1446"/>
      <c r="AA447" s="1446"/>
      <c r="AB447" s="1446"/>
      <c r="AC447" s="1446"/>
      <c r="AD447" s="1446"/>
      <c r="AE447" s="1446"/>
      <c r="AF447" s="1447"/>
      <c r="AG447" s="1416">
        <v>2816</v>
      </c>
      <c r="AH447" s="1416"/>
      <c r="AI447" s="1416"/>
      <c r="AJ447" s="1416"/>
      <c r="AZ447" s="3"/>
      <c r="BA447" s="3"/>
      <c r="BB447" s="3"/>
      <c r="BC447" s="3"/>
    </row>
    <row r="448" spans="1:55" ht="12.95" customHeight="1">
      <c r="D448" s="1418" t="s">
        <v>1205</v>
      </c>
      <c r="E448" s="1446"/>
      <c r="F448" s="1446"/>
      <c r="G448" s="1446"/>
      <c r="H448" s="1446"/>
      <c r="I448" s="1446"/>
      <c r="J448" s="1446"/>
      <c r="K448" s="1446"/>
      <c r="L448" s="1446"/>
      <c r="M448" s="1446"/>
      <c r="N448" s="1446"/>
      <c r="O448" s="1446"/>
      <c r="P448" s="1446"/>
      <c r="Q448" s="1446"/>
      <c r="R448" s="1446"/>
      <c r="S448" s="1446"/>
      <c r="T448" s="1446"/>
      <c r="U448" s="1446"/>
      <c r="V448" s="1446"/>
      <c r="W448" s="1446"/>
      <c r="X448" s="1446"/>
      <c r="Y448" s="1446"/>
      <c r="Z448" s="1446"/>
      <c r="AA448" s="1446"/>
      <c r="AB448" s="1446"/>
      <c r="AC448" s="1446"/>
      <c r="AD448" s="1446"/>
      <c r="AE448" s="1446"/>
      <c r="AF448" s="1447"/>
      <c r="AG448" s="1416">
        <v>18115</v>
      </c>
      <c r="AH448" s="1416"/>
      <c r="AI448" s="1416"/>
      <c r="AJ448" s="1416"/>
      <c r="AZ448" s="3"/>
      <c r="BA448" s="3"/>
      <c r="BB448" s="3"/>
      <c r="BC448" s="3"/>
    </row>
    <row r="449" spans="1:55" ht="12.95" customHeight="1">
      <c r="D449" s="1418" t="s">
        <v>1038</v>
      </c>
      <c r="E449" s="1446"/>
      <c r="F449" s="1446"/>
      <c r="G449" s="1446"/>
      <c r="H449" s="1446"/>
      <c r="I449" s="1446"/>
      <c r="J449" s="1446"/>
      <c r="K449" s="1446"/>
      <c r="L449" s="1446"/>
      <c r="M449" s="1446"/>
      <c r="N449" s="1446"/>
      <c r="O449" s="1446"/>
      <c r="P449" s="1446"/>
      <c r="Q449" s="1446"/>
      <c r="R449" s="1446"/>
      <c r="S449" s="1446"/>
      <c r="T449" s="1446"/>
      <c r="U449" s="1446"/>
      <c r="V449" s="1446"/>
      <c r="W449" s="1446"/>
      <c r="X449" s="1446"/>
      <c r="Y449" s="1446"/>
      <c r="Z449" s="1446"/>
      <c r="AA449" s="1446"/>
      <c r="AB449" s="1446"/>
      <c r="AC449" s="1446"/>
      <c r="AD449" s="1446"/>
      <c r="AE449" s="1446"/>
      <c r="AF449" s="1447"/>
      <c r="AG449" s="1416">
        <v>19554</v>
      </c>
      <c r="AH449" s="1416"/>
      <c r="AI449" s="1416"/>
      <c r="AJ449" s="1416"/>
      <c r="BB449" s="3"/>
      <c r="BC449" s="3"/>
    </row>
    <row r="450" spans="1:55" ht="12.95" customHeight="1">
      <c r="D450" s="1583" t="s">
        <v>1039</v>
      </c>
      <c r="E450" s="1584"/>
      <c r="F450" s="1584"/>
      <c r="G450" s="1584"/>
      <c r="H450" s="1584"/>
      <c r="I450" s="1584"/>
      <c r="J450" s="1584"/>
      <c r="K450" s="1584"/>
      <c r="L450" s="1584"/>
      <c r="M450" s="1584"/>
      <c r="N450" s="1584"/>
      <c r="O450" s="1584"/>
      <c r="P450" s="1584"/>
      <c r="Q450" s="1584"/>
      <c r="R450" s="1584"/>
      <c r="S450" s="1584"/>
      <c r="T450" s="1584"/>
      <c r="U450" s="1584"/>
      <c r="V450" s="1584"/>
      <c r="W450" s="1584"/>
      <c r="X450" s="1584"/>
      <c r="Y450" s="1584"/>
      <c r="Z450" s="1584"/>
      <c r="AA450" s="1584"/>
      <c r="AB450" s="1584"/>
      <c r="AC450" s="1584"/>
      <c r="AD450" s="1584"/>
      <c r="AE450" s="1584"/>
      <c r="AF450" s="1585"/>
      <c r="AG450" s="1430">
        <f>AG442+AG446+AG448+AG449</f>
        <v>131744</v>
      </c>
      <c r="AH450" s="1430"/>
      <c r="AI450" s="1430"/>
      <c r="AJ450" s="1430"/>
      <c r="AZ450" s="3"/>
      <c r="BA450" s="3"/>
      <c r="BB450" s="3"/>
      <c r="BC450" s="3"/>
    </row>
    <row r="451" spans="1:55" ht="12.95" customHeight="1">
      <c r="D451" s="1594" t="s">
        <v>1206</v>
      </c>
      <c r="E451" s="1594"/>
      <c r="F451" s="1594"/>
      <c r="G451" s="1594"/>
      <c r="H451" s="1594"/>
      <c r="I451" s="1594"/>
      <c r="J451" s="1594"/>
      <c r="K451" s="1594"/>
      <c r="L451" s="1594"/>
      <c r="M451" s="1594"/>
      <c r="N451" s="1594"/>
      <c r="O451" s="1594"/>
      <c r="P451" s="1594"/>
      <c r="Q451" s="1594"/>
      <c r="R451" s="1594"/>
      <c r="S451" s="1594"/>
      <c r="T451" s="1594"/>
      <c r="U451" s="1594"/>
      <c r="V451" s="1594"/>
      <c r="W451" s="1594"/>
      <c r="X451" s="1594"/>
      <c r="Y451" s="1594"/>
      <c r="Z451" s="1594"/>
      <c r="AA451" s="1594"/>
      <c r="AB451" s="1594"/>
      <c r="AC451" s="1594"/>
      <c r="AD451" s="1594"/>
      <c r="AE451" s="1594"/>
      <c r="AF451" s="1594"/>
      <c r="AG451" s="1594"/>
      <c r="AH451" s="1594"/>
      <c r="AI451" s="1594"/>
      <c r="AJ451" s="1594"/>
      <c r="AZ451" s="3"/>
      <c r="BA451" s="3"/>
      <c r="BB451" s="3"/>
      <c r="BC451" s="3"/>
    </row>
    <row r="452" spans="1:55" ht="12.95" customHeight="1">
      <c r="D452" s="1595"/>
      <c r="E452" s="1595"/>
      <c r="F452" s="1595"/>
      <c r="G452" s="1595"/>
      <c r="H452" s="1595"/>
      <c r="I452" s="1595"/>
      <c r="J452" s="1595"/>
      <c r="K452" s="1595"/>
      <c r="L452" s="1595"/>
      <c r="M452" s="1595"/>
      <c r="N452" s="1595"/>
      <c r="O452" s="1595"/>
      <c r="P452" s="1595"/>
      <c r="Q452" s="1595"/>
      <c r="R452" s="1595"/>
      <c r="S452" s="1595"/>
      <c r="T452" s="1595"/>
      <c r="U452" s="1595"/>
      <c r="V452" s="1595"/>
      <c r="W452" s="1595"/>
      <c r="X452" s="1595"/>
      <c r="Y452" s="1595"/>
      <c r="Z452" s="1595"/>
      <c r="AA452" s="1595"/>
      <c r="AB452" s="1595"/>
      <c r="AC452" s="1595"/>
      <c r="AD452" s="1595"/>
      <c r="AE452" s="1595"/>
      <c r="AF452" s="1595"/>
      <c r="AG452" s="1595"/>
      <c r="AH452" s="1595"/>
      <c r="AI452" s="1595"/>
      <c r="AJ452" s="159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763507.98181818181</v>
      </c>
      <c r="AD454" s="1373"/>
      <c r="AE454" s="1373"/>
      <c r="AF454" s="137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744286.4363636364</v>
      </c>
      <c r="AD455" s="1373"/>
      <c r="AE455" s="1373"/>
      <c r="AF455" s="137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666933.52727272722</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2100</v>
      </c>
      <c r="E465" s="1376"/>
      <c r="F465" s="1376"/>
      <c r="G465" s="1376"/>
      <c r="H465" s="1376"/>
      <c r="I465" s="1376"/>
      <c r="J465" s="1376"/>
      <c r="K465" s="1376"/>
      <c r="L465" s="1376"/>
      <c r="M465" s="1376"/>
      <c r="N465" s="1376"/>
      <c r="O465" s="1376"/>
      <c r="P465" s="1376"/>
      <c r="Q465" s="1376"/>
      <c r="R465" s="1376"/>
      <c r="S465" s="1376"/>
      <c r="T465" s="1376"/>
      <c r="U465" s="1376"/>
      <c r="V465" s="1377"/>
      <c r="W465" s="1391">
        <v>30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693</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694</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695</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881</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696</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1012</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2191</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1654</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83" t="s">
        <v>2733</v>
      </c>
      <c r="H474" s="1684"/>
      <c r="I474" s="1684"/>
      <c r="J474" s="1684"/>
      <c r="K474" s="1684"/>
      <c r="L474" s="1684"/>
      <c r="M474" s="1684"/>
      <c r="N474" s="1684"/>
      <c r="O474" s="1684"/>
      <c r="P474" s="1684"/>
      <c r="Q474" s="1684"/>
      <c r="R474" s="1684"/>
      <c r="S474" s="1684"/>
      <c r="T474" s="1684"/>
      <c r="U474" s="1684"/>
      <c r="V474" s="1685"/>
      <c r="W474" s="1391">
        <v>79</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f>AG599</f>
        <v>0</v>
      </c>
      <c r="BB479" s="3"/>
      <c r="BC479" s="3"/>
    </row>
    <row r="480" spans="1:55" ht="12.95" customHeight="1">
      <c r="A480" s="1542" t="s">
        <v>810</v>
      </c>
      <c r="B480" s="1542"/>
      <c r="C480" s="1542"/>
      <c r="D480" s="1542"/>
      <c r="E480" s="1542"/>
      <c r="F480" s="1542"/>
      <c r="G480" s="1542"/>
      <c r="H480" s="1542"/>
      <c r="I480" s="1542"/>
      <c r="J480" s="1542"/>
      <c r="K480" s="1542"/>
      <c r="L480" s="1542"/>
      <c r="M480" s="1542"/>
      <c r="N480" s="1542"/>
      <c r="O480" s="1542"/>
      <c r="P480" s="1542"/>
      <c r="Q480" s="1542"/>
      <c r="R480" s="1542"/>
      <c r="S480" s="1542"/>
      <c r="T480" s="1542"/>
      <c r="U480" s="1542"/>
      <c r="V480" s="1542"/>
      <c r="W480" s="1542"/>
      <c r="X480" s="1542"/>
      <c r="Y480" s="1542"/>
      <c r="Z480" s="1542"/>
      <c r="AA480" s="1542"/>
      <c r="AB480" s="1542"/>
      <c r="AC480" s="1542"/>
      <c r="AD480" s="1542"/>
      <c r="AE480" s="1542"/>
      <c r="AF480" s="1542"/>
      <c r="AG480" s="1542"/>
      <c r="AH480" s="1542"/>
      <c r="AI480" s="1542"/>
      <c r="AJ480" s="1542"/>
      <c r="AK480" s="1542"/>
      <c r="AL480" s="1542"/>
      <c r="AM480" s="1542"/>
      <c r="AN480" s="1542"/>
      <c r="AO480" s="1542"/>
      <c r="AP480" s="1542"/>
      <c r="AQ480" s="1542"/>
      <c r="AR480" s="1542"/>
      <c r="AS480" s="1542"/>
      <c r="AT480" s="1542"/>
      <c r="AU480" s="95"/>
      <c r="AV480" s="95"/>
      <c r="AW480" s="95"/>
      <c r="AX480" s="95"/>
      <c r="AY480" s="95"/>
      <c r="AZ480" s="3"/>
      <c r="BB480" s="3"/>
      <c r="BC480" s="3"/>
    </row>
    <row r="481" spans="1:55" ht="12.95" customHeight="1">
      <c r="A481" s="1542"/>
      <c r="B481" s="1542"/>
      <c r="C481" s="1542"/>
      <c r="D481" s="1542"/>
      <c r="E481" s="1542"/>
      <c r="F481" s="1542"/>
      <c r="G481" s="1542"/>
      <c r="H481" s="1542"/>
      <c r="I481" s="1542"/>
      <c r="J481" s="1542"/>
      <c r="K481" s="1542"/>
      <c r="L481" s="1542"/>
      <c r="M481" s="1542"/>
      <c r="N481" s="1542"/>
      <c r="O481" s="1542"/>
      <c r="P481" s="1542"/>
      <c r="Q481" s="1542"/>
      <c r="R481" s="1542"/>
      <c r="S481" s="1542"/>
      <c r="T481" s="1542"/>
      <c r="U481" s="1542"/>
      <c r="V481" s="1542"/>
      <c r="W481" s="1542"/>
      <c r="X481" s="1542"/>
      <c r="Y481" s="1542"/>
      <c r="Z481" s="1542"/>
      <c r="AA481" s="1542"/>
      <c r="AB481" s="1542"/>
      <c r="AC481" s="1542"/>
      <c r="AD481" s="1542"/>
      <c r="AE481" s="1542"/>
      <c r="AF481" s="1542"/>
      <c r="AG481" s="1542"/>
      <c r="AH481" s="1542"/>
      <c r="AI481" s="1542"/>
      <c r="AJ481" s="1542"/>
      <c r="AK481" s="1542"/>
      <c r="AL481" s="1542"/>
      <c r="AM481" s="1542"/>
      <c r="AN481" s="1542"/>
      <c r="AO481" s="1542"/>
      <c r="AP481" s="1542"/>
      <c r="AQ481" s="1542"/>
      <c r="AR481" s="1542"/>
      <c r="AS481" s="1542"/>
      <c r="AT481" s="1542"/>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392</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393</v>
      </c>
      <c r="C486" s="5"/>
      <c r="D486" s="5"/>
      <c r="E486" s="5"/>
      <c r="F486" s="5"/>
      <c r="G486" s="5"/>
      <c r="H486" s="5"/>
      <c r="I486" s="5"/>
      <c r="J486" s="5"/>
      <c r="K486" s="5"/>
      <c r="L486" s="5"/>
      <c r="M486" s="5"/>
      <c r="N486" s="5"/>
      <c r="O486" s="5"/>
      <c r="P486" s="5"/>
      <c r="Q486" s="1370" t="s">
        <v>2679</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394</v>
      </c>
      <c r="C487" s="5"/>
      <c r="D487" s="5"/>
      <c r="E487" s="5"/>
      <c r="F487" s="5"/>
      <c r="G487" s="5"/>
      <c r="H487" s="5"/>
      <c r="I487" s="5"/>
      <c r="J487" s="5"/>
      <c r="K487" s="5"/>
      <c r="L487" s="5"/>
      <c r="M487" s="5"/>
      <c r="N487" s="5"/>
      <c r="O487" s="5"/>
      <c r="P487" s="5"/>
      <c r="Q487" s="1370" t="s">
        <v>2680</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395</v>
      </c>
      <c r="C488" s="5"/>
      <c r="D488" s="5"/>
      <c r="E488" s="5"/>
      <c r="F488" s="5"/>
      <c r="G488" s="5"/>
      <c r="H488" s="5"/>
      <c r="I488" s="5"/>
      <c r="J488" s="5"/>
      <c r="K488" s="5"/>
      <c r="L488" s="5"/>
      <c r="M488" s="5"/>
      <c r="N488" s="5"/>
      <c r="O488" s="5"/>
      <c r="P488" s="5"/>
      <c r="Q488" s="1370" t="s">
        <v>2680</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9" t="s">
        <v>396</v>
      </c>
      <c r="C489" s="1460"/>
      <c r="D489" s="1460"/>
      <c r="E489" s="1460"/>
      <c r="F489" s="1460"/>
      <c r="G489" s="1460"/>
      <c r="H489" s="1460"/>
      <c r="I489" s="1460"/>
      <c r="J489" s="1460"/>
      <c r="K489" s="1460"/>
      <c r="L489" s="1460"/>
      <c r="M489" s="1460"/>
      <c r="N489" s="1460"/>
      <c r="O489" s="1460"/>
      <c r="P489" s="1461"/>
      <c r="Q489" s="1465" t="s">
        <v>545</v>
      </c>
      <c r="R489" s="1466"/>
      <c r="S489" s="1577" t="s">
        <v>2681</v>
      </c>
      <c r="T489" s="1578"/>
      <c r="U489" s="1578"/>
      <c r="V489" s="1578"/>
      <c r="W489" s="1578"/>
      <c r="X489" s="1578"/>
      <c r="Y489" s="1578"/>
      <c r="Z489" s="1578"/>
      <c r="AA489" s="1578"/>
      <c r="AB489" s="1578"/>
      <c r="AC489" s="1578"/>
      <c r="AD489" s="1578"/>
      <c r="AE489" s="1578"/>
      <c r="AF489" s="1578"/>
      <c r="AG489" s="1578"/>
      <c r="AH489" s="1578"/>
      <c r="AI489" s="1578"/>
      <c r="AJ489" s="1578"/>
      <c r="AK489" s="1579"/>
      <c r="AZ489" s="3"/>
      <c r="BA489" s="3"/>
      <c r="BB489" s="3"/>
      <c r="BC489" s="3"/>
    </row>
    <row r="490" spans="1:55" ht="12.95" customHeight="1">
      <c r="B490" s="1462"/>
      <c r="C490" s="1463"/>
      <c r="D490" s="1463"/>
      <c r="E490" s="1463"/>
      <c r="F490" s="1463"/>
      <c r="G490" s="1463"/>
      <c r="H490" s="1463"/>
      <c r="I490" s="1463"/>
      <c r="J490" s="1463"/>
      <c r="K490" s="1463"/>
      <c r="L490" s="1463"/>
      <c r="M490" s="1463"/>
      <c r="N490" s="1463"/>
      <c r="O490" s="1463"/>
      <c r="P490" s="1464"/>
      <c r="Q490" s="1467"/>
      <c r="R490" s="1468"/>
      <c r="S490" s="1580"/>
      <c r="T490" s="1538"/>
      <c r="U490" s="1538"/>
      <c r="V490" s="1538"/>
      <c r="W490" s="1538"/>
      <c r="X490" s="1538"/>
      <c r="Y490" s="1538"/>
      <c r="Z490" s="1538"/>
      <c r="AA490" s="1538"/>
      <c r="AB490" s="1538"/>
      <c r="AC490" s="1538"/>
      <c r="AD490" s="1538"/>
      <c r="AE490" s="1538"/>
      <c r="AF490" s="1538"/>
      <c r="AG490" s="1538"/>
      <c r="AH490" s="1538"/>
      <c r="AI490" s="1538"/>
      <c r="AJ490" s="1538"/>
      <c r="AK490" s="1581"/>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378" t="s">
        <v>669</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397</v>
      </c>
      <c r="C492" s="5"/>
      <c r="D492" s="5"/>
      <c r="E492" s="5"/>
      <c r="F492" s="5"/>
      <c r="G492" s="5"/>
      <c r="H492" s="5"/>
      <c r="I492" s="5"/>
      <c r="J492" s="5"/>
      <c r="K492" s="5"/>
      <c r="L492" s="5"/>
      <c r="M492" s="5"/>
      <c r="N492" s="5"/>
      <c r="O492" s="5"/>
      <c r="P492" s="5"/>
      <c r="Q492" s="1370" t="s">
        <v>2682</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398</v>
      </c>
      <c r="C493" s="5"/>
      <c r="D493" s="5"/>
      <c r="E493" s="5"/>
      <c r="F493" s="5"/>
      <c r="G493" s="5"/>
      <c r="H493" s="5"/>
      <c r="I493" s="5"/>
      <c r="J493" s="5"/>
      <c r="K493" s="5"/>
      <c r="L493" s="5"/>
      <c r="M493" s="5"/>
      <c r="N493" s="5"/>
      <c r="O493" s="5"/>
      <c r="P493" s="5"/>
      <c r="Q493" s="1370" t="s">
        <v>2683</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370" t="s">
        <v>2684</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1669</v>
      </c>
      <c r="C495" s="5"/>
      <c r="D495" s="5"/>
      <c r="E495" s="5"/>
      <c r="F495" s="5"/>
      <c r="G495" s="5"/>
      <c r="H495" s="5"/>
      <c r="I495" s="5"/>
      <c r="J495" s="5"/>
      <c r="K495" s="5"/>
      <c r="L495" s="5"/>
      <c r="M495" s="1381">
        <v>50</v>
      </c>
      <c r="N495" s="1382"/>
      <c r="O495" s="1382"/>
      <c r="P495" s="1383"/>
      <c r="Q495" s="121" t="s">
        <v>1670</v>
      </c>
      <c r="R495" s="5"/>
      <c r="S495" s="5"/>
      <c r="T495" s="5"/>
      <c r="U495" s="5"/>
      <c r="V495" s="5"/>
      <c r="W495" s="5"/>
      <c r="X495" s="5"/>
      <c r="Y495" s="5"/>
      <c r="Z495" s="5"/>
      <c r="AA495" s="5"/>
      <c r="AB495" s="5"/>
      <c r="AC495" s="5"/>
      <c r="AD495" s="5"/>
      <c r="AE495" s="5"/>
      <c r="AF495" s="5"/>
      <c r="AG495" s="5"/>
      <c r="AH495" s="1381">
        <v>0</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400</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401</v>
      </c>
      <c r="AD500" s="1387"/>
      <c r="AE500" s="1387"/>
      <c r="AF500" s="1387"/>
      <c r="AG500" s="50" t="s">
        <v>402</v>
      </c>
      <c r="AH500" s="1387" t="s">
        <v>403</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404</v>
      </c>
      <c r="C501" s="1397"/>
      <c r="D501" s="1397"/>
      <c r="E501" s="1397"/>
      <c r="F501" s="1397"/>
      <c r="G501" s="1397"/>
      <c r="H501" s="1398"/>
      <c r="I501" s="42" t="s">
        <v>405</v>
      </c>
      <c r="J501" s="42"/>
      <c r="K501" s="42"/>
      <c r="L501" s="42"/>
      <c r="M501" s="42"/>
      <c r="N501" s="42"/>
      <c r="O501" s="42"/>
      <c r="P501" s="42"/>
      <c r="Q501" s="42"/>
      <c r="R501" s="42"/>
      <c r="S501" s="42"/>
      <c r="T501" s="42"/>
      <c r="U501" s="42"/>
      <c r="V501" s="42"/>
      <c r="W501" s="42"/>
      <c r="AC501" s="1389">
        <v>6</v>
      </c>
      <c r="AD501" s="1390"/>
      <c r="AE501" s="1390"/>
      <c r="AF501" s="1390"/>
      <c r="AG501" s="13" t="s">
        <v>402</v>
      </c>
      <c r="AH501" s="1427">
        <v>2022</v>
      </c>
      <c r="AI501" s="1427"/>
      <c r="AJ501" s="1427"/>
      <c r="AK501" s="1428"/>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406</v>
      </c>
      <c r="J502" s="48"/>
      <c r="K502" s="48"/>
      <c r="L502" s="48"/>
      <c r="M502" s="48"/>
      <c r="N502" s="48"/>
      <c r="O502" s="48"/>
      <c r="P502" s="48"/>
      <c r="Q502" s="48"/>
      <c r="R502" s="48"/>
      <c r="S502" s="48"/>
      <c r="T502" s="48"/>
      <c r="U502" s="48"/>
      <c r="V502" s="48"/>
      <c r="W502" s="48"/>
      <c r="X502" s="48"/>
      <c r="Y502" s="48"/>
      <c r="Z502" s="48"/>
      <c r="AA502" s="48"/>
      <c r="AB502" s="48"/>
      <c r="AC502" s="1389">
        <v>4</v>
      </c>
      <c r="AD502" s="1390"/>
      <c r="AE502" s="1390"/>
      <c r="AF502" s="1390"/>
      <c r="AG502" s="38" t="s">
        <v>402</v>
      </c>
      <c r="AH502" s="1427">
        <v>2022</v>
      </c>
      <c r="AI502" s="1427"/>
      <c r="AJ502" s="1427"/>
      <c r="AK502" s="1428"/>
      <c r="AZ502" s="3"/>
      <c r="BA502" s="3"/>
      <c r="BB502" s="3"/>
      <c r="BC502" s="3"/>
      <c r="BD502" s="3"/>
      <c r="BE502" s="3"/>
      <c r="BF502" s="3"/>
      <c r="BG502" s="3"/>
      <c r="BH502" s="3"/>
      <c r="BI502" s="3"/>
      <c r="BJ502" s="3"/>
      <c r="BK502" s="3"/>
      <c r="BL502" s="3"/>
      <c r="BM502" s="3"/>
      <c r="BN502" s="3"/>
    </row>
    <row r="503" spans="1:66" ht="12.95" customHeight="1">
      <c r="B503" s="1396" t="s">
        <v>407</v>
      </c>
      <c r="C503" s="1397"/>
      <c r="D503" s="1397"/>
      <c r="E503" s="1397"/>
      <c r="F503" s="1397"/>
      <c r="G503" s="1397"/>
      <c r="H503" s="1398"/>
      <c r="I503" s="42" t="s">
        <v>408</v>
      </c>
      <c r="J503" s="42"/>
      <c r="K503" s="42"/>
      <c r="L503" s="42"/>
      <c r="M503" s="42"/>
      <c r="N503" s="42"/>
      <c r="O503" s="42"/>
      <c r="P503" s="42"/>
      <c r="Q503" s="42"/>
      <c r="R503" s="42"/>
      <c r="S503" s="42"/>
      <c r="T503" s="42"/>
      <c r="U503" s="42"/>
      <c r="V503" s="42"/>
      <c r="W503" s="42"/>
      <c r="AC503" s="1389" t="s">
        <v>591</v>
      </c>
      <c r="AD503" s="1390"/>
      <c r="AE503" s="1390"/>
      <c r="AF503" s="1390"/>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409</v>
      </c>
      <c r="AC504" s="1389" t="s">
        <v>591</v>
      </c>
      <c r="AD504" s="1390"/>
      <c r="AE504" s="1390"/>
      <c r="AF504" s="1390"/>
      <c r="AG504" s="13" t="s">
        <v>402</v>
      </c>
      <c r="AH504" s="1427"/>
      <c r="AI504" s="1427"/>
      <c r="AJ504" s="1427"/>
      <c r="AK504" s="1428"/>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410</v>
      </c>
      <c r="AC505" s="1389">
        <v>6</v>
      </c>
      <c r="AD505" s="1390"/>
      <c r="AE505" s="1390"/>
      <c r="AF505" s="1390"/>
      <c r="AG505" s="13" t="s">
        <v>402</v>
      </c>
      <c r="AH505" s="1427">
        <v>2022</v>
      </c>
      <c r="AI505" s="1427"/>
      <c r="AJ505" s="1427"/>
      <c r="AK505" s="1428"/>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411</v>
      </c>
      <c r="AC506" s="1389">
        <v>12</v>
      </c>
      <c r="AD506" s="1390"/>
      <c r="AE506" s="1390"/>
      <c r="AF506" s="1390"/>
      <c r="AG506" s="13" t="s">
        <v>402</v>
      </c>
      <c r="AH506" s="1427">
        <v>2025</v>
      </c>
      <c r="AI506" s="1427"/>
      <c r="AJ506" s="1427"/>
      <c r="AK506" s="1428"/>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412</v>
      </c>
      <c r="AC507" s="1355">
        <v>12</v>
      </c>
      <c r="AD507" s="1356"/>
      <c r="AE507" s="1356"/>
      <c r="AF507" s="1356"/>
      <c r="AG507" s="13" t="s">
        <v>402</v>
      </c>
      <c r="AH507" s="1427">
        <v>2025</v>
      </c>
      <c r="AI507" s="1427"/>
      <c r="AJ507" s="1427"/>
      <c r="AK507" s="1428"/>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169</v>
      </c>
      <c r="J508" s="48"/>
      <c r="K508" s="48"/>
      <c r="L508" s="1434" t="s">
        <v>333</v>
      </c>
      <c r="M508" s="1435"/>
      <c r="N508" s="1435"/>
      <c r="O508" s="1435"/>
      <c r="P508" s="1435"/>
      <c r="Q508" s="1435"/>
      <c r="R508" s="1435"/>
      <c r="S508" s="1435"/>
      <c r="T508" s="1435"/>
      <c r="U508" s="1435"/>
      <c r="V508" s="1435"/>
      <c r="W508" s="1435"/>
      <c r="X508" s="1435"/>
      <c r="Y508" s="1435"/>
      <c r="Z508" s="1435"/>
      <c r="AA508" s="1435"/>
      <c r="AB508" s="1436"/>
      <c r="AC508" s="1389" t="s">
        <v>591</v>
      </c>
      <c r="AD508" s="1390"/>
      <c r="AE508" s="1390"/>
      <c r="AF508" s="1390"/>
      <c r="AG508" s="38" t="s">
        <v>402</v>
      </c>
      <c r="AH508" s="1427"/>
      <c r="AI508" s="1427"/>
      <c r="AJ508" s="1427"/>
      <c r="AK508" s="1428"/>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385" t="s">
        <v>669</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6">
        <v>0.25</v>
      </c>
      <c r="AD512" s="1457"/>
      <c r="AE512" s="1457"/>
      <c r="AF512" s="1458"/>
      <c r="AG512" s="38"/>
      <c r="AH512" s="1596"/>
      <c r="AI512" s="1596"/>
      <c r="AJ512" s="1596"/>
      <c r="AK512" s="1597"/>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96" t="s">
        <v>401</v>
      </c>
      <c r="AD513" s="1432"/>
      <c r="AE513" s="1432"/>
      <c r="AF513" s="1432"/>
      <c r="AG513" s="38" t="s">
        <v>402</v>
      </c>
      <c r="AH513" s="1432" t="s">
        <v>403</v>
      </c>
      <c r="AI513" s="1432"/>
      <c r="AJ513" s="1432"/>
      <c r="AK513" s="1433"/>
      <c r="AZ513" s="3"/>
      <c r="BA513" s="3"/>
      <c r="BB513" s="3"/>
      <c r="BC513" s="3"/>
      <c r="BD513" s="3"/>
      <c r="BE513" s="3"/>
      <c r="BF513" s="3"/>
      <c r="BG513" s="3"/>
      <c r="BH513" s="3"/>
      <c r="BI513" s="3"/>
      <c r="BJ513" s="3"/>
      <c r="BK513" s="3"/>
      <c r="BL513" s="3"/>
      <c r="BM513" s="3"/>
      <c r="BN513" s="3" t="s">
        <v>2105</v>
      </c>
    </row>
    <row r="514" spans="2:66" ht="12.95" customHeight="1">
      <c r="B514" s="1396" t="s">
        <v>413</v>
      </c>
      <c r="C514" s="1397"/>
      <c r="D514" s="1397"/>
      <c r="E514" s="1397"/>
      <c r="F514" s="1397"/>
      <c r="G514" s="1397"/>
      <c r="H514" s="1398"/>
      <c r="I514" s="42" t="s">
        <v>414</v>
      </c>
      <c r="J514" s="42"/>
      <c r="K514" s="42"/>
      <c r="L514" s="42"/>
      <c r="M514" s="42"/>
      <c r="N514" s="42"/>
      <c r="O514" s="42"/>
      <c r="P514" s="42"/>
      <c r="Q514" s="42"/>
      <c r="R514" s="42"/>
      <c r="S514" s="42"/>
      <c r="T514" s="42"/>
      <c r="U514" s="42"/>
      <c r="V514" s="42"/>
      <c r="W514" s="42"/>
      <c r="AC514" s="1389">
        <v>7</v>
      </c>
      <c r="AD514" s="1390"/>
      <c r="AE514" s="1390"/>
      <c r="AF514" s="1390"/>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2106</v>
      </c>
    </row>
    <row r="515" spans="2:66" ht="12.95" customHeight="1">
      <c r="B515" s="1399"/>
      <c r="C515" s="1400"/>
      <c r="D515" s="1400"/>
      <c r="E515" s="1400"/>
      <c r="F515" s="1400"/>
      <c r="G515" s="1400"/>
      <c r="H515" s="1401"/>
      <c r="I515" t="s">
        <v>415</v>
      </c>
      <c r="AC515" s="1389">
        <v>9</v>
      </c>
      <c r="AD515" s="1390"/>
      <c r="AE515" s="1390"/>
      <c r="AF515" s="1390"/>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2107</v>
      </c>
    </row>
    <row r="516" spans="2:66" ht="12.95" customHeight="1">
      <c r="B516" s="1399"/>
      <c r="C516" s="1400"/>
      <c r="D516" s="1400"/>
      <c r="E516" s="1400"/>
      <c r="F516" s="1400"/>
      <c r="G516" s="1400"/>
      <c r="H516" s="1401"/>
      <c r="I516" s="48" t="s">
        <v>416</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2108</v>
      </c>
    </row>
    <row r="517" spans="2:66" ht="12.95" customHeight="1">
      <c r="B517" s="1396" t="s">
        <v>417</v>
      </c>
      <c r="C517" s="1397"/>
      <c r="D517" s="1397"/>
      <c r="E517" s="1397"/>
      <c r="F517" s="1397"/>
      <c r="G517" s="1397"/>
      <c r="H517" s="1398"/>
      <c r="I517" s="42" t="s">
        <v>414</v>
      </c>
      <c r="J517" s="42"/>
      <c r="K517" s="42"/>
      <c r="L517" s="42"/>
      <c r="M517" s="42"/>
      <c r="N517" s="42"/>
      <c r="O517" s="42"/>
      <c r="P517" s="42"/>
      <c r="Q517" s="42"/>
      <c r="R517" s="42"/>
      <c r="S517" s="42"/>
      <c r="T517" s="42"/>
      <c r="U517" s="42"/>
      <c r="V517" s="42"/>
      <c r="W517" s="42"/>
      <c r="X517" s="42"/>
      <c r="Y517" s="42"/>
      <c r="Z517" s="42"/>
      <c r="AA517" s="42"/>
      <c r="AB517" s="42"/>
      <c r="AC517" s="1355">
        <v>7</v>
      </c>
      <c r="AD517" s="1356"/>
      <c r="AE517" s="1356"/>
      <c r="AF517" s="1356"/>
      <c r="AG517" s="129" t="s">
        <v>402</v>
      </c>
      <c r="AH517" s="1427">
        <v>2025</v>
      </c>
      <c r="AI517" s="1427"/>
      <c r="AJ517" s="1427"/>
      <c r="AK517" s="1428"/>
      <c r="AZ517" s="3"/>
      <c r="BB517" s="3"/>
      <c r="BC517" s="3"/>
      <c r="BD517" s="3"/>
      <c r="BE517" s="3"/>
      <c r="BF517" s="3"/>
      <c r="BG517" s="3"/>
      <c r="BH517" s="3"/>
      <c r="BI517" s="3"/>
      <c r="BJ517" s="3"/>
      <c r="BK517" s="3"/>
      <c r="BL517" s="3"/>
      <c r="BM517" s="3"/>
      <c r="BN517" s="3" t="s">
        <v>2109</v>
      </c>
    </row>
    <row r="518" spans="2:66" ht="12.95" customHeight="1">
      <c r="B518" s="1399"/>
      <c r="C518" s="1400"/>
      <c r="D518" s="1400"/>
      <c r="E518" s="1400"/>
      <c r="F518" s="1400"/>
      <c r="G518" s="1400"/>
      <c r="H518" s="1401"/>
      <c r="I518" t="s">
        <v>415</v>
      </c>
      <c r="AC518" s="1389">
        <v>9</v>
      </c>
      <c r="AD518" s="1390"/>
      <c r="AE518" s="1390"/>
      <c r="AF518" s="1390"/>
      <c r="AG518" s="13" t="s">
        <v>402</v>
      </c>
      <c r="AH518" s="1427">
        <v>2025</v>
      </c>
      <c r="AI518" s="1427"/>
      <c r="AJ518" s="1427"/>
      <c r="AK518" s="1428"/>
      <c r="BB518" s="3"/>
      <c r="BC518" s="3"/>
      <c r="BD518" s="3"/>
      <c r="BE518" s="3"/>
      <c r="BF518" s="3"/>
      <c r="BG518" s="3"/>
      <c r="BH518" s="3"/>
      <c r="BI518" s="3"/>
      <c r="BJ518" s="3"/>
      <c r="BK518" s="3"/>
      <c r="BL518" s="3"/>
      <c r="BM518" s="3"/>
      <c r="BN518" s="3" t="s">
        <v>2110</v>
      </c>
    </row>
    <row r="519" spans="2:66" ht="12.95" customHeight="1">
      <c r="B519" s="1402"/>
      <c r="C519" s="1403"/>
      <c r="D519" s="1403"/>
      <c r="E519" s="1403"/>
      <c r="F519" s="1403"/>
      <c r="G519" s="1403"/>
      <c r="H519" s="1404"/>
      <c r="I519" s="48" t="s">
        <v>416</v>
      </c>
      <c r="J519" s="48"/>
      <c r="K519" s="48"/>
      <c r="L519" s="48"/>
      <c r="M519" s="48"/>
      <c r="N519" s="48"/>
      <c r="O519" s="48"/>
      <c r="P519" s="48"/>
      <c r="Q519" s="48"/>
      <c r="R519" s="48"/>
      <c r="S519" s="48"/>
      <c r="T519" s="48"/>
      <c r="U519" s="48"/>
      <c r="V519" s="48"/>
      <c r="W519" s="48"/>
      <c r="X519" s="48"/>
      <c r="Y519" s="48"/>
      <c r="Z519" s="48"/>
      <c r="AA519" s="48"/>
      <c r="AB519" s="48"/>
      <c r="AC519" s="1389">
        <v>1</v>
      </c>
      <c r="AD519" s="1390"/>
      <c r="AE519" s="1390"/>
      <c r="AF519" s="1390"/>
      <c r="AG519" s="38" t="s">
        <v>402</v>
      </c>
      <c r="AH519" s="1427">
        <v>2026</v>
      </c>
      <c r="AI519" s="1427"/>
      <c r="AJ519" s="1427"/>
      <c r="AK519" s="1428"/>
      <c r="BB519" s="3"/>
      <c r="BC519" s="3"/>
      <c r="BD519" s="3"/>
      <c r="BE519" s="3"/>
      <c r="BF519" s="3"/>
      <c r="BG519" s="3"/>
      <c r="BH519" s="3"/>
      <c r="BI519" s="3"/>
      <c r="BJ519" s="3"/>
      <c r="BK519" s="3"/>
      <c r="BL519" s="3"/>
      <c r="BM519" s="3"/>
      <c r="BN519" s="3" t="s">
        <v>2111</v>
      </c>
    </row>
    <row r="520" spans="2:66" ht="12.95" customHeight="1">
      <c r="B520" s="1396" t="s">
        <v>418</v>
      </c>
      <c r="C520" s="1397"/>
      <c r="D520" s="1397"/>
      <c r="E520" s="1397"/>
      <c r="F520" s="1397"/>
      <c r="G520" s="1397"/>
      <c r="H520" s="1398"/>
      <c r="I520" s="41" t="s">
        <v>419</v>
      </c>
      <c r="J520" s="42"/>
      <c r="K520" s="42"/>
      <c r="L520" s="42"/>
      <c r="M520" s="42"/>
      <c r="N520" s="42"/>
      <c r="O520" s="1434" t="s">
        <v>2685</v>
      </c>
      <c r="P520" s="1435"/>
      <c r="Q520" s="1435"/>
      <c r="R520" s="1435"/>
      <c r="S520" s="1435"/>
      <c r="T520" s="1435"/>
      <c r="U520" s="1435"/>
      <c r="V520" s="1435"/>
      <c r="W520" s="1435"/>
      <c r="X520" s="1435"/>
      <c r="Y520" s="1435"/>
      <c r="Z520" s="1435"/>
      <c r="AA520" s="1435"/>
      <c r="AB520" s="58"/>
      <c r="AC520" s="1355" t="s">
        <v>591</v>
      </c>
      <c r="AD520" s="1356"/>
      <c r="AE520" s="1356"/>
      <c r="AF520" s="1356"/>
      <c r="AG520" s="129" t="s">
        <v>402</v>
      </c>
      <c r="AH520" s="1427"/>
      <c r="AI520" s="1427"/>
      <c r="AJ520" s="1427"/>
      <c r="AK520" s="1428"/>
      <c r="AZ520" s="3"/>
      <c r="BB520" s="3"/>
      <c r="BC520" s="3"/>
      <c r="BD520" s="3"/>
      <c r="BE520" s="3"/>
      <c r="BF520" s="3"/>
      <c r="BG520" s="3"/>
      <c r="BH520" s="3"/>
      <c r="BI520" s="3"/>
      <c r="BJ520" s="3"/>
      <c r="BK520" s="3"/>
      <c r="BL520" s="3"/>
      <c r="BM520" s="3"/>
      <c r="BN520" s="3" t="s">
        <v>2112</v>
      </c>
    </row>
    <row r="521" spans="2:66" ht="12.95" customHeight="1">
      <c r="B521" s="1399"/>
      <c r="C521" s="1400"/>
      <c r="D521" s="1400"/>
      <c r="E521" s="1400"/>
      <c r="F521" s="1400"/>
      <c r="G521" s="1400"/>
      <c r="H521" s="1401"/>
      <c r="I521" s="114" t="s">
        <v>420</v>
      </c>
      <c r="AB521" s="65"/>
      <c r="AC521" s="1389">
        <v>12</v>
      </c>
      <c r="AD521" s="1390"/>
      <c r="AE521" s="1390"/>
      <c r="AF521" s="1390"/>
      <c r="AG521" s="13" t="s">
        <v>402</v>
      </c>
      <c r="AH521" s="1427">
        <v>2023</v>
      </c>
      <c r="AI521" s="1427"/>
      <c r="AJ521" s="1427"/>
      <c r="AK521" s="1428"/>
      <c r="AZ521" s="3"/>
      <c r="BB521" s="3"/>
      <c r="BC521" s="3"/>
      <c r="BD521" s="3"/>
      <c r="BE521" s="3"/>
      <c r="BF521" s="3"/>
      <c r="BG521" s="3"/>
      <c r="BH521" s="3"/>
      <c r="BI521" s="3"/>
      <c r="BJ521" s="3"/>
      <c r="BK521" s="3"/>
      <c r="BL521" s="3"/>
      <c r="BM521" s="3"/>
      <c r="BN521" s="3" t="s">
        <v>2113</v>
      </c>
    </row>
    <row r="522" spans="2:66" ht="12.95" customHeight="1">
      <c r="B522" s="1399"/>
      <c r="C522" s="1400"/>
      <c r="D522" s="1400"/>
      <c r="E522" s="1400"/>
      <c r="F522" s="1400"/>
      <c r="G522" s="1400"/>
      <c r="H522" s="1401"/>
      <c r="I522" s="47" t="s">
        <v>421</v>
      </c>
      <c r="J522" s="48"/>
      <c r="K522" s="48"/>
      <c r="L522" s="48"/>
      <c r="M522" s="48"/>
      <c r="N522" s="48"/>
      <c r="O522" s="48"/>
      <c r="P522" s="48"/>
      <c r="Q522" s="48"/>
      <c r="R522" s="48"/>
      <c r="S522" s="48"/>
      <c r="T522" s="48"/>
      <c r="U522" s="48"/>
      <c r="V522" s="48"/>
      <c r="W522" s="48"/>
      <c r="X522" s="48"/>
      <c r="Y522" s="48"/>
      <c r="Z522" s="48"/>
      <c r="AA522" s="48"/>
      <c r="AB522" s="49"/>
      <c r="AC522" s="1389">
        <v>4</v>
      </c>
      <c r="AD522" s="1390"/>
      <c r="AE522" s="1390"/>
      <c r="AF522" s="1390"/>
      <c r="AG522" s="38" t="s">
        <v>402</v>
      </c>
      <c r="AH522" s="1427">
        <v>2024</v>
      </c>
      <c r="AI522" s="1427"/>
      <c r="AJ522" s="1427"/>
      <c r="AK522" s="1428"/>
      <c r="AZ522" s="3"/>
      <c r="BA522" s="3"/>
      <c r="BB522" s="3"/>
      <c r="BC522" s="3"/>
      <c r="BD522" s="3"/>
      <c r="BE522" s="3"/>
      <c r="BF522" s="3"/>
      <c r="BG522" s="3"/>
      <c r="BH522" s="3"/>
      <c r="BI522" s="3"/>
      <c r="BJ522" s="3"/>
      <c r="BK522" s="3"/>
      <c r="BL522" s="3"/>
      <c r="BM522" s="3"/>
      <c r="BN522" s="3" t="s">
        <v>2114</v>
      </c>
    </row>
    <row r="523" spans="2:66" ht="12.95" customHeight="1">
      <c r="B523" s="1399"/>
      <c r="C523" s="1400"/>
      <c r="D523" s="1400"/>
      <c r="E523" s="1400"/>
      <c r="F523" s="1400"/>
      <c r="G523" s="1400"/>
      <c r="H523" s="1401"/>
      <c r="I523" s="42" t="s">
        <v>422</v>
      </c>
      <c r="J523" s="42"/>
      <c r="K523" s="42"/>
      <c r="L523" s="42"/>
      <c r="M523" s="42"/>
      <c r="N523" s="42"/>
      <c r="O523" s="1434" t="s">
        <v>2686</v>
      </c>
      <c r="P523" s="1435"/>
      <c r="Q523" s="1435"/>
      <c r="R523" s="1435"/>
      <c r="S523" s="1435"/>
      <c r="T523" s="1435"/>
      <c r="U523" s="1435"/>
      <c r="V523" s="1435"/>
      <c r="W523" s="1435"/>
      <c r="X523" s="1435"/>
      <c r="Y523" s="1435"/>
      <c r="Z523" s="1435"/>
      <c r="AA523" s="1435"/>
      <c r="AC523" s="1389" t="s">
        <v>591</v>
      </c>
      <c r="AD523" s="1390"/>
      <c r="AE523" s="1390"/>
      <c r="AF523" s="1390"/>
      <c r="AG523" s="13" t="s">
        <v>402</v>
      </c>
      <c r="AH523" s="1427"/>
      <c r="AI523" s="1427"/>
      <c r="AJ523" s="1427"/>
      <c r="AK523" s="1428"/>
      <c r="AZ523" s="3"/>
      <c r="BA523" s="3"/>
      <c r="BB523" s="3"/>
      <c r="BC523" s="3"/>
      <c r="BD523" s="3"/>
      <c r="BE523" s="3"/>
      <c r="BF523" s="3"/>
      <c r="BG523" s="3"/>
      <c r="BH523" s="3"/>
      <c r="BI523" s="3"/>
      <c r="BJ523" s="3"/>
      <c r="BK523" s="3"/>
      <c r="BL523" s="3"/>
      <c r="BM523" s="3"/>
      <c r="BN523" s="3" t="s">
        <v>2115</v>
      </c>
    </row>
    <row r="524" spans="2:66" ht="12.95" customHeight="1">
      <c r="B524" s="1399"/>
      <c r="C524" s="1400"/>
      <c r="D524" s="1400"/>
      <c r="E524" s="1400"/>
      <c r="F524" s="1400"/>
      <c r="G524" s="1400"/>
      <c r="H524" s="1401"/>
      <c r="I524" t="s">
        <v>420</v>
      </c>
      <c r="AC524" s="1389">
        <v>3</v>
      </c>
      <c r="AD524" s="1390"/>
      <c r="AE524" s="1390"/>
      <c r="AF524" s="1390"/>
      <c r="AG524" s="13" t="s">
        <v>402</v>
      </c>
      <c r="AH524" s="1427">
        <v>2019</v>
      </c>
      <c r="AI524" s="1427"/>
      <c r="AJ524" s="1427"/>
      <c r="AK524" s="1428"/>
      <c r="AZ524" s="3"/>
      <c r="BA524" s="3"/>
      <c r="BB524" s="3"/>
      <c r="BC524" s="3"/>
      <c r="BD524" s="3"/>
      <c r="BE524" s="3"/>
      <c r="BF524" s="3"/>
      <c r="BG524" s="3"/>
      <c r="BH524" s="3"/>
      <c r="BI524" s="3"/>
      <c r="BJ524" s="3"/>
      <c r="BK524" s="3"/>
      <c r="BL524" s="3"/>
      <c r="BM524" s="3"/>
      <c r="BN524" s="3" t="s">
        <v>2116</v>
      </c>
    </row>
    <row r="525" spans="2:66" ht="12.95" customHeight="1">
      <c r="B525" s="1399"/>
      <c r="C525" s="1400"/>
      <c r="D525" s="1400"/>
      <c r="E525" s="1400"/>
      <c r="F525" s="1400"/>
      <c r="G525" s="1400"/>
      <c r="H525" s="1401"/>
      <c r="I525" s="48" t="s">
        <v>421</v>
      </c>
      <c r="J525" s="48"/>
      <c r="K525" s="48"/>
      <c r="L525" s="48"/>
      <c r="M525" s="48"/>
      <c r="N525" s="48"/>
      <c r="O525" s="48"/>
      <c r="P525" s="48"/>
      <c r="Q525" s="48"/>
      <c r="R525" s="48"/>
      <c r="S525" s="48"/>
      <c r="T525" s="48"/>
      <c r="U525" s="48"/>
      <c r="V525" s="48"/>
      <c r="W525" s="48"/>
      <c r="X525" s="48"/>
      <c r="Y525" s="48"/>
      <c r="Z525" s="48"/>
      <c r="AA525" s="48"/>
      <c r="AB525" s="48"/>
      <c r="AC525" s="1389">
        <v>8</v>
      </c>
      <c r="AD525" s="1390"/>
      <c r="AE525" s="1390"/>
      <c r="AF525" s="1390"/>
      <c r="AG525" s="38" t="s">
        <v>402</v>
      </c>
      <c r="AH525" s="1427">
        <v>2020</v>
      </c>
      <c r="AI525" s="1427"/>
      <c r="AJ525" s="1427"/>
      <c r="AK525" s="1428"/>
      <c r="AZ525" s="3"/>
      <c r="BA525" s="3"/>
      <c r="BB525" s="3"/>
      <c r="BC525" s="3"/>
      <c r="BD525" s="3"/>
      <c r="BE525" s="3"/>
      <c r="BF525" s="3"/>
      <c r="BG525" s="3"/>
      <c r="BH525" s="3"/>
      <c r="BI525" s="3"/>
      <c r="BJ525" s="3"/>
      <c r="BK525" s="3"/>
      <c r="BL525" s="3"/>
      <c r="BM525" s="3"/>
      <c r="BN525" s="3" t="s">
        <v>2117</v>
      </c>
    </row>
    <row r="526" spans="2:66" ht="12.95" customHeight="1">
      <c r="B526" s="1399"/>
      <c r="C526" s="1400"/>
      <c r="D526" s="1400"/>
      <c r="E526" s="1400"/>
      <c r="F526" s="1400"/>
      <c r="G526" s="1400"/>
      <c r="H526" s="1401"/>
      <c r="I526" s="42" t="s">
        <v>422</v>
      </c>
      <c r="J526" s="42"/>
      <c r="K526" s="42"/>
      <c r="L526" s="42"/>
      <c r="M526" s="42"/>
      <c r="N526" s="42"/>
      <c r="O526" s="1434" t="s">
        <v>2687</v>
      </c>
      <c r="P526" s="1435"/>
      <c r="Q526" s="1435"/>
      <c r="R526" s="1435"/>
      <c r="S526" s="1435"/>
      <c r="T526" s="1435"/>
      <c r="U526" s="1435"/>
      <c r="V526" s="1435"/>
      <c r="W526" s="1435"/>
      <c r="X526" s="1435"/>
      <c r="Y526" s="1435"/>
      <c r="Z526" s="1435"/>
      <c r="AA526" s="1435"/>
      <c r="AC526" s="1389" t="s">
        <v>591</v>
      </c>
      <c r="AD526" s="1390"/>
      <c r="AE526" s="1390"/>
      <c r="AF526" s="1390"/>
      <c r="AG526" s="13" t="s">
        <v>402</v>
      </c>
      <c r="AH526" s="1427"/>
      <c r="AI526" s="1427"/>
      <c r="AJ526" s="1427"/>
      <c r="AK526" s="1428"/>
      <c r="AZ526" s="3"/>
      <c r="BA526" s="3"/>
      <c r="BB526" s="3"/>
      <c r="BC526" s="3"/>
      <c r="BD526" s="3"/>
      <c r="BE526" s="3"/>
      <c r="BF526" s="3"/>
      <c r="BG526" s="3"/>
      <c r="BH526" s="3"/>
      <c r="BI526" s="3"/>
      <c r="BJ526" s="3"/>
      <c r="BK526" s="3"/>
      <c r="BL526" s="3"/>
      <c r="BM526" s="3"/>
      <c r="BN526" s="3" t="s">
        <v>2118</v>
      </c>
    </row>
    <row r="527" spans="2:66" ht="12.95" customHeight="1">
      <c r="B527" s="1399"/>
      <c r="C527" s="1400"/>
      <c r="D527" s="1400"/>
      <c r="E527" s="1400"/>
      <c r="F527" s="1400"/>
      <c r="G527" s="1400"/>
      <c r="H527" s="1401"/>
      <c r="I527" t="s">
        <v>420</v>
      </c>
      <c r="AC527" s="1389">
        <v>7</v>
      </c>
      <c r="AD527" s="1390"/>
      <c r="AE527" s="1390"/>
      <c r="AF527" s="1390"/>
      <c r="AG527" s="13" t="s">
        <v>402</v>
      </c>
      <c r="AH527" s="1427">
        <v>2022</v>
      </c>
      <c r="AI527" s="1427"/>
      <c r="AJ527" s="1427"/>
      <c r="AK527" s="1428"/>
      <c r="AZ527" s="3"/>
      <c r="BA527" s="3"/>
      <c r="BB527" s="3"/>
      <c r="BC527" s="3"/>
      <c r="BD527" s="3"/>
      <c r="BE527" s="3"/>
      <c r="BF527" s="3"/>
      <c r="BG527" s="3"/>
      <c r="BH527" s="3"/>
      <c r="BI527" s="3"/>
      <c r="BJ527" s="3"/>
      <c r="BK527" s="3"/>
      <c r="BL527" s="3"/>
      <c r="BM527" s="3"/>
      <c r="BN527" s="3" t="s">
        <v>2119</v>
      </c>
    </row>
    <row r="528" spans="2:66" ht="12.95" customHeight="1">
      <c r="B528" s="1399"/>
      <c r="C528" s="1400"/>
      <c r="D528" s="1400"/>
      <c r="E528" s="1400"/>
      <c r="F528" s="1400"/>
      <c r="G528" s="1400"/>
      <c r="H528" s="1401"/>
      <c r="I528" s="48" t="s">
        <v>421</v>
      </c>
      <c r="J528" s="48"/>
      <c r="K528" s="48"/>
      <c r="L528" s="48"/>
      <c r="M528" s="48"/>
      <c r="N528" s="48"/>
      <c r="O528" s="48"/>
      <c r="P528" s="48"/>
      <c r="Q528" s="48"/>
      <c r="R528" s="48"/>
      <c r="S528" s="48"/>
      <c r="T528" s="48"/>
      <c r="U528" s="48"/>
      <c r="V528" s="48"/>
      <c r="W528" s="48"/>
      <c r="X528" s="48"/>
      <c r="Y528" s="48"/>
      <c r="Z528" s="48"/>
      <c r="AA528" s="48"/>
      <c r="AB528" s="48"/>
      <c r="AC528" s="1389">
        <v>2</v>
      </c>
      <c r="AD528" s="1390"/>
      <c r="AE528" s="1390"/>
      <c r="AF528" s="1390"/>
      <c r="AG528" s="38" t="s">
        <v>402</v>
      </c>
      <c r="AH528" s="1427">
        <v>2023</v>
      </c>
      <c r="AI528" s="1427"/>
      <c r="AJ528" s="1427"/>
      <c r="AK528" s="1428"/>
      <c r="AZ528" s="3"/>
      <c r="BA528" s="3"/>
      <c r="BB528" s="3"/>
      <c r="BC528" s="3"/>
      <c r="BD528" s="3"/>
      <c r="BE528" s="3"/>
      <c r="BF528" s="3"/>
      <c r="BG528" s="3"/>
      <c r="BH528" s="3"/>
      <c r="BI528" s="3"/>
      <c r="BJ528" s="3"/>
      <c r="BK528" s="3"/>
      <c r="BL528" s="3"/>
      <c r="BM528" s="3"/>
      <c r="BN528" s="3" t="s">
        <v>2120</v>
      </c>
    </row>
    <row r="529" spans="1:66" ht="12.95" customHeight="1">
      <c r="B529" s="1399"/>
      <c r="C529" s="1400"/>
      <c r="D529" s="1400"/>
      <c r="E529" s="1400"/>
      <c r="F529" s="1400"/>
      <c r="G529" s="1400"/>
      <c r="H529" s="1401"/>
      <c r="I529" s="42" t="s">
        <v>422</v>
      </c>
      <c r="J529" s="42"/>
      <c r="K529" s="42"/>
      <c r="L529" s="42"/>
      <c r="M529" s="42"/>
      <c r="N529" s="42"/>
      <c r="O529" s="1434" t="s">
        <v>333</v>
      </c>
      <c r="P529" s="1435"/>
      <c r="Q529" s="1435"/>
      <c r="R529" s="1435"/>
      <c r="S529" s="1435"/>
      <c r="T529" s="1435"/>
      <c r="U529" s="1435"/>
      <c r="V529" s="1435"/>
      <c r="W529" s="1435"/>
      <c r="X529" s="1435"/>
      <c r="Y529" s="1435"/>
      <c r="Z529" s="1435"/>
      <c r="AA529" s="1435"/>
      <c r="AC529" s="1389" t="s">
        <v>591</v>
      </c>
      <c r="AD529" s="1390"/>
      <c r="AE529" s="1390"/>
      <c r="AF529" s="1390"/>
      <c r="AG529" s="13" t="s">
        <v>402</v>
      </c>
      <c r="AH529" s="1427"/>
      <c r="AI529" s="1427"/>
      <c r="AJ529" s="1427"/>
      <c r="AK529" s="1428"/>
      <c r="AZ529" s="3"/>
      <c r="BA529" s="3"/>
      <c r="BB529" s="3"/>
      <c r="BC529" s="3"/>
      <c r="BD529" s="3"/>
      <c r="BE529" s="3"/>
      <c r="BF529" s="3"/>
      <c r="BG529" s="3"/>
      <c r="BH529" s="3"/>
      <c r="BI529" s="3"/>
      <c r="BJ529" s="3"/>
      <c r="BK529" s="3"/>
      <c r="BL529" s="3"/>
      <c r="BM529" s="3"/>
      <c r="BN529" s="3" t="s">
        <v>2121</v>
      </c>
    </row>
    <row r="530" spans="1:66" ht="12.95" customHeight="1">
      <c r="B530" s="1399"/>
      <c r="C530" s="1400"/>
      <c r="D530" s="1400"/>
      <c r="E530" s="1400"/>
      <c r="F530" s="1400"/>
      <c r="G530" s="1400"/>
      <c r="H530" s="1401"/>
      <c r="I530" t="s">
        <v>420</v>
      </c>
      <c r="AC530" s="1389" t="s">
        <v>591</v>
      </c>
      <c r="AD530" s="1390"/>
      <c r="AE530" s="1390"/>
      <c r="AF530" s="1390"/>
      <c r="AG530" s="13" t="s">
        <v>402</v>
      </c>
      <c r="AH530" s="1427"/>
      <c r="AI530" s="1427"/>
      <c r="AJ530" s="1427"/>
      <c r="AK530" s="1428"/>
      <c r="AZ530" s="3"/>
      <c r="BA530" s="3"/>
      <c r="BB530" s="3"/>
      <c r="BC530" s="3"/>
      <c r="BD530" s="3"/>
      <c r="BE530" s="3"/>
      <c r="BF530" s="3"/>
      <c r="BG530" s="3"/>
      <c r="BH530" s="3"/>
      <c r="BI530" s="3"/>
      <c r="BJ530" s="3"/>
      <c r="BK530" s="3"/>
      <c r="BL530" s="3"/>
      <c r="BM530" s="3"/>
      <c r="BN530" s="3" t="s">
        <v>2122</v>
      </c>
    </row>
    <row r="531" spans="1:66" ht="12.95" customHeight="1">
      <c r="B531" s="1399"/>
      <c r="C531" s="1400"/>
      <c r="D531" s="1400"/>
      <c r="E531" s="1400"/>
      <c r="F531" s="1400"/>
      <c r="G531" s="1400"/>
      <c r="H531" s="1401"/>
      <c r="I531" s="48" t="s">
        <v>421</v>
      </c>
      <c r="J531" s="48"/>
      <c r="K531" s="48"/>
      <c r="L531" s="48"/>
      <c r="M531" s="48"/>
      <c r="N531" s="48"/>
      <c r="O531" s="48"/>
      <c r="P531" s="48"/>
      <c r="Q531" s="48"/>
      <c r="R531" s="48"/>
      <c r="S531" s="48"/>
      <c r="T531" s="48"/>
      <c r="U531" s="48"/>
      <c r="V531" s="48"/>
      <c r="W531" s="48"/>
      <c r="X531" s="48"/>
      <c r="Y531" s="48"/>
      <c r="Z531" s="48"/>
      <c r="AA531" s="48"/>
      <c r="AB531" s="48"/>
      <c r="AC531" s="1389" t="s">
        <v>591</v>
      </c>
      <c r="AD531" s="1390"/>
      <c r="AE531" s="1390"/>
      <c r="AF531" s="1390"/>
      <c r="AG531" s="38" t="s">
        <v>402</v>
      </c>
      <c r="AH531" s="1427"/>
      <c r="AI531" s="1427"/>
      <c r="AJ531" s="1427"/>
      <c r="AK531" s="1428"/>
      <c r="AZ531" s="3"/>
      <c r="BA531" s="3"/>
      <c r="BB531" s="3"/>
      <c r="BC531" s="3"/>
      <c r="BD531" s="3"/>
      <c r="BE531" s="3"/>
      <c r="BF531" s="3"/>
      <c r="BG531" s="3"/>
      <c r="BH531" s="3"/>
      <c r="BI531" s="3"/>
      <c r="BJ531" s="3"/>
      <c r="BK531" s="3"/>
      <c r="BL531" s="3"/>
      <c r="BM531" s="3"/>
      <c r="BN531" s="3" t="s">
        <v>2123</v>
      </c>
    </row>
    <row r="532" spans="1:66" ht="12.95" customHeight="1">
      <c r="B532" s="1399"/>
      <c r="C532" s="1400"/>
      <c r="D532" s="1400"/>
      <c r="E532" s="1400"/>
      <c r="F532" s="1400"/>
      <c r="G532" s="1400"/>
      <c r="H532" s="1401"/>
      <c r="I532" s="42" t="s">
        <v>422</v>
      </c>
      <c r="J532" s="42"/>
      <c r="K532" s="42"/>
      <c r="L532" s="42"/>
      <c r="M532" s="42"/>
      <c r="N532" s="42"/>
      <c r="O532" s="1434" t="s">
        <v>333</v>
      </c>
      <c r="P532" s="1435"/>
      <c r="Q532" s="1435"/>
      <c r="R532" s="1435"/>
      <c r="S532" s="1435"/>
      <c r="T532" s="1435"/>
      <c r="U532" s="1435"/>
      <c r="V532" s="1435"/>
      <c r="W532" s="1435"/>
      <c r="X532" s="1435"/>
      <c r="Y532" s="1435"/>
      <c r="Z532" s="1435"/>
      <c r="AA532" s="1435"/>
      <c r="AC532" s="1389" t="s">
        <v>591</v>
      </c>
      <c r="AD532" s="1390"/>
      <c r="AE532" s="1390"/>
      <c r="AF532" s="1390"/>
      <c r="AG532" s="13" t="s">
        <v>402</v>
      </c>
      <c r="AH532" s="1427"/>
      <c r="AI532" s="1427"/>
      <c r="AJ532" s="1427"/>
      <c r="AK532" s="1428"/>
      <c r="AZ532" s="3"/>
      <c r="BA532" s="3"/>
      <c r="BB532" s="3"/>
      <c r="BC532" s="3"/>
      <c r="BD532" s="3"/>
      <c r="BE532" s="3"/>
      <c r="BF532" s="3"/>
      <c r="BG532" s="3"/>
      <c r="BH532" s="3"/>
      <c r="BI532" s="3"/>
      <c r="BJ532" s="3"/>
      <c r="BK532" s="3"/>
      <c r="BL532" s="3"/>
      <c r="BM532" s="3"/>
      <c r="BN532" s="3" t="s">
        <v>2124</v>
      </c>
    </row>
    <row r="533" spans="1:66" ht="12.95" customHeight="1">
      <c r="B533" s="1399"/>
      <c r="C533" s="1400"/>
      <c r="D533" s="1400"/>
      <c r="E533" s="1400"/>
      <c r="F533" s="1400"/>
      <c r="G533" s="1400"/>
      <c r="H533" s="1401"/>
      <c r="I533" t="s">
        <v>420</v>
      </c>
      <c r="AC533" s="1389" t="s">
        <v>591</v>
      </c>
      <c r="AD533" s="1390"/>
      <c r="AE533" s="1390"/>
      <c r="AF533" s="1390"/>
      <c r="AG533" s="38" t="s">
        <v>402</v>
      </c>
      <c r="AH533" s="1427"/>
      <c r="AI533" s="1427"/>
      <c r="AJ533" s="1427"/>
      <c r="AK533" s="1428"/>
      <c r="AZ533" s="3"/>
      <c r="BA533" s="3"/>
      <c r="BB533" s="3"/>
      <c r="BC533" s="3"/>
      <c r="BD533" s="3"/>
      <c r="BE533" s="3"/>
      <c r="BF533" s="3"/>
      <c r="BG533" s="3"/>
      <c r="BH533" s="3"/>
      <c r="BI533" s="3"/>
      <c r="BJ533" s="3"/>
      <c r="BK533" s="3"/>
      <c r="BL533" s="3"/>
      <c r="BM533" s="3"/>
      <c r="BN533" s="3" t="s">
        <v>2125</v>
      </c>
    </row>
    <row r="534" spans="1:66" ht="12.95" customHeight="1">
      <c r="B534" s="1399"/>
      <c r="C534" s="1400"/>
      <c r="D534" s="1400"/>
      <c r="E534" s="1400"/>
      <c r="F534" s="1400"/>
      <c r="G534" s="1400"/>
      <c r="H534" s="1401"/>
      <c r="I534" s="48" t="s">
        <v>421</v>
      </c>
      <c r="J534" s="48"/>
      <c r="K534" s="48"/>
      <c r="L534" s="48"/>
      <c r="M534" s="48"/>
      <c r="N534" s="48"/>
      <c r="O534" s="48"/>
      <c r="P534" s="48"/>
      <c r="Q534" s="48"/>
      <c r="R534" s="48"/>
      <c r="S534" s="48"/>
      <c r="T534" s="48"/>
      <c r="U534" s="48"/>
      <c r="V534" s="48"/>
      <c r="W534" s="48"/>
      <c r="X534" s="48"/>
      <c r="Y534" s="48"/>
      <c r="Z534" s="48"/>
      <c r="AA534" s="48"/>
      <c r="AB534" s="48"/>
      <c r="AC534" s="1389" t="s">
        <v>591</v>
      </c>
      <c r="AD534" s="1390"/>
      <c r="AE534" s="1390"/>
      <c r="AF534" s="1390"/>
      <c r="AG534" s="13" t="s">
        <v>402</v>
      </c>
      <c r="AH534" s="1427"/>
      <c r="AI534" s="1427"/>
      <c r="AJ534" s="1427"/>
      <c r="AK534" s="1428"/>
      <c r="AZ534" s="3"/>
      <c r="BA534" s="3"/>
      <c r="BB534" s="3"/>
      <c r="BC534" s="3"/>
      <c r="BD534" s="3"/>
      <c r="BE534" s="3"/>
      <c r="BF534" s="3"/>
      <c r="BG534" s="3"/>
      <c r="BH534" s="3"/>
      <c r="BI534" s="3"/>
      <c r="BJ534" s="3"/>
      <c r="BK534" s="3"/>
      <c r="BL534" s="3"/>
      <c r="BM534" s="3"/>
      <c r="BN534" s="3" t="s">
        <v>2126</v>
      </c>
    </row>
    <row r="535" spans="1:66" ht="12.95" customHeight="1">
      <c r="B535" s="1399"/>
      <c r="C535" s="1400"/>
      <c r="D535" s="1400"/>
      <c r="E535" s="1400"/>
      <c r="F535" s="1400"/>
      <c r="G535" s="1400"/>
      <c r="H535" s="1401"/>
      <c r="I535" s="42" t="s">
        <v>422</v>
      </c>
      <c r="J535" s="42"/>
      <c r="K535" s="42"/>
      <c r="L535" s="42"/>
      <c r="M535" s="42"/>
      <c r="N535" s="42"/>
      <c r="O535" s="1434" t="s">
        <v>333</v>
      </c>
      <c r="P535" s="1435"/>
      <c r="Q535" s="1435"/>
      <c r="R535" s="1435"/>
      <c r="S535" s="1435"/>
      <c r="T535" s="1435"/>
      <c r="U535" s="1435"/>
      <c r="V535" s="1435"/>
      <c r="W535" s="1435"/>
      <c r="X535" s="1435"/>
      <c r="Y535" s="1435"/>
      <c r="Z535" s="1435"/>
      <c r="AA535" s="1435"/>
      <c r="AC535" s="1389" t="s">
        <v>591</v>
      </c>
      <c r="AD535" s="1390"/>
      <c r="AE535" s="1390"/>
      <c r="AF535" s="1390"/>
      <c r="AG535" s="38" t="s">
        <v>402</v>
      </c>
      <c r="AH535" s="1427"/>
      <c r="AI535" s="1427"/>
      <c r="AJ535" s="1427"/>
      <c r="AK535" s="1428"/>
      <c r="AZ535" s="3"/>
      <c r="BA535" s="3"/>
      <c r="BB535" s="3"/>
      <c r="BC535" s="3"/>
      <c r="BD535" s="3"/>
      <c r="BE535" s="3"/>
      <c r="BF535" s="3"/>
      <c r="BG535" s="3"/>
      <c r="BH535" s="3"/>
      <c r="BI535" s="3"/>
      <c r="BJ535" s="3"/>
      <c r="BK535" s="3"/>
      <c r="BL535" s="3"/>
      <c r="BM535" s="3"/>
      <c r="BN535" s="3" t="s">
        <v>2127</v>
      </c>
    </row>
    <row r="536" spans="1:66" ht="12.95" customHeight="1">
      <c r="B536" s="1399"/>
      <c r="C536" s="1400"/>
      <c r="D536" s="1400"/>
      <c r="E536" s="1400"/>
      <c r="F536" s="1400"/>
      <c r="G536" s="1400"/>
      <c r="H536" s="1401"/>
      <c r="I536" t="s">
        <v>420</v>
      </c>
      <c r="AC536" s="1389" t="s">
        <v>591</v>
      </c>
      <c r="AD536" s="1390"/>
      <c r="AE536" s="1390"/>
      <c r="AF536" s="1390"/>
      <c r="AG536" s="13" t="s">
        <v>402</v>
      </c>
      <c r="AH536" s="1427"/>
      <c r="AI536" s="1427"/>
      <c r="AJ536" s="1427"/>
      <c r="AK536" s="1428"/>
      <c r="AZ536" s="3"/>
      <c r="BA536" s="3"/>
      <c r="BB536" s="3"/>
      <c r="BC536" s="3"/>
      <c r="BD536" s="3"/>
      <c r="BE536" s="3"/>
      <c r="BF536" s="3"/>
      <c r="BG536" s="3"/>
      <c r="BH536" s="3"/>
      <c r="BI536" s="3"/>
      <c r="BJ536" s="3"/>
      <c r="BK536" s="3"/>
      <c r="BL536" s="3"/>
      <c r="BM536" s="3"/>
      <c r="BN536" s="3" t="s">
        <v>2128</v>
      </c>
    </row>
    <row r="537" spans="1:66" ht="12.95" customHeight="1">
      <c r="B537" s="1399"/>
      <c r="C537" s="1400"/>
      <c r="D537" s="1400"/>
      <c r="E537" s="1400"/>
      <c r="F537" s="1400"/>
      <c r="G537" s="1400"/>
      <c r="H537" s="1401"/>
      <c r="I537" s="48" t="s">
        <v>421</v>
      </c>
      <c r="J537" s="48"/>
      <c r="K537" s="48"/>
      <c r="L537" s="48"/>
      <c r="M537" s="48"/>
      <c r="N537" s="48"/>
      <c r="O537" s="48"/>
      <c r="P537" s="48"/>
      <c r="Q537" s="48"/>
      <c r="R537" s="48"/>
      <c r="S537" s="48"/>
      <c r="T537" s="48"/>
      <c r="U537" s="48"/>
      <c r="V537" s="48"/>
      <c r="W537" s="48"/>
      <c r="X537" s="48"/>
      <c r="Y537" s="48"/>
      <c r="Z537" s="48"/>
      <c r="AA537" s="48"/>
      <c r="AB537" s="48"/>
      <c r="AC537" s="1389" t="s">
        <v>591</v>
      </c>
      <c r="AD537" s="1390"/>
      <c r="AE537" s="1390"/>
      <c r="AF537" s="1390"/>
      <c r="AG537" s="38" t="s">
        <v>402</v>
      </c>
      <c r="AH537" s="1427"/>
      <c r="AI537" s="1427"/>
      <c r="AJ537" s="1427"/>
      <c r="AK537" s="1428"/>
      <c r="AZ537" s="3"/>
      <c r="BA537" s="3"/>
      <c r="BB537" s="3"/>
      <c r="BC537" s="3"/>
      <c r="BD537" s="3"/>
      <c r="BE537" s="3"/>
      <c r="BF537" s="3"/>
      <c r="BG537" s="3"/>
      <c r="BH537" s="3"/>
      <c r="BI537" s="3"/>
      <c r="BJ537" s="3"/>
      <c r="BK537" s="3"/>
      <c r="BL537" s="3"/>
      <c r="BM537" s="3"/>
      <c r="BN537" s="3" t="s">
        <v>2129</v>
      </c>
    </row>
    <row r="538" spans="1:66" ht="12.95" customHeight="1">
      <c r="B538" s="1399"/>
      <c r="C538" s="1400"/>
      <c r="D538" s="1400"/>
      <c r="E538" s="1400"/>
      <c r="F538" s="1400"/>
      <c r="G538" s="1400"/>
      <c r="H538" s="1401"/>
      <c r="I538" s="42" t="s">
        <v>562</v>
      </c>
      <c r="J538" s="42"/>
      <c r="K538" s="42"/>
      <c r="L538" s="42"/>
      <c r="M538" s="42"/>
      <c r="N538" s="42"/>
      <c r="O538" s="42"/>
      <c r="P538" s="42"/>
      <c r="Q538" s="42"/>
      <c r="R538" s="42"/>
      <c r="S538" s="42"/>
      <c r="T538" s="42"/>
      <c r="U538" s="42"/>
      <c r="V538" s="42"/>
      <c r="W538" s="42"/>
      <c r="AC538" s="1389">
        <v>2</v>
      </c>
      <c r="AD538" s="1390"/>
      <c r="AE538" s="1390"/>
      <c r="AF538" s="1390"/>
      <c r="AG538" s="38" t="s">
        <v>402</v>
      </c>
      <c r="AH538" s="1429">
        <v>46054</v>
      </c>
      <c r="AI538" s="1427"/>
      <c r="AJ538" s="1427"/>
      <c r="AK538" s="1428"/>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563</v>
      </c>
      <c r="AC539" s="1389">
        <v>2</v>
      </c>
      <c r="AD539" s="1390"/>
      <c r="AE539" s="1390"/>
      <c r="AF539" s="1390"/>
      <c r="AG539" s="13" t="s">
        <v>402</v>
      </c>
      <c r="AH539" s="1429">
        <v>46054</v>
      </c>
      <c r="AI539" s="1427"/>
      <c r="AJ539" s="1427"/>
      <c r="AK539" s="1428"/>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564</v>
      </c>
      <c r="AC540" s="1389">
        <v>4</v>
      </c>
      <c r="AD540" s="1390"/>
      <c r="AE540" s="1390"/>
      <c r="AF540" s="1390"/>
      <c r="AG540" s="38" t="s">
        <v>402</v>
      </c>
      <c r="AH540" s="1429">
        <v>46844</v>
      </c>
      <c r="AI540" s="1427"/>
      <c r="AJ540" s="1427"/>
      <c r="AK540" s="1428"/>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565</v>
      </c>
      <c r="AC541" s="1389">
        <v>4</v>
      </c>
      <c r="AD541" s="1390"/>
      <c r="AE541" s="1390"/>
      <c r="AF541" s="1390"/>
      <c r="AG541" s="38" t="s">
        <v>402</v>
      </c>
      <c r="AH541" s="1440">
        <v>46844</v>
      </c>
      <c r="AI541" s="1427"/>
      <c r="AJ541" s="1427"/>
      <c r="AK541" s="1428"/>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451</v>
      </c>
      <c r="J542" s="48"/>
      <c r="K542" s="48"/>
      <c r="L542" s="48"/>
      <c r="M542" s="48"/>
      <c r="N542" s="48"/>
      <c r="O542" s="48"/>
      <c r="P542" s="48"/>
      <c r="Q542" s="48"/>
      <c r="R542" s="48"/>
      <c r="S542" s="48"/>
      <c r="T542" s="48"/>
      <c r="U542" s="48"/>
      <c r="V542" s="48"/>
      <c r="W542" s="48"/>
      <c r="X542" s="48"/>
      <c r="Y542" s="48"/>
      <c r="Z542" s="48"/>
      <c r="AA542" s="48"/>
      <c r="AB542" s="48"/>
      <c r="AC542" s="1389">
        <v>10</v>
      </c>
      <c r="AD542" s="1390"/>
      <c r="AE542" s="1390"/>
      <c r="AF542" s="1390"/>
      <c r="AG542" s="38" t="s">
        <v>402</v>
      </c>
      <c r="AH542" s="1429">
        <v>47027</v>
      </c>
      <c r="AI542" s="1427"/>
      <c r="AJ542" s="1427"/>
      <c r="AK542" s="1428"/>
      <c r="BB542" s="3"/>
      <c r="BC542" s="3"/>
      <c r="BD542" s="3"/>
      <c r="BE542" s="3"/>
      <c r="BF542" s="3"/>
      <c r="BG542" s="3"/>
      <c r="BH542" s="3" t="s">
        <v>112</v>
      </c>
      <c r="BI542" s="3" t="str">
        <f>N649</f>
        <v>No</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543</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2103</v>
      </c>
      <c r="C551" s="1397"/>
      <c r="D551" s="1397"/>
      <c r="E551" s="1397"/>
      <c r="F551" s="1397"/>
      <c r="G551" s="1397"/>
      <c r="H551" s="1397"/>
      <c r="I551" s="1397"/>
      <c r="J551" s="1397"/>
      <c r="K551" s="1397"/>
      <c r="L551" s="1398"/>
      <c r="M551" s="1396" t="s">
        <v>2104</v>
      </c>
      <c r="N551" s="1397"/>
      <c r="O551" s="1397"/>
      <c r="P551" s="1398"/>
      <c r="Q551" s="1396" t="s">
        <v>2130</v>
      </c>
      <c r="R551" s="1397"/>
      <c r="S551" s="1398"/>
      <c r="T551" s="1396" t="s">
        <v>2131</v>
      </c>
      <c r="U551" s="1397"/>
      <c r="V551" s="1398"/>
      <c r="W551" s="1396" t="s">
        <v>453</v>
      </c>
      <c r="X551" s="1397"/>
      <c r="Y551" s="1398"/>
      <c r="Z551" s="1396" t="s">
        <v>1852</v>
      </c>
      <c r="AA551" s="1397"/>
      <c r="AB551" s="1397"/>
      <c r="AC551" s="1397"/>
      <c r="AD551" s="1398"/>
      <c r="AE551" s="1396" t="s">
        <v>1676</v>
      </c>
      <c r="AF551" s="1397"/>
      <c r="AG551" s="1397"/>
      <c r="AH551" s="1398"/>
      <c r="AI551" s="1396" t="s">
        <v>1677</v>
      </c>
      <c r="AJ551" s="1397"/>
      <c r="AK551" s="1397"/>
      <c r="AL551" s="1398"/>
      <c r="AM551" s="1396" t="s">
        <v>454</v>
      </c>
      <c r="AN551" s="1397"/>
      <c r="AO551" s="1397"/>
      <c r="AP551" s="1397"/>
      <c r="AQ551" s="1397"/>
      <c r="AR551" s="1397"/>
      <c r="AS551" s="1398"/>
      <c r="BB551" s="3"/>
      <c r="BC551" s="3"/>
      <c r="BD551" s="3"/>
      <c r="BE551" s="3"/>
      <c r="BF551" s="3"/>
      <c r="BG551" s="3"/>
      <c r="BH551" s="3" t="s">
        <v>581</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41" t="s">
        <v>2702</v>
      </c>
      <c r="D554" s="1441"/>
      <c r="E554" s="1441"/>
      <c r="F554" s="1441"/>
      <c r="G554" s="1441"/>
      <c r="H554" s="1441"/>
      <c r="I554" s="1441"/>
      <c r="J554" s="1441"/>
      <c r="K554" s="1441"/>
      <c r="L554" s="1441"/>
      <c r="M554" s="1441" t="s">
        <v>2120</v>
      </c>
      <c r="N554" s="1441"/>
      <c r="O554" s="1441"/>
      <c r="P554" s="1441"/>
      <c r="Q554" s="1425">
        <v>35</v>
      </c>
      <c r="R554" s="1425"/>
      <c r="S554" s="1426"/>
      <c r="T554" s="1424"/>
      <c r="U554" s="1425"/>
      <c r="V554" s="1426"/>
      <c r="W554" s="1421">
        <v>6.83E-2</v>
      </c>
      <c r="X554" s="1422"/>
      <c r="Y554" s="1423"/>
      <c r="Z554" s="1431" t="s">
        <v>2738</v>
      </c>
      <c r="AA554" s="1431"/>
      <c r="AB554" s="1431"/>
      <c r="AC554" s="1431"/>
      <c r="AD554" s="1431"/>
      <c r="AE554" s="1412">
        <v>1</v>
      </c>
      <c r="AF554" s="1413"/>
      <c r="AG554" s="1413"/>
      <c r="AH554" s="1414"/>
      <c r="AI554" s="1437"/>
      <c r="AJ554" s="1438"/>
      <c r="AK554" s="1438"/>
      <c r="AL554" s="1439"/>
      <c r="AM554" s="1471">
        <v>43408000</v>
      </c>
      <c r="AN554" s="1472"/>
      <c r="AO554" s="1472"/>
      <c r="AP554" s="1472"/>
      <c r="AQ554" s="1472"/>
      <c r="AR554" s="1472"/>
      <c r="AS554" s="1473"/>
      <c r="AT554" s="1148"/>
      <c r="AU554" s="1147"/>
      <c r="BB554" s="3"/>
      <c r="BC554" s="3"/>
      <c r="BD554" s="3"/>
      <c r="BE554" s="3"/>
      <c r="BF554" s="3"/>
      <c r="BG554" s="3"/>
      <c r="BH554" s="3"/>
      <c r="BI554" s="3"/>
    </row>
    <row r="555" spans="1:61" ht="12.95" customHeight="1">
      <c r="B555" s="52" t="s">
        <v>113</v>
      </c>
      <c r="C555" s="1442" t="s">
        <v>2737</v>
      </c>
      <c r="D555" s="1442"/>
      <c r="E555" s="1442"/>
      <c r="F555" s="1442"/>
      <c r="G555" s="1442"/>
      <c r="H555" s="1442"/>
      <c r="I555" s="1442"/>
      <c r="J555" s="1442"/>
      <c r="K555" s="1442"/>
      <c r="L555" s="1442"/>
      <c r="M555" s="1441" t="s">
        <v>2119</v>
      </c>
      <c r="N555" s="1441"/>
      <c r="O555" s="1441"/>
      <c r="P555" s="1441"/>
      <c r="Q555" s="1424">
        <v>35</v>
      </c>
      <c r="R555" s="1425"/>
      <c r="S555" s="1426"/>
      <c r="T555" s="1424"/>
      <c r="U555" s="1425"/>
      <c r="V555" s="1426"/>
      <c r="W555" s="1421">
        <v>7.0800000000000002E-2</v>
      </c>
      <c r="X555" s="1422"/>
      <c r="Y555" s="1423"/>
      <c r="Z555" s="1431" t="s">
        <v>2738</v>
      </c>
      <c r="AA555" s="1431"/>
      <c r="AB555" s="1431"/>
      <c r="AC555" s="1431"/>
      <c r="AD555" s="1431"/>
      <c r="AE555" s="1412">
        <v>1</v>
      </c>
      <c r="AF555" s="1413"/>
      <c r="AG555" s="1413"/>
      <c r="AH555" s="1414"/>
      <c r="AI555" s="1437"/>
      <c r="AJ555" s="1438"/>
      <c r="AK555" s="1438"/>
      <c r="AL555" s="1439"/>
      <c r="AM555" s="1471">
        <v>7099883</v>
      </c>
      <c r="AN555" s="1472"/>
      <c r="AO555" s="1472"/>
      <c r="AP555" s="1472"/>
      <c r="AQ555" s="1472"/>
      <c r="AR555" s="1472"/>
      <c r="AS555" s="1473"/>
      <c r="AT555" s="1148" t="str">
        <f t="shared" ref="AT555:AT560" si="0">IF(AND(NOT(C554=""),C555="",NOT(C556="")),"!","")</f>
        <v/>
      </c>
      <c r="AU555" s="1147"/>
      <c r="BB555" s="3"/>
      <c r="BC555" s="3"/>
      <c r="BD555" s="3"/>
      <c r="BE555" s="3"/>
      <c r="BF555" s="3"/>
      <c r="BG555" s="3"/>
      <c r="BH555" s="3"/>
      <c r="BI555" s="3"/>
    </row>
    <row r="556" spans="1:61" ht="12.95" customHeight="1">
      <c r="B556" s="52" t="s">
        <v>119</v>
      </c>
      <c r="C556" s="1442" t="s">
        <v>2701</v>
      </c>
      <c r="D556" s="1442" t="s">
        <v>2688</v>
      </c>
      <c r="E556" s="1442" t="s">
        <v>2688</v>
      </c>
      <c r="F556" s="1442" t="s">
        <v>2688</v>
      </c>
      <c r="G556" s="1442" t="s">
        <v>2688</v>
      </c>
      <c r="H556" s="1442" t="s">
        <v>2688</v>
      </c>
      <c r="I556" s="1442" t="s">
        <v>2688</v>
      </c>
      <c r="J556" s="1442" t="s">
        <v>2688</v>
      </c>
      <c r="K556" s="1442" t="s">
        <v>2688</v>
      </c>
      <c r="L556" s="1442" t="s">
        <v>2688</v>
      </c>
      <c r="M556" s="1441" t="s">
        <v>2116</v>
      </c>
      <c r="N556" s="1441"/>
      <c r="O556" s="1441"/>
      <c r="P556" s="1441"/>
      <c r="Q556" s="1424">
        <v>35</v>
      </c>
      <c r="R556" s="1425"/>
      <c r="S556" s="1426"/>
      <c r="T556" s="1424"/>
      <c r="U556" s="1425"/>
      <c r="V556" s="1426"/>
      <c r="W556" s="1421">
        <v>0.03</v>
      </c>
      <c r="X556" s="1422"/>
      <c r="Y556" s="1423"/>
      <c r="Z556" s="1431" t="s">
        <v>2722</v>
      </c>
      <c r="AA556" s="1431"/>
      <c r="AB556" s="1431"/>
      <c r="AC556" s="1431"/>
      <c r="AD556" s="1431"/>
      <c r="AE556" s="1412">
        <v>2</v>
      </c>
      <c r="AF556" s="1413"/>
      <c r="AG556" s="1413"/>
      <c r="AH556" s="1414"/>
      <c r="AI556" s="1437"/>
      <c r="AJ556" s="1438"/>
      <c r="AK556" s="1438"/>
      <c r="AL556" s="1439"/>
      <c r="AM556" s="1471">
        <v>13500000</v>
      </c>
      <c r="AN556" s="1472"/>
      <c r="AO556" s="1472"/>
      <c r="AP556" s="1472"/>
      <c r="AQ556" s="1472"/>
      <c r="AR556" s="1472"/>
      <c r="AS556" s="1473"/>
      <c r="AT556" s="1148" t="str">
        <f t="shared" si="0"/>
        <v/>
      </c>
      <c r="AU556" s="1147"/>
      <c r="BB556" s="3"/>
      <c r="BC556" s="3"/>
      <c r="BD556" s="3"/>
      <c r="BE556" s="3"/>
      <c r="BF556" s="3"/>
      <c r="BG556" s="3"/>
      <c r="BH556" s="3"/>
      <c r="BI556" s="3"/>
    </row>
    <row r="557" spans="1:61" ht="12.95" customHeight="1">
      <c r="B557" s="52" t="s">
        <v>581</v>
      </c>
      <c r="C557" s="1442" t="s">
        <v>2688</v>
      </c>
      <c r="D557" s="1442" t="s">
        <v>299</v>
      </c>
      <c r="E557" s="1442" t="s">
        <v>299</v>
      </c>
      <c r="F557" s="1442" t="s">
        <v>299</v>
      </c>
      <c r="G557" s="1442" t="s">
        <v>299</v>
      </c>
      <c r="H557" s="1442" t="s">
        <v>299</v>
      </c>
      <c r="I557" s="1442" t="s">
        <v>299</v>
      </c>
      <c r="J557" s="1442" t="s">
        <v>299</v>
      </c>
      <c r="K557" s="1442" t="s">
        <v>299</v>
      </c>
      <c r="L557" s="1442" t="s">
        <v>299</v>
      </c>
      <c r="M557" s="1441" t="s">
        <v>2116</v>
      </c>
      <c r="N557" s="1441"/>
      <c r="O557" s="1441"/>
      <c r="P557" s="1441"/>
      <c r="Q557" s="1424">
        <v>35</v>
      </c>
      <c r="R557" s="1425"/>
      <c r="S557" s="1426"/>
      <c r="T557" s="1424"/>
      <c r="U557" s="1425"/>
      <c r="V557" s="1426"/>
      <c r="W557" s="1421">
        <v>0.03</v>
      </c>
      <c r="X557" s="1422"/>
      <c r="Y557" s="1423"/>
      <c r="Z557" s="1431" t="s">
        <v>2722</v>
      </c>
      <c r="AA557" s="1431"/>
      <c r="AB557" s="1431"/>
      <c r="AC557" s="1431"/>
      <c r="AD557" s="1431"/>
      <c r="AE557" s="1412">
        <v>3</v>
      </c>
      <c r="AF557" s="1413"/>
      <c r="AG557" s="1413"/>
      <c r="AH557" s="1414"/>
      <c r="AI557" s="1437"/>
      <c r="AJ557" s="1438"/>
      <c r="AK557" s="1438"/>
      <c r="AL557" s="1439"/>
      <c r="AM557" s="1471">
        <v>5670000</v>
      </c>
      <c r="AN557" s="1472"/>
      <c r="AO557" s="1472"/>
      <c r="AP557" s="1472"/>
      <c r="AQ557" s="1472"/>
      <c r="AR557" s="1472"/>
      <c r="AS557" s="1473"/>
      <c r="AT557" s="1148" t="str">
        <f t="shared" si="0"/>
        <v/>
      </c>
      <c r="AU557" s="1147"/>
      <c r="BB557" s="3"/>
      <c r="BC557" s="3"/>
      <c r="BD557" s="3"/>
      <c r="BE557" s="3"/>
      <c r="BF557" s="3"/>
      <c r="BG557" s="3"/>
      <c r="BH557" s="3"/>
      <c r="BI557" s="3"/>
    </row>
    <row r="558" spans="1:61" ht="12.95" customHeight="1">
      <c r="B558" s="52" t="s">
        <v>763</v>
      </c>
      <c r="C558" s="1442" t="s">
        <v>2699</v>
      </c>
      <c r="D558" s="1442" t="s">
        <v>2699</v>
      </c>
      <c r="E558" s="1442" t="s">
        <v>2699</v>
      </c>
      <c r="F558" s="1442" t="s">
        <v>2699</v>
      </c>
      <c r="G558" s="1442" t="s">
        <v>2699</v>
      </c>
      <c r="H558" s="1442" t="s">
        <v>2699</v>
      </c>
      <c r="I558" s="1442" t="s">
        <v>2699</v>
      </c>
      <c r="J558" s="1442" t="s">
        <v>2699</v>
      </c>
      <c r="K558" s="1442" t="s">
        <v>2699</v>
      </c>
      <c r="L558" s="1442" t="s">
        <v>2699</v>
      </c>
      <c r="M558" s="1441" t="s">
        <v>2113</v>
      </c>
      <c r="N558" s="1441"/>
      <c r="O558" s="1441"/>
      <c r="P558" s="1441"/>
      <c r="Q558" s="1424"/>
      <c r="R558" s="1425"/>
      <c r="S558" s="1426"/>
      <c r="T558" s="1424"/>
      <c r="U558" s="1425"/>
      <c r="V558" s="1426"/>
      <c r="W558" s="1421"/>
      <c r="X558" s="1422"/>
      <c r="Y558" s="1423"/>
      <c r="Z558" s="1431" t="s">
        <v>591</v>
      </c>
      <c r="AA558" s="1431"/>
      <c r="AB558" s="1431"/>
      <c r="AC558" s="1431"/>
      <c r="AD558" s="1431"/>
      <c r="AE558" s="1412">
        <v>4</v>
      </c>
      <c r="AF558" s="1413"/>
      <c r="AG558" s="1413"/>
      <c r="AH558" s="1414"/>
      <c r="AI558" s="1437"/>
      <c r="AJ558" s="1438"/>
      <c r="AK558" s="1438"/>
      <c r="AL558" s="1439"/>
      <c r="AM558" s="1471">
        <v>3845977</v>
      </c>
      <c r="AN558" s="1472"/>
      <c r="AO558" s="1472"/>
      <c r="AP558" s="1472"/>
      <c r="AQ558" s="1472"/>
      <c r="AR558" s="1472"/>
      <c r="AS558" s="1473"/>
      <c r="AT558" s="1148" t="str">
        <f t="shared" si="0"/>
        <v/>
      </c>
      <c r="AU558" s="1147"/>
      <c r="BB558" s="3"/>
      <c r="BC558" s="3"/>
      <c r="BD558" s="3"/>
      <c r="BE558" s="3"/>
      <c r="BF558" s="3"/>
      <c r="BG558" s="3"/>
      <c r="BH558" s="3" t="s">
        <v>763</v>
      </c>
      <c r="BI558" s="3" t="str">
        <f>N665</f>
        <v>Yes</v>
      </c>
    </row>
    <row r="559" spans="1:61" ht="12.95" customHeight="1">
      <c r="B559" s="52" t="s">
        <v>584</v>
      </c>
      <c r="C559" s="1443" t="s">
        <v>2730</v>
      </c>
      <c r="D559" s="1444"/>
      <c r="E559" s="1444"/>
      <c r="F559" s="1444"/>
      <c r="G559" s="1444"/>
      <c r="H559" s="1444"/>
      <c r="I559" s="1444"/>
      <c r="J559" s="1444"/>
      <c r="K559" s="1444"/>
      <c r="L559" s="1445"/>
      <c r="M559" s="1680" t="s">
        <v>2106</v>
      </c>
      <c r="N559" s="1681"/>
      <c r="O559" s="1681"/>
      <c r="P559" s="1682"/>
      <c r="Q559" s="1424"/>
      <c r="R559" s="1425"/>
      <c r="S559" s="1426"/>
      <c r="T559" s="1424"/>
      <c r="U559" s="1425"/>
      <c r="V559" s="1426"/>
      <c r="W559" s="1421"/>
      <c r="X559" s="1422"/>
      <c r="Y559" s="1423"/>
      <c r="Z559" s="1592" t="s">
        <v>591</v>
      </c>
      <c r="AA559" s="1431"/>
      <c r="AB559" s="1431"/>
      <c r="AC559" s="1431"/>
      <c r="AD559" s="1593"/>
      <c r="AE559" s="1412"/>
      <c r="AF559" s="1413"/>
      <c r="AG559" s="1413"/>
      <c r="AH559" s="1414"/>
      <c r="AI559" s="1437"/>
      <c r="AJ559" s="1438"/>
      <c r="AK559" s="1438"/>
      <c r="AL559" s="1439"/>
      <c r="AM559" s="1471">
        <v>2462270</v>
      </c>
      <c r="AN559" s="1472"/>
      <c r="AO559" s="1472"/>
      <c r="AP559" s="1472"/>
      <c r="AQ559" s="1472"/>
      <c r="AR559" s="1472"/>
      <c r="AS559" s="1473"/>
      <c r="AT559" s="1148" t="str">
        <f t="shared" si="0"/>
        <v/>
      </c>
      <c r="AU559" s="1147"/>
      <c r="BB559" s="3"/>
      <c r="BC559" s="3"/>
      <c r="BD559" s="3"/>
      <c r="BE559" s="3"/>
      <c r="BF559" s="3"/>
      <c r="BG559" s="3"/>
      <c r="BH559" s="3" t="s">
        <v>584</v>
      </c>
      <c r="BI559" s="3">
        <f>AG665</f>
        <v>0</v>
      </c>
    </row>
    <row r="560" spans="1:61" ht="12.95" customHeight="1">
      <c r="B560" s="52" t="s">
        <v>455</v>
      </c>
      <c r="C560" s="1442" t="s">
        <v>2322</v>
      </c>
      <c r="D560" s="1442"/>
      <c r="E560" s="1442"/>
      <c r="F560" s="1442"/>
      <c r="G560" s="1442"/>
      <c r="H560" s="1442"/>
      <c r="I560" s="1442"/>
      <c r="J560" s="1442"/>
      <c r="K560" s="1442"/>
      <c r="L560" s="1442"/>
      <c r="M560" s="1441" t="s">
        <v>2107</v>
      </c>
      <c r="N560" s="1441"/>
      <c r="O560" s="1441"/>
      <c r="P560" s="1441"/>
      <c r="Q560" s="1424"/>
      <c r="R560" s="1425"/>
      <c r="S560" s="1426"/>
      <c r="T560" s="1424"/>
      <c r="U560" s="1425"/>
      <c r="V560" s="1426"/>
      <c r="W560" s="1421"/>
      <c r="X560" s="1422"/>
      <c r="Y560" s="1423"/>
      <c r="Z560" s="1431" t="s">
        <v>591</v>
      </c>
      <c r="AA560" s="1431"/>
      <c r="AB560" s="1431"/>
      <c r="AC560" s="1431"/>
      <c r="AD560" s="1431"/>
      <c r="AE560" s="1412"/>
      <c r="AF560" s="1413"/>
      <c r="AG560" s="1413"/>
      <c r="AH560" s="1414"/>
      <c r="AI560" s="1437"/>
      <c r="AJ560" s="1438"/>
      <c r="AK560" s="1438"/>
      <c r="AL560" s="1439"/>
      <c r="AM560" s="1471">
        <v>300000</v>
      </c>
      <c r="AN560" s="1472"/>
      <c r="AO560" s="1472"/>
      <c r="AP560" s="1472"/>
      <c r="AQ560" s="1472"/>
      <c r="AR560" s="1472"/>
      <c r="AS560" s="1473"/>
      <c r="AT560" s="1148" t="str">
        <f t="shared" si="0"/>
        <v/>
      </c>
      <c r="AU560" s="1147"/>
      <c r="BB560" s="3"/>
      <c r="BC560" s="3"/>
      <c r="BD560" s="3"/>
      <c r="BE560" s="3"/>
      <c r="BF560" s="3"/>
      <c r="BG560" s="3"/>
      <c r="BH560" s="3"/>
      <c r="BI560" s="3"/>
    </row>
    <row r="561" spans="1:61" ht="12.95" customHeight="1">
      <c r="B561" s="52" t="s">
        <v>456</v>
      </c>
      <c r="C561" s="1442" t="s">
        <v>2703</v>
      </c>
      <c r="D561" s="1442"/>
      <c r="E561" s="1442"/>
      <c r="F561" s="1442"/>
      <c r="G561" s="1442"/>
      <c r="H561" s="1442"/>
      <c r="I561" s="1442"/>
      <c r="J561" s="1442"/>
      <c r="K561" s="1442"/>
      <c r="L561" s="1442"/>
      <c r="M561" s="1441" t="s">
        <v>2111</v>
      </c>
      <c r="N561" s="1441"/>
      <c r="O561" s="1441"/>
      <c r="P561" s="1441"/>
      <c r="Q561" s="1424"/>
      <c r="R561" s="1425"/>
      <c r="S561" s="1426"/>
      <c r="T561" s="1424"/>
      <c r="U561" s="1425"/>
      <c r="V561" s="1426"/>
      <c r="W561" s="1421"/>
      <c r="X561" s="1422"/>
      <c r="Y561" s="1423"/>
      <c r="Z561" s="1431" t="s">
        <v>591</v>
      </c>
      <c r="AA561" s="1431"/>
      <c r="AB561" s="1431"/>
      <c r="AC561" s="1431"/>
      <c r="AD561" s="1431"/>
      <c r="AE561" s="1412"/>
      <c r="AF561" s="1413"/>
      <c r="AG561" s="1413"/>
      <c r="AH561" s="1414"/>
      <c r="AI561" s="1437"/>
      <c r="AJ561" s="1438"/>
      <c r="AK561" s="1438"/>
      <c r="AL561" s="1439"/>
      <c r="AM561" s="1471">
        <f>7873615-173867</f>
        <v>7699748</v>
      </c>
      <c r="AN561" s="1472"/>
      <c r="AO561" s="1472"/>
      <c r="AP561" s="1472"/>
      <c r="AQ561" s="1472"/>
      <c r="AR561" s="1472"/>
      <c r="AS561" s="1473"/>
      <c r="AT561" s="1148" t="str">
        <f t="shared" ref="AT561:AT565" si="1">IF(AND(NOT(C560=""),C561="",NOT(C562="")),"!","")</f>
        <v/>
      </c>
      <c r="AU561" s="1147"/>
      <c r="BB561" s="3"/>
      <c r="BC561" s="3"/>
      <c r="BD561" s="3"/>
      <c r="BE561" s="3"/>
      <c r="BF561" s="3"/>
      <c r="BG561" s="3"/>
      <c r="BH561" s="3"/>
      <c r="BI561" s="3"/>
    </row>
    <row r="562" spans="1:61" ht="12.95" customHeight="1">
      <c r="B562" s="52" t="s">
        <v>461</v>
      </c>
      <c r="C562" s="1442"/>
      <c r="D562" s="1442"/>
      <c r="E562" s="1442"/>
      <c r="F562" s="1442"/>
      <c r="G562" s="1442"/>
      <c r="H562" s="1442"/>
      <c r="I562" s="1442"/>
      <c r="J562" s="1442"/>
      <c r="K562" s="1442"/>
      <c r="L562" s="1442"/>
      <c r="M562" s="1441"/>
      <c r="N562" s="1441"/>
      <c r="O562" s="1441"/>
      <c r="P562" s="1441"/>
      <c r="Q562" s="1424"/>
      <c r="R562" s="1425"/>
      <c r="S562" s="1426"/>
      <c r="T562" s="1424"/>
      <c r="U562" s="1425"/>
      <c r="V562" s="1426"/>
      <c r="W562" s="1421"/>
      <c r="X562" s="1422"/>
      <c r="Y562" s="1423"/>
      <c r="Z562" s="1431"/>
      <c r="AA562" s="1431"/>
      <c r="AB562" s="1431"/>
      <c r="AC562" s="1431"/>
      <c r="AD562" s="1431"/>
      <c r="AE562" s="1412"/>
      <c r="AF562" s="1413"/>
      <c r="AG562" s="1413"/>
      <c r="AH562" s="1414"/>
      <c r="AI562" s="1437"/>
      <c r="AJ562" s="1438"/>
      <c r="AK562" s="1438"/>
      <c r="AL562" s="1439"/>
      <c r="AM562" s="1471"/>
      <c r="AN562" s="1472"/>
      <c r="AO562" s="1472"/>
      <c r="AP562" s="1472"/>
      <c r="AQ562" s="1472"/>
      <c r="AR562" s="1472"/>
      <c r="AS562" s="1473"/>
      <c r="AT562" s="1148" t="str">
        <f t="shared" si="1"/>
        <v/>
      </c>
      <c r="AU562" s="1147"/>
      <c r="BB562" s="3"/>
      <c r="BC562" s="3"/>
      <c r="BD562" s="3"/>
      <c r="BE562" s="3"/>
      <c r="BF562" s="3"/>
      <c r="BG562" s="3"/>
      <c r="BH562" s="3"/>
      <c r="BI562" s="3"/>
    </row>
    <row r="563" spans="1:61" ht="12.95" customHeight="1">
      <c r="B563" s="52" t="s">
        <v>646</v>
      </c>
      <c r="C563" s="1442"/>
      <c r="D563" s="1442"/>
      <c r="E563" s="1442"/>
      <c r="F563" s="1442"/>
      <c r="G563" s="1442"/>
      <c r="H563" s="1442"/>
      <c r="I563" s="1442"/>
      <c r="J563" s="1442"/>
      <c r="K563" s="1442"/>
      <c r="L563" s="1442"/>
      <c r="M563" s="1441"/>
      <c r="N563" s="1441"/>
      <c r="O563" s="1441"/>
      <c r="P563" s="1441"/>
      <c r="Q563" s="1424"/>
      <c r="R563" s="1425"/>
      <c r="S563" s="1426"/>
      <c r="T563" s="1424"/>
      <c r="U563" s="1425"/>
      <c r="V563" s="1426"/>
      <c r="W563" s="1421"/>
      <c r="X563" s="1422"/>
      <c r="Y563" s="1423"/>
      <c r="Z563" s="1431"/>
      <c r="AA563" s="1431"/>
      <c r="AB563" s="1431"/>
      <c r="AC563" s="1431"/>
      <c r="AD563" s="1431"/>
      <c r="AE563" s="1412"/>
      <c r="AF563" s="1413"/>
      <c r="AG563" s="1413"/>
      <c r="AH563" s="1414"/>
      <c r="AI563" s="1437"/>
      <c r="AJ563" s="1438"/>
      <c r="AK563" s="1438"/>
      <c r="AL563" s="1439"/>
      <c r="AM563" s="1471"/>
      <c r="AN563" s="1472"/>
      <c r="AO563" s="1472"/>
      <c r="AP563" s="1472"/>
      <c r="AQ563" s="1472"/>
      <c r="AR563" s="1472"/>
      <c r="AS563" s="1473"/>
      <c r="AT563" s="1148" t="str">
        <f t="shared" si="1"/>
        <v/>
      </c>
      <c r="BB563" s="3"/>
      <c r="BC563" s="3"/>
      <c r="BD563" s="3"/>
      <c r="BE563" s="3"/>
      <c r="BF563" s="3"/>
      <c r="BG563" s="3"/>
      <c r="BH563" s="3"/>
      <c r="BI563" s="3"/>
    </row>
    <row r="564" spans="1:61" ht="12.95" customHeight="1">
      <c r="B564" s="52" t="s">
        <v>361</v>
      </c>
      <c r="C564" s="1442"/>
      <c r="D564" s="1442"/>
      <c r="E564" s="1442"/>
      <c r="F564" s="1442"/>
      <c r="G564" s="1442"/>
      <c r="H564" s="1442"/>
      <c r="I564" s="1442"/>
      <c r="J564" s="1442"/>
      <c r="K564" s="1442"/>
      <c r="L564" s="1442"/>
      <c r="M564" s="1441"/>
      <c r="N564" s="1441"/>
      <c r="O564" s="1441"/>
      <c r="P564" s="1441"/>
      <c r="Q564" s="1424"/>
      <c r="R564" s="1425"/>
      <c r="S564" s="1426"/>
      <c r="T564" s="1424"/>
      <c r="U564" s="1425"/>
      <c r="V564" s="1426"/>
      <c r="W564" s="1421"/>
      <c r="X564" s="1422"/>
      <c r="Y564" s="1423"/>
      <c r="Z564" s="1431"/>
      <c r="AA564" s="1431"/>
      <c r="AB564" s="1431"/>
      <c r="AC564" s="1431"/>
      <c r="AD564" s="1431"/>
      <c r="AE564" s="1412"/>
      <c r="AF564" s="1413"/>
      <c r="AG564" s="1413"/>
      <c r="AH564" s="1414"/>
      <c r="AI564" s="1437"/>
      <c r="AJ564" s="1438"/>
      <c r="AK564" s="1438"/>
      <c r="AL564" s="1439"/>
      <c r="AM564" s="1471"/>
      <c r="AN564" s="1472"/>
      <c r="AO564" s="1472"/>
      <c r="AP564" s="1472"/>
      <c r="AQ564" s="1472"/>
      <c r="AR564" s="1472"/>
      <c r="AS564" s="1473"/>
      <c r="AT564" s="1148" t="str">
        <f t="shared" si="1"/>
        <v/>
      </c>
      <c r="BB564" s="3"/>
      <c r="BC564" s="3"/>
      <c r="BD564" s="3"/>
      <c r="BE564" s="3"/>
      <c r="BF564" s="3"/>
      <c r="BG564" s="3"/>
      <c r="BH564" s="3"/>
      <c r="BI564" s="3"/>
    </row>
    <row r="565" spans="1:61" ht="12.95" customHeight="1">
      <c r="B565" s="52" t="s">
        <v>362</v>
      </c>
      <c r="C565" s="1442"/>
      <c r="D565" s="1442"/>
      <c r="E565" s="1442"/>
      <c r="F565" s="1442"/>
      <c r="G565" s="1442"/>
      <c r="H565" s="1442"/>
      <c r="I565" s="1442"/>
      <c r="J565" s="1442"/>
      <c r="K565" s="1442"/>
      <c r="L565" s="1442"/>
      <c r="M565" s="1441"/>
      <c r="N565" s="1441"/>
      <c r="O565" s="1441"/>
      <c r="P565" s="1441"/>
      <c r="Q565" s="1424"/>
      <c r="R565" s="1425"/>
      <c r="S565" s="1426"/>
      <c r="T565" s="1424"/>
      <c r="U565" s="1425"/>
      <c r="V565" s="1426"/>
      <c r="W565" s="1421"/>
      <c r="X565" s="1422"/>
      <c r="Y565" s="1423"/>
      <c r="Z565" s="1431"/>
      <c r="AA565" s="1431"/>
      <c r="AB565" s="1431"/>
      <c r="AC565" s="1431"/>
      <c r="AD565" s="1431"/>
      <c r="AE565" s="1412"/>
      <c r="AF565" s="1413"/>
      <c r="AG565" s="1413"/>
      <c r="AH565" s="1414"/>
      <c r="AI565" s="1437"/>
      <c r="AJ565" s="1438"/>
      <c r="AK565" s="1438"/>
      <c r="AL565" s="1439"/>
      <c r="AM565" s="1471"/>
      <c r="AN565" s="1472"/>
      <c r="AO565" s="1472"/>
      <c r="AP565" s="1472"/>
      <c r="AQ565" s="1472"/>
      <c r="AR565" s="1472"/>
      <c r="AS565" s="1473"/>
      <c r="AT565" s="1148" t="str">
        <f t="shared" si="1"/>
        <v/>
      </c>
      <c r="BB565" s="3"/>
      <c r="BC565" s="3"/>
      <c r="BD565" s="3"/>
      <c r="BE565" s="3"/>
      <c r="BF565" s="3"/>
      <c r="BG565" s="3"/>
      <c r="BH565" s="3"/>
      <c r="BI565" s="3"/>
    </row>
    <row r="566" spans="1:61" ht="12.95"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8">
        <f>SUM(AM554:AS565)</f>
        <v>83985878</v>
      </c>
      <c r="AN566" s="1479"/>
      <c r="AO566" s="1479"/>
      <c r="AP566" s="1479"/>
      <c r="AQ566" s="1479"/>
      <c r="AR566" s="1479"/>
      <c r="AS566" s="1480"/>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489" t="str">
        <f>C554</f>
        <v>US Bank</v>
      </c>
      <c r="H568" s="1489"/>
      <c r="I568" s="1489"/>
      <c r="J568" s="1489"/>
      <c r="K568" s="1489"/>
      <c r="L568" s="1489"/>
      <c r="M568" s="1489"/>
      <c r="N568" s="1489"/>
      <c r="O568" s="1489"/>
      <c r="P568" s="1489"/>
      <c r="Q568" s="1489"/>
      <c r="R568" s="1489"/>
      <c r="S568" s="8"/>
      <c r="T568" s="55" t="s">
        <v>113</v>
      </c>
      <c r="U568" t="s">
        <v>463</v>
      </c>
      <c r="Z568" s="1489" t="str">
        <f>C555</f>
        <v xml:space="preserve">US Bank </v>
      </c>
      <c r="AA568" s="1489"/>
      <c r="AB568" s="1489"/>
      <c r="AC568" s="1489"/>
      <c r="AD568" s="1489"/>
      <c r="AE568" s="1489"/>
      <c r="AF568" s="1489"/>
      <c r="AG568" s="1489"/>
      <c r="AH568" s="1489"/>
      <c r="AI568" s="1489"/>
      <c r="AJ568" s="1489"/>
      <c r="AK568" s="1489"/>
      <c r="BB568" s="3"/>
      <c r="BC568" s="3"/>
      <c r="BD568" s="3"/>
      <c r="BE568" s="3"/>
      <c r="BF568" s="3"/>
      <c r="BG568" s="3"/>
      <c r="BH568" s="3"/>
      <c r="BI568" s="3"/>
    </row>
    <row r="569" spans="1:61" ht="12.95" customHeight="1">
      <c r="A569" s="22"/>
      <c r="B569" t="s">
        <v>85</v>
      </c>
      <c r="G569" s="1407" t="s">
        <v>2719</v>
      </c>
      <c r="H569" s="1407"/>
      <c r="I569" s="1407"/>
      <c r="J569" s="1407"/>
      <c r="K569" s="1407"/>
      <c r="L569" s="1407"/>
      <c r="M569" s="1407"/>
      <c r="N569" s="1407"/>
      <c r="O569" s="1407"/>
      <c r="P569" s="1407"/>
      <c r="Q569" s="1407"/>
      <c r="R569" s="1407"/>
      <c r="S569" s="8"/>
      <c r="T569" s="22"/>
      <c r="U569" t="s">
        <v>85</v>
      </c>
      <c r="Z569" s="1407" t="s">
        <v>2719</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2.95" customHeight="1">
      <c r="A570" s="22"/>
      <c r="B570" t="s">
        <v>580</v>
      </c>
      <c r="G570" s="1407" t="s">
        <v>2720</v>
      </c>
      <c r="H570" s="1407"/>
      <c r="I570" s="1407"/>
      <c r="J570" s="1407"/>
      <c r="K570" s="1407"/>
      <c r="L570" s="1407"/>
      <c r="M570" s="1407"/>
      <c r="N570" s="1407"/>
      <c r="O570" s="1407"/>
      <c r="P570" s="1407"/>
      <c r="Q570" s="1407"/>
      <c r="R570" s="1407"/>
      <c r="T570" s="22"/>
      <c r="U570" t="s">
        <v>580</v>
      </c>
      <c r="Z570" s="1371" t="s">
        <v>2720</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2717</v>
      </c>
      <c r="H571" s="1407"/>
      <c r="I571" s="1407"/>
      <c r="J571" s="1407"/>
      <c r="K571" s="1407"/>
      <c r="L571" s="1407"/>
      <c r="M571" s="1407"/>
      <c r="N571" s="1407"/>
      <c r="O571" s="1407"/>
      <c r="P571" s="1407"/>
      <c r="Q571" s="1407"/>
      <c r="R571" s="1407"/>
      <c r="S571" s="8"/>
      <c r="T571" s="22"/>
      <c r="U571" t="s">
        <v>17</v>
      </c>
      <c r="Z571" s="1371" t="s">
        <v>2717</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315</v>
      </c>
      <c r="G572" s="1493" t="s">
        <v>2721</v>
      </c>
      <c r="H572" s="1494"/>
      <c r="I572" s="1494"/>
      <c r="J572" s="1494"/>
      <c r="K572" s="1494"/>
      <c r="L572" s="1494"/>
      <c r="O572" s="33" t="s">
        <v>205</v>
      </c>
      <c r="P572" s="1477"/>
      <c r="Q572" s="1477"/>
      <c r="R572" s="1477"/>
      <c r="S572" s="10"/>
      <c r="T572" s="22"/>
      <c r="U572" t="s">
        <v>315</v>
      </c>
      <c r="Z572" s="1493" t="s">
        <v>2721</v>
      </c>
      <c r="AA572" s="1494"/>
      <c r="AB572" s="1494"/>
      <c r="AC572" s="1494"/>
      <c r="AD572" s="1494"/>
      <c r="AE572" s="1494"/>
      <c r="AH572" s="33" t="s">
        <v>205</v>
      </c>
      <c r="AI572" s="1477"/>
      <c r="AJ572" s="1477"/>
      <c r="AK572" s="1477"/>
      <c r="BB572" s="3"/>
      <c r="BC572" s="3"/>
      <c r="BD572" s="3"/>
      <c r="BE572" s="3"/>
      <c r="BF572" s="3"/>
      <c r="BG572" s="3"/>
      <c r="BH572" s="3"/>
      <c r="BI572" s="3"/>
    </row>
    <row r="573" spans="1:61" ht="12.95" customHeight="1">
      <c r="A573" s="22"/>
      <c r="B573" t="s">
        <v>18</v>
      </c>
      <c r="H573" s="1407" t="s">
        <v>452</v>
      </c>
      <c r="I573" s="1407"/>
      <c r="J573" s="1407"/>
      <c r="K573" s="1407"/>
      <c r="L573" s="1407"/>
      <c r="M573" s="1407"/>
      <c r="N573" s="1407"/>
      <c r="O573" s="1407"/>
      <c r="P573" s="1407"/>
      <c r="Q573" s="1407"/>
      <c r="R573" s="1407"/>
      <c r="S573" s="8"/>
      <c r="T573" s="22"/>
      <c r="U573" t="s">
        <v>18</v>
      </c>
      <c r="AA573" s="1407" t="s">
        <v>452</v>
      </c>
      <c r="AB573" s="1407"/>
      <c r="AC573" s="1407"/>
      <c r="AD573" s="1407"/>
      <c r="AE573" s="1407"/>
      <c r="AF573" s="1407"/>
      <c r="AG573" s="1407"/>
      <c r="AH573" s="1407"/>
      <c r="AI573" s="1407"/>
      <c r="AJ573" s="1407"/>
      <c r="AK573" s="1407"/>
      <c r="BB573" s="3"/>
      <c r="BC573" s="3"/>
      <c r="BD573" s="3"/>
      <c r="BE573" s="3"/>
      <c r="BF573" s="3"/>
      <c r="BG573" s="3"/>
      <c r="BH573" s="3"/>
      <c r="BI573" s="3"/>
    </row>
    <row r="574" spans="1:61" ht="12.95" customHeight="1">
      <c r="A574" s="22"/>
      <c r="B574" s="320" t="s">
        <v>1185</v>
      </c>
      <c r="H574" s="8"/>
      <c r="I574" s="8"/>
      <c r="J574" s="8"/>
      <c r="K574" s="8"/>
      <c r="L574" s="8"/>
      <c r="M574" s="1608" t="s">
        <v>2689</v>
      </c>
      <c r="N574" s="1608"/>
      <c r="O574" s="1608"/>
      <c r="P574" s="1608"/>
      <c r="Q574" s="1608"/>
      <c r="R574" s="1608"/>
      <c r="S574" s="8"/>
      <c r="T574" s="22"/>
      <c r="U574" s="320" t="s">
        <v>1185</v>
      </c>
      <c r="AA574" s="8"/>
      <c r="AB574" s="8"/>
      <c r="AC574" s="8"/>
      <c r="AD574" s="8"/>
      <c r="AE574" s="8"/>
      <c r="AF574" s="1608" t="s">
        <v>2689</v>
      </c>
      <c r="AG574" s="1608"/>
      <c r="AH574" s="1608"/>
      <c r="AI574" s="1608"/>
      <c r="AJ574" s="1608"/>
      <c r="AK574" s="1608"/>
      <c r="BB574" s="3"/>
      <c r="BC574" s="3"/>
      <c r="BD574" s="3"/>
      <c r="BE574" s="3"/>
      <c r="BF574" s="3"/>
      <c r="BG574" s="3"/>
      <c r="BH574" s="3"/>
      <c r="BI574" s="3"/>
    </row>
    <row r="575" spans="1:61" ht="12.95" customHeight="1">
      <c r="A575" s="22"/>
      <c r="B575" t="s">
        <v>20</v>
      </c>
      <c r="N575" s="1415" t="s">
        <v>545</v>
      </c>
      <c r="O575" s="1415"/>
      <c r="T575" s="22"/>
      <c r="U575" t="s">
        <v>20</v>
      </c>
      <c r="AG575" s="1415" t="s">
        <v>545</v>
      </c>
      <c r="AH575" s="1415"/>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489" t="str">
        <f>C556</f>
        <v>LAHD - ULA</v>
      </c>
      <c r="H577" s="1489"/>
      <c r="I577" s="1489"/>
      <c r="J577" s="1489"/>
      <c r="K577" s="1489"/>
      <c r="L577" s="1489"/>
      <c r="M577" s="1489"/>
      <c r="N577" s="1489"/>
      <c r="O577" s="1489"/>
      <c r="P577" s="1489"/>
      <c r="Q577" s="1489"/>
      <c r="R577" s="1489"/>
      <c r="T577" s="55" t="s">
        <v>581</v>
      </c>
      <c r="U577" t="s">
        <v>463</v>
      </c>
      <c r="Z577" s="1489" t="str">
        <f>C557</f>
        <v>LAHD - HHH</v>
      </c>
      <c r="AA577" s="1489"/>
      <c r="AB577" s="1489"/>
      <c r="AC577" s="1489"/>
      <c r="AD577" s="1489"/>
      <c r="AE577" s="1489"/>
      <c r="AF577" s="1489"/>
      <c r="AG577" s="1489"/>
      <c r="AH577" s="1489"/>
      <c r="AI577" s="1489"/>
      <c r="AJ577" s="1489"/>
      <c r="AK577" s="1489"/>
      <c r="BB577" s="3"/>
      <c r="BC577" s="3"/>
    </row>
    <row r="578" spans="1:55" ht="12.95" customHeight="1">
      <c r="A578" s="22"/>
      <c r="B578" t="s">
        <v>85</v>
      </c>
      <c r="G578" s="1407" t="s">
        <v>2690</v>
      </c>
      <c r="H578" s="1407"/>
      <c r="I578" s="1407"/>
      <c r="J578" s="1407"/>
      <c r="K578" s="1407"/>
      <c r="L578" s="1407"/>
      <c r="M578" s="1407"/>
      <c r="N578" s="1407"/>
      <c r="O578" s="1407"/>
      <c r="P578" s="1407"/>
      <c r="Q578" s="1407"/>
      <c r="R578" s="1407"/>
      <c r="T578" s="22"/>
      <c r="U578" t="s">
        <v>85</v>
      </c>
      <c r="Z578" s="1407" t="str">
        <f>G578</f>
        <v>1200 West 7th Street</v>
      </c>
      <c r="AA578" s="1407"/>
      <c r="AB578" s="1407"/>
      <c r="AC578" s="1407"/>
      <c r="AD578" s="1407"/>
      <c r="AE578" s="1407"/>
      <c r="AF578" s="1407"/>
      <c r="AG578" s="1407"/>
      <c r="AH578" s="1407"/>
      <c r="AI578" s="1407"/>
      <c r="AJ578" s="1407"/>
      <c r="AK578" s="1407"/>
      <c r="BB578" s="3"/>
      <c r="BC578" s="3"/>
    </row>
    <row r="579" spans="1:55" ht="12.95" customHeight="1">
      <c r="A579" s="22"/>
      <c r="B579" t="s">
        <v>580</v>
      </c>
      <c r="G579" s="1371" t="s">
        <v>2667</v>
      </c>
      <c r="H579" s="1371"/>
      <c r="I579" s="1371"/>
      <c r="J579" s="1371"/>
      <c r="K579" s="1371"/>
      <c r="L579" s="1371"/>
      <c r="M579" s="1371"/>
      <c r="N579" s="1371"/>
      <c r="O579" s="1371"/>
      <c r="P579" s="1371"/>
      <c r="Q579" s="1371"/>
      <c r="R579" s="1371"/>
      <c r="T579" s="22"/>
      <c r="U579" t="s">
        <v>580</v>
      </c>
      <c r="Z579" s="1371" t="str">
        <f>G579</f>
        <v>Los Angeles, CA 90017</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2691</v>
      </c>
      <c r="H580" s="1371"/>
      <c r="I580" s="1371"/>
      <c r="J580" s="1371"/>
      <c r="K580" s="1371"/>
      <c r="L580" s="1371"/>
      <c r="M580" s="1371"/>
      <c r="N580" s="1371"/>
      <c r="O580" s="1371"/>
      <c r="P580" s="1371"/>
      <c r="Q580" s="1371"/>
      <c r="R580" s="1371"/>
      <c r="T580" s="22"/>
      <c r="U580" t="s">
        <v>17</v>
      </c>
      <c r="Z580" s="1371" t="str">
        <f>G580</f>
        <v>Tim Elliot</v>
      </c>
      <c r="AA580" s="1371"/>
      <c r="AB580" s="1371"/>
      <c r="AC580" s="1371"/>
      <c r="AD580" s="1371"/>
      <c r="AE580" s="1371"/>
      <c r="AF580" s="1371"/>
      <c r="AG580" s="1371"/>
      <c r="AH580" s="1371"/>
      <c r="AI580" s="1371"/>
      <c r="AJ580" s="1371"/>
      <c r="AK580" s="1371"/>
      <c r="BB580" s="3"/>
      <c r="BC580" s="3"/>
    </row>
    <row r="581" spans="1:55" ht="12.95" customHeight="1">
      <c r="A581" s="22"/>
      <c r="B581" t="s">
        <v>315</v>
      </c>
      <c r="G581" s="1493" t="s">
        <v>2692</v>
      </c>
      <c r="H581" s="1494"/>
      <c r="I581" s="1494"/>
      <c r="J581" s="1494"/>
      <c r="K581" s="1494"/>
      <c r="L581" s="1494"/>
      <c r="O581" s="33" t="s">
        <v>205</v>
      </c>
      <c r="P581" s="1477"/>
      <c r="Q581" s="1477"/>
      <c r="R581" s="1477"/>
      <c r="T581" s="22"/>
      <c r="U581" t="s">
        <v>315</v>
      </c>
      <c r="Z581" s="1493" t="str">
        <f>G581</f>
        <v>213-808-8596</v>
      </c>
      <c r="AA581" s="1494"/>
      <c r="AB581" s="1494"/>
      <c r="AC581" s="1494"/>
      <c r="AD581" s="1494"/>
      <c r="AE581" s="1494"/>
      <c r="AH581" s="33" t="s">
        <v>205</v>
      </c>
      <c r="AI581" s="1477"/>
      <c r="AJ581" s="1477"/>
      <c r="AK581" s="1477"/>
      <c r="BB581" s="3"/>
      <c r="BC581" s="3"/>
    </row>
    <row r="582" spans="1:55" ht="12.95" customHeight="1">
      <c r="A582" s="22"/>
      <c r="B582" t="s">
        <v>18</v>
      </c>
      <c r="H582" s="1407" t="s">
        <v>2693</v>
      </c>
      <c r="I582" s="1407"/>
      <c r="J582" s="1407"/>
      <c r="K582" s="1407"/>
      <c r="L582" s="1407"/>
      <c r="M582" s="1407"/>
      <c r="N582" s="1407"/>
      <c r="O582" s="1407"/>
      <c r="P582" s="1407"/>
      <c r="Q582" s="1407"/>
      <c r="R582" s="1407"/>
      <c r="T582" s="22"/>
      <c r="U582" t="s">
        <v>18</v>
      </c>
      <c r="AA582" s="1407" t="str">
        <f>H582</f>
        <v>Residual Receipts Loan</v>
      </c>
      <c r="AB582" s="1407"/>
      <c r="AC582" s="1407"/>
      <c r="AD582" s="1407"/>
      <c r="AE582" s="1407"/>
      <c r="AF582" s="1407"/>
      <c r="AG582" s="1407"/>
      <c r="AH582" s="1407"/>
      <c r="AI582" s="1407"/>
      <c r="AJ582" s="1407"/>
      <c r="AK582" s="1407"/>
      <c r="BB582" s="3"/>
      <c r="BC582" s="3"/>
    </row>
    <row r="583" spans="1:55" ht="12.95" customHeight="1">
      <c r="A583" s="22"/>
      <c r="B583" t="s">
        <v>20</v>
      </c>
      <c r="N583" s="1415" t="s">
        <v>545</v>
      </c>
      <c r="O583" s="1415"/>
      <c r="T583" s="22"/>
      <c r="U583" t="s">
        <v>20</v>
      </c>
      <c r="AG583" s="1415" t="s">
        <v>545</v>
      </c>
      <c r="AH583" s="1415"/>
      <c r="BB583" s="3"/>
      <c r="BC583" s="3"/>
    </row>
    <row r="584" spans="1:55" ht="12.95" customHeight="1">
      <c r="A584" s="22"/>
      <c r="T584" s="22"/>
      <c r="BB584" s="3"/>
      <c r="BC584" s="3"/>
    </row>
    <row r="585" spans="1:55" ht="12.95" customHeight="1">
      <c r="A585" s="55" t="s">
        <v>763</v>
      </c>
      <c r="B585" t="s">
        <v>463</v>
      </c>
      <c r="G585" s="1489" t="str">
        <f>C558</f>
        <v>State HCD - IIG</v>
      </c>
      <c r="H585" s="1489"/>
      <c r="I585" s="1489"/>
      <c r="J585" s="1489"/>
      <c r="K585" s="1489"/>
      <c r="L585" s="1489"/>
      <c r="M585" s="1489"/>
      <c r="N585" s="1489"/>
      <c r="O585" s="1489"/>
      <c r="P585" s="1489"/>
      <c r="Q585" s="1489"/>
      <c r="R585" s="1489"/>
      <c r="T585" s="55" t="s">
        <v>584</v>
      </c>
      <c r="U585" t="s">
        <v>463</v>
      </c>
      <c r="Z585" s="1489" t="str">
        <f>C559</f>
        <v>Costs Deferred Until Conv.</v>
      </c>
      <c r="AA585" s="1489"/>
      <c r="AB585" s="1489"/>
      <c r="AC585" s="1489"/>
      <c r="AD585" s="1489"/>
      <c r="AE585" s="1489"/>
      <c r="AF585" s="1489"/>
      <c r="AG585" s="1489"/>
      <c r="AH585" s="1489"/>
      <c r="AI585" s="1489"/>
      <c r="AJ585" s="1489"/>
      <c r="AK585" s="1489"/>
      <c r="BB585" s="3"/>
      <c r="BC585" s="3"/>
    </row>
    <row r="586" spans="1:55" ht="12.95" customHeight="1">
      <c r="A586" s="22"/>
      <c r="B586" t="s">
        <v>85</v>
      </c>
      <c r="G586" s="1407" t="s">
        <v>2694</v>
      </c>
      <c r="H586" s="1407"/>
      <c r="I586" s="1407"/>
      <c r="J586" s="1407"/>
      <c r="K586" s="1407"/>
      <c r="L586" s="1407"/>
      <c r="M586" s="1407"/>
      <c r="N586" s="1407"/>
      <c r="O586" s="1407"/>
      <c r="P586" s="1407"/>
      <c r="Q586" s="1407"/>
      <c r="R586" s="1407"/>
      <c r="T586" s="22"/>
      <c r="U586" t="s">
        <v>85</v>
      </c>
      <c r="Z586" s="1407" t="s">
        <v>2624</v>
      </c>
      <c r="AA586" s="1407"/>
      <c r="AB586" s="1407"/>
      <c r="AC586" s="1407"/>
      <c r="AD586" s="1407"/>
      <c r="AE586" s="1407"/>
      <c r="AF586" s="1407"/>
      <c r="AG586" s="1407"/>
      <c r="AH586" s="1407"/>
      <c r="AI586" s="1407"/>
      <c r="AJ586" s="1407"/>
      <c r="AK586" s="1407"/>
      <c r="BB586" s="3"/>
      <c r="BC586" s="3"/>
    </row>
    <row r="587" spans="1:55" ht="12.95" customHeight="1">
      <c r="A587" s="22"/>
      <c r="B587" t="s">
        <v>580</v>
      </c>
      <c r="G587" s="1407" t="s">
        <v>2695</v>
      </c>
      <c r="H587" s="1407"/>
      <c r="I587" s="1407"/>
      <c r="J587" s="1407"/>
      <c r="K587" s="1407"/>
      <c r="L587" s="1407"/>
      <c r="M587" s="1407"/>
      <c r="N587" s="1407"/>
      <c r="O587" s="1407"/>
      <c r="P587" s="1407"/>
      <c r="Q587" s="1407"/>
      <c r="R587" s="1407"/>
      <c r="T587" s="22"/>
      <c r="U587" t="s">
        <v>580</v>
      </c>
      <c r="Z587" s="1371" t="s">
        <v>2698</v>
      </c>
      <c r="AA587" s="1371"/>
      <c r="AB587" s="1371"/>
      <c r="AC587" s="1371"/>
      <c r="AD587" s="1371"/>
      <c r="AE587" s="1371"/>
      <c r="AF587" s="1371"/>
      <c r="AG587" s="1371"/>
      <c r="AH587" s="1371"/>
      <c r="AI587" s="1371"/>
      <c r="AJ587" s="1371"/>
      <c r="AK587" s="1371"/>
      <c r="BB587" s="3"/>
      <c r="BC587" s="3"/>
    </row>
    <row r="588" spans="1:55" ht="12.95" customHeight="1">
      <c r="A588" s="22"/>
      <c r="B588" t="s">
        <v>17</v>
      </c>
      <c r="G588" s="1407" t="s">
        <v>2696</v>
      </c>
      <c r="H588" s="1407"/>
      <c r="I588" s="1407"/>
      <c r="J588" s="1407"/>
      <c r="K588" s="1407"/>
      <c r="L588" s="1407"/>
      <c r="M588" s="1407"/>
      <c r="N588" s="1407"/>
      <c r="O588" s="1407"/>
      <c r="P588" s="1407"/>
      <c r="Q588" s="1407"/>
      <c r="R588" s="1407"/>
      <c r="T588" s="22"/>
      <c r="U588" t="s">
        <v>17</v>
      </c>
      <c r="Z588" s="1371" t="s">
        <v>2626</v>
      </c>
      <c r="AA588" s="1371"/>
      <c r="AB588" s="1371"/>
      <c r="AC588" s="1371"/>
      <c r="AD588" s="1371"/>
      <c r="AE588" s="1371"/>
      <c r="AF588" s="1371"/>
      <c r="AG588" s="1371"/>
      <c r="AH588" s="1371"/>
      <c r="AI588" s="1371"/>
      <c r="AJ588" s="1371"/>
      <c r="AK588" s="1371"/>
    </row>
    <row r="589" spans="1:55" ht="12.95" customHeight="1">
      <c r="A589" s="22"/>
      <c r="B589" t="s">
        <v>315</v>
      </c>
      <c r="G589" s="1493" t="s">
        <v>2697</v>
      </c>
      <c r="H589" s="1494"/>
      <c r="I589" s="1494"/>
      <c r="J589" s="1494"/>
      <c r="K589" s="1494"/>
      <c r="L589" s="1494"/>
      <c r="O589" s="33" t="s">
        <v>205</v>
      </c>
      <c r="P589" s="1477"/>
      <c r="Q589" s="1477"/>
      <c r="R589" s="1477"/>
      <c r="T589" s="22"/>
      <c r="U589" t="s">
        <v>315</v>
      </c>
      <c r="Z589" s="1493" t="s">
        <v>2627</v>
      </c>
      <c r="AA589" s="1494"/>
      <c r="AB589" s="1494"/>
      <c r="AC589" s="1494"/>
      <c r="AD589" s="1494"/>
      <c r="AE589" s="1494"/>
      <c r="AH589" s="33" t="s">
        <v>205</v>
      </c>
      <c r="AI589" s="1477"/>
      <c r="AJ589" s="1477"/>
      <c r="AK589" s="1477"/>
      <c r="AZ589" s="3"/>
      <c r="BA589" s="3"/>
      <c r="BB589" s="3"/>
      <c r="BC589" s="3"/>
    </row>
    <row r="590" spans="1:55" ht="12.95" customHeight="1">
      <c r="A590" s="22"/>
      <c r="B590" t="s">
        <v>18</v>
      </c>
      <c r="H590" s="1407" t="s">
        <v>2113</v>
      </c>
      <c r="I590" s="1407"/>
      <c r="J590" s="1407"/>
      <c r="K590" s="1407"/>
      <c r="L590" s="1407"/>
      <c r="M590" s="1407"/>
      <c r="N590" s="1407"/>
      <c r="O590" s="1407"/>
      <c r="P590" s="1407"/>
      <c r="Q590" s="1407"/>
      <c r="R590" s="1407"/>
      <c r="T590" s="22"/>
      <c r="U590" t="s">
        <v>18</v>
      </c>
      <c r="AA590" s="1407" t="str">
        <f>C559</f>
        <v>Costs Deferred Until Conv.</v>
      </c>
      <c r="AB590" s="1407"/>
      <c r="AC590" s="1407"/>
      <c r="AD590" s="1407"/>
      <c r="AE590" s="1407"/>
      <c r="AF590" s="1407"/>
      <c r="AG590" s="1407"/>
      <c r="AH590" s="1407"/>
      <c r="AI590" s="1407"/>
      <c r="AJ590" s="1407"/>
      <c r="AK590" s="1407"/>
      <c r="AZ590" s="3"/>
      <c r="BA590" s="3"/>
      <c r="BB590" s="3"/>
      <c r="BC590" s="3"/>
    </row>
    <row r="591" spans="1:55" ht="12.95" customHeight="1">
      <c r="A591" s="22"/>
      <c r="B591" t="s">
        <v>20</v>
      </c>
      <c r="N591" s="1415" t="s">
        <v>545</v>
      </c>
      <c r="O591" s="1415"/>
      <c r="T591" s="22"/>
      <c r="U591" t="s">
        <v>20</v>
      </c>
      <c r="AG591" s="1415" t="s">
        <v>545</v>
      </c>
      <c r="AH591" s="1415"/>
      <c r="AZ591" s="3"/>
      <c r="BA591" s="3"/>
      <c r="BB591" s="3"/>
      <c r="BC591" s="3"/>
    </row>
    <row r="592" spans="1:55" ht="12.95" customHeight="1">
      <c r="A592" s="22"/>
      <c r="T592" s="22"/>
      <c r="AZ592" s="3"/>
      <c r="BA592" s="3"/>
      <c r="BB592" s="3"/>
      <c r="BC592" s="3"/>
    </row>
    <row r="593" spans="1:55" ht="12.95" customHeight="1">
      <c r="A593" s="55" t="s">
        <v>455</v>
      </c>
      <c r="B593" t="s">
        <v>463</v>
      </c>
      <c r="G593" s="1489" t="str">
        <f>C560</f>
        <v>Deferred Developer Fee</v>
      </c>
      <c r="H593" s="1489"/>
      <c r="I593" s="1489"/>
      <c r="J593" s="1489"/>
      <c r="K593" s="1489"/>
      <c r="L593" s="1489"/>
      <c r="M593" s="1489"/>
      <c r="N593" s="1489"/>
      <c r="O593" s="1489"/>
      <c r="P593" s="1489"/>
      <c r="Q593" s="1489"/>
      <c r="R593" s="1489"/>
      <c r="T593" s="55" t="s">
        <v>456</v>
      </c>
      <c r="U593" t="s">
        <v>463</v>
      </c>
      <c r="Z593" s="1489" t="str">
        <f>C561</f>
        <v>Tax Credit Equity</v>
      </c>
      <c r="AA593" s="1489"/>
      <c r="AB593" s="1489"/>
      <c r="AC593" s="1489"/>
      <c r="AD593" s="1489"/>
      <c r="AE593" s="1489"/>
      <c r="AF593" s="1489"/>
      <c r="AG593" s="1489"/>
      <c r="AH593" s="1489"/>
      <c r="AI593" s="1489"/>
      <c r="AJ593" s="1489"/>
      <c r="AK593" s="1489"/>
      <c r="AZ593" s="3"/>
      <c r="BA593" s="3"/>
      <c r="BB593" s="3"/>
      <c r="BC593" s="3"/>
    </row>
    <row r="594" spans="1:55" s="4" customFormat="1" ht="12.95" customHeight="1">
      <c r="A594" s="22"/>
      <c r="B594" t="s">
        <v>85</v>
      </c>
      <c r="C594"/>
      <c r="D594"/>
      <c r="E594"/>
      <c r="F594"/>
      <c r="G594" s="1407" t="s">
        <v>2624</v>
      </c>
      <c r="H594" s="1407"/>
      <c r="I594" s="1407"/>
      <c r="J594" s="1407"/>
      <c r="K594" s="1407"/>
      <c r="L594" s="1407"/>
      <c r="M594" s="1407"/>
      <c r="N594" s="1407"/>
      <c r="O594" s="1407"/>
      <c r="P594" s="1407"/>
      <c r="Q594" s="1407"/>
      <c r="R594" s="1407"/>
      <c r="S594"/>
      <c r="T594" s="22"/>
      <c r="U594" t="s">
        <v>85</v>
      </c>
      <c r="V594"/>
      <c r="W594"/>
      <c r="X594"/>
      <c r="Y594"/>
      <c r="Z594" s="1407" t="s">
        <v>2666</v>
      </c>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407" t="s">
        <v>2698</v>
      </c>
      <c r="H595" s="1407"/>
      <c r="I595" s="1407"/>
      <c r="J595" s="1407"/>
      <c r="K595" s="1407"/>
      <c r="L595" s="1407"/>
      <c r="M595" s="1407"/>
      <c r="N595" s="1407"/>
      <c r="O595" s="1407"/>
      <c r="P595" s="1407"/>
      <c r="Q595" s="1407"/>
      <c r="R595" s="1407"/>
      <c r="S595"/>
      <c r="T595" s="22"/>
      <c r="U595" t="s">
        <v>580</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7" t="s">
        <v>2626</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494" t="str">
        <f>Z589</f>
        <v>213-225-2812</v>
      </c>
      <c r="H597" s="1494"/>
      <c r="I597" s="1494"/>
      <c r="J597" s="1494"/>
      <c r="K597" s="1494"/>
      <c r="L597" s="1494"/>
      <c r="M597"/>
      <c r="N597"/>
      <c r="O597" s="33" t="s">
        <v>205</v>
      </c>
      <c r="P597" s="1477"/>
      <c r="Q597" s="1477"/>
      <c r="R597" s="1477"/>
      <c r="S597"/>
      <c r="T597" s="22"/>
      <c r="U597" t="s">
        <v>315</v>
      </c>
      <c r="V597"/>
      <c r="W597"/>
      <c r="X597"/>
      <c r="Y597"/>
      <c r="Z597" s="1493"/>
      <c r="AA597" s="1494"/>
      <c r="AB597" s="1494"/>
      <c r="AC597" s="1494"/>
      <c r="AD597" s="1494"/>
      <c r="AE597" s="1494"/>
      <c r="AF597"/>
      <c r="AG597"/>
      <c r="AH597" s="33" t="s">
        <v>205</v>
      </c>
      <c r="AI597" s="1477"/>
      <c r="AJ597" s="1477"/>
      <c r="AK597" s="147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7" t="str">
        <f>C560</f>
        <v>Deferred Developer Fee</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2.95" customHeight="1">
      <c r="A599" s="22"/>
      <c r="B599" t="s">
        <v>20</v>
      </c>
      <c r="N599" s="1415" t="s">
        <v>545</v>
      </c>
      <c r="O599" s="1415"/>
      <c r="T599" s="22"/>
      <c r="U599" t="s">
        <v>20</v>
      </c>
      <c r="AG599" s="1415"/>
      <c r="AH599" s="1415"/>
      <c r="BB599" s="3"/>
      <c r="BC599" s="3"/>
    </row>
    <row r="600" spans="1:55" ht="12.95" customHeight="1">
      <c r="A600" s="22"/>
      <c r="T600" s="22"/>
      <c r="BB600" s="3"/>
      <c r="BC600" s="3"/>
    </row>
    <row r="601" spans="1:55" ht="12.95" customHeight="1">
      <c r="A601" s="55" t="s">
        <v>461</v>
      </c>
      <c r="B601" t="s">
        <v>463</v>
      </c>
      <c r="G601" s="1489">
        <f>C562</f>
        <v>0</v>
      </c>
      <c r="H601" s="1489"/>
      <c r="I601" s="1489"/>
      <c r="J601" s="1489"/>
      <c r="K601" s="1489"/>
      <c r="L601" s="1489"/>
      <c r="M601" s="1489"/>
      <c r="N601" s="1489"/>
      <c r="O601" s="1489"/>
      <c r="P601" s="1489"/>
      <c r="Q601" s="1489"/>
      <c r="R601" s="1489"/>
      <c r="T601" s="55" t="s">
        <v>646</v>
      </c>
      <c r="U601" t="s">
        <v>463</v>
      </c>
      <c r="Z601" s="1489">
        <f>C563</f>
        <v>0</v>
      </c>
      <c r="AA601" s="1489"/>
      <c r="AB601" s="1489"/>
      <c r="AC601" s="1489"/>
      <c r="AD601" s="1489"/>
      <c r="AE601" s="1489"/>
      <c r="AF601" s="1489"/>
      <c r="AG601" s="1489"/>
      <c r="AH601" s="1489"/>
      <c r="AI601" s="1489"/>
      <c r="AJ601" s="1489"/>
      <c r="AK601" s="1489"/>
      <c r="BB601" s="3"/>
      <c r="BC601" s="3"/>
    </row>
    <row r="602" spans="1:55" ht="12.95"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2.95" customHeight="1">
      <c r="A603" s="22"/>
      <c r="B603" t="s">
        <v>580</v>
      </c>
      <c r="G603" s="1407"/>
      <c r="H603" s="1407"/>
      <c r="I603" s="1407"/>
      <c r="J603" s="1407"/>
      <c r="K603" s="1407"/>
      <c r="L603" s="1407"/>
      <c r="M603" s="1407"/>
      <c r="N603" s="1407"/>
      <c r="O603" s="1407"/>
      <c r="P603" s="1407"/>
      <c r="Q603" s="1407"/>
      <c r="R603" s="1407"/>
      <c r="T603" s="22"/>
      <c r="U603" t="s">
        <v>580</v>
      </c>
      <c r="Z603" s="1371"/>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315</v>
      </c>
      <c r="C605"/>
      <c r="D605"/>
      <c r="E605"/>
      <c r="F605"/>
      <c r="G605" s="1494"/>
      <c r="H605" s="1494"/>
      <c r="I605" s="1494"/>
      <c r="J605" s="1494"/>
      <c r="K605" s="1494"/>
      <c r="L605" s="1494"/>
      <c r="M605"/>
      <c r="N605"/>
      <c r="O605" s="33" t="s">
        <v>205</v>
      </c>
      <c r="P605" s="1477"/>
      <c r="Q605" s="1477"/>
      <c r="R605" s="1477"/>
      <c r="S605"/>
      <c r="T605" s="22"/>
      <c r="U605" t="s">
        <v>315</v>
      </c>
      <c r="V605"/>
      <c r="W605"/>
      <c r="X605"/>
      <c r="Y605"/>
      <c r="Z605" s="1494"/>
      <c r="AA605" s="1494"/>
      <c r="AB605" s="1494"/>
      <c r="AC605" s="1494"/>
      <c r="AD605" s="1494"/>
      <c r="AE605" s="1494"/>
      <c r="AF605"/>
      <c r="AG605"/>
      <c r="AH605" s="33" t="s">
        <v>205</v>
      </c>
      <c r="AI605" s="1477"/>
      <c r="AJ605" s="1477"/>
      <c r="AK605" s="147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5" t="s">
        <v>669</v>
      </c>
      <c r="O607" s="1415"/>
      <c r="P607"/>
      <c r="Q607"/>
      <c r="R607"/>
      <c r="S607"/>
      <c r="T607" s="22"/>
      <c r="U607" t="s">
        <v>20</v>
      </c>
      <c r="V607"/>
      <c r="W607"/>
      <c r="X607"/>
      <c r="Y607"/>
      <c r="Z607"/>
      <c r="AA607"/>
      <c r="AB607"/>
      <c r="AC607"/>
      <c r="AD607"/>
      <c r="AE607"/>
      <c r="AF607"/>
      <c r="AG607" s="1415" t="s">
        <v>669</v>
      </c>
      <c r="AH607" s="1415"/>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489">
        <f>C564</f>
        <v>0</v>
      </c>
      <c r="H609" s="1489"/>
      <c r="I609" s="1489"/>
      <c r="J609" s="1489"/>
      <c r="K609" s="1489"/>
      <c r="L609" s="1489"/>
      <c r="M609" s="1489"/>
      <c r="N609" s="1489"/>
      <c r="O609" s="1489"/>
      <c r="P609" s="1489"/>
      <c r="Q609" s="1489"/>
      <c r="R609" s="1489"/>
      <c r="T609" s="55" t="s">
        <v>362</v>
      </c>
      <c r="U609" t="s">
        <v>463</v>
      </c>
      <c r="Z609" s="1489">
        <f>C565</f>
        <v>0</v>
      </c>
      <c r="AA609" s="1489"/>
      <c r="AB609" s="1489"/>
      <c r="AC609" s="1489"/>
      <c r="AD609" s="1489"/>
      <c r="AE609" s="1489"/>
      <c r="AF609" s="1489"/>
      <c r="AG609" s="1489"/>
      <c r="AH609" s="1489"/>
      <c r="AI609" s="1489"/>
      <c r="AJ609" s="1489"/>
      <c r="AK609" s="1489"/>
      <c r="AZ609" s="3"/>
      <c r="BA609" s="3"/>
      <c r="BB609" s="3"/>
      <c r="BC609" s="3"/>
    </row>
    <row r="610" spans="1:55" ht="12.95"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2.95" customHeight="1">
      <c r="B611" t="s">
        <v>580</v>
      </c>
      <c r="G611" s="1407"/>
      <c r="H611" s="1407"/>
      <c r="I611" s="1407"/>
      <c r="J611" s="1407"/>
      <c r="K611" s="1407"/>
      <c r="L611" s="1407"/>
      <c r="M611" s="1407"/>
      <c r="N611" s="1407"/>
      <c r="O611" s="1407"/>
      <c r="P611" s="1407"/>
      <c r="Q611" s="1407"/>
      <c r="R611" s="1407"/>
      <c r="U611" t="s">
        <v>580</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315</v>
      </c>
      <c r="G613" s="1494"/>
      <c r="H613" s="1494"/>
      <c r="I613" s="1494"/>
      <c r="J613" s="1494"/>
      <c r="K613" s="1494"/>
      <c r="L613" s="1494"/>
      <c r="O613" s="33" t="s">
        <v>205</v>
      </c>
      <c r="P613" s="1477"/>
      <c r="Q613" s="1477"/>
      <c r="R613" s="1477"/>
      <c r="U613" t="s">
        <v>315</v>
      </c>
      <c r="Z613" s="1494"/>
      <c r="AA613" s="1494"/>
      <c r="AB613" s="1494"/>
      <c r="AC613" s="1494"/>
      <c r="AD613" s="1494"/>
      <c r="AE613" s="1494"/>
      <c r="AH613" s="33" t="s">
        <v>205</v>
      </c>
      <c r="AI613" s="1477"/>
      <c r="AJ613" s="1477"/>
      <c r="AK613" s="1477"/>
      <c r="AZ613" s="3"/>
      <c r="BA613" s="3"/>
      <c r="BB613" s="3"/>
      <c r="BC613" s="3"/>
    </row>
    <row r="614" spans="1:55" ht="12.95"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2.95" customHeight="1">
      <c r="B615" t="s">
        <v>20</v>
      </c>
      <c r="N615" s="1415" t="s">
        <v>669</v>
      </c>
      <c r="O615" s="1415"/>
      <c r="U615" t="s">
        <v>20</v>
      </c>
      <c r="AG615" s="1415" t="s">
        <v>669</v>
      </c>
      <c r="AH615" s="1415"/>
      <c r="AU615" s="899"/>
      <c r="AV615" s="899"/>
      <c r="AW615" s="899"/>
      <c r="AX615" s="899"/>
      <c r="AY615" s="899"/>
      <c r="AZ615" s="3"/>
      <c r="BA615" s="3"/>
      <c r="BB615" s="3"/>
      <c r="BC615" s="3"/>
    </row>
    <row r="616" spans="1:55" ht="12.95" customHeight="1">
      <c r="AZ616" s="3"/>
      <c r="BA616" s="3"/>
      <c r="BB616" s="3"/>
      <c r="BC616" s="3"/>
    </row>
    <row r="617" spans="1:55" ht="12.95" customHeight="1">
      <c r="A617" s="1270" t="s">
        <v>544</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78" t="s">
        <v>2103</v>
      </c>
      <c r="C624" s="1678"/>
      <c r="D624" s="1678"/>
      <c r="E624" s="1678"/>
      <c r="F624" s="1678"/>
      <c r="G624" s="1678"/>
      <c r="H624" s="1678"/>
      <c r="I624" s="1678"/>
      <c r="J624" s="1678"/>
      <c r="K624" s="1678"/>
      <c r="L624" s="1678"/>
      <c r="M624" s="1686" t="s">
        <v>2104</v>
      </c>
      <c r="N624" s="1686"/>
      <c r="O624" s="1686"/>
      <c r="P624" s="1686"/>
      <c r="Q624" s="1686" t="s">
        <v>1853</v>
      </c>
      <c r="R624" s="1686"/>
      <c r="S624" s="1686"/>
      <c r="T624" s="1686" t="s">
        <v>1851</v>
      </c>
      <c r="U624" s="1686"/>
      <c r="V624" s="1686"/>
      <c r="W624" s="1679" t="s">
        <v>453</v>
      </c>
      <c r="X624" s="1679"/>
      <c r="Y624" s="1679"/>
      <c r="Z624" s="1397" t="s">
        <v>2133</v>
      </c>
      <c r="AA624" s="1397"/>
      <c r="AB624" s="1398"/>
      <c r="AC624" s="1687" t="s">
        <v>1676</v>
      </c>
      <c r="AD624" s="1688"/>
      <c r="AE624" s="1689"/>
      <c r="AF624" s="1396" t="s">
        <v>1931</v>
      </c>
      <c r="AG624" s="1397"/>
      <c r="AH624" s="1397"/>
      <c r="AI624" s="1397"/>
      <c r="AJ624" s="1398"/>
      <c r="AK624" s="1599" t="s">
        <v>1932</v>
      </c>
      <c r="AL624" s="1600"/>
      <c r="AM624" s="1600"/>
      <c r="AN624" s="1601"/>
      <c r="AO624" s="1686" t="s">
        <v>454</v>
      </c>
      <c r="AP624" s="1686"/>
      <c r="AQ624" s="1686"/>
      <c r="AR624" s="1686"/>
      <c r="AS624" s="1686"/>
      <c r="AU624" s="3"/>
      <c r="AZ624" s="3"/>
      <c r="BA624" s="3"/>
      <c r="BB624" s="3"/>
      <c r="BC624" s="3"/>
    </row>
    <row r="625" spans="2:157" ht="12.95" customHeight="1">
      <c r="B625" s="1678"/>
      <c r="C625" s="1678"/>
      <c r="D625" s="1678"/>
      <c r="E625" s="1678"/>
      <c r="F625" s="1678"/>
      <c r="G625" s="1678"/>
      <c r="H625" s="1678"/>
      <c r="I625" s="1678"/>
      <c r="J625" s="1678"/>
      <c r="K625" s="1678"/>
      <c r="L625" s="1678"/>
      <c r="M625" s="1686"/>
      <c r="N625" s="1686"/>
      <c r="O625" s="1686"/>
      <c r="P625" s="1686"/>
      <c r="Q625" s="1686"/>
      <c r="R625" s="1686"/>
      <c r="S625" s="1686"/>
      <c r="T625" s="1686"/>
      <c r="U625" s="1686"/>
      <c r="V625" s="1686"/>
      <c r="W625" s="1679"/>
      <c r="X625" s="1679"/>
      <c r="Y625" s="1679"/>
      <c r="Z625" s="1400"/>
      <c r="AA625" s="1400"/>
      <c r="AB625" s="1401"/>
      <c r="AC625" s="1690"/>
      <c r="AD625" s="1691"/>
      <c r="AE625" s="1692"/>
      <c r="AF625" s="1399"/>
      <c r="AG625" s="1400"/>
      <c r="AH625" s="1400"/>
      <c r="AI625" s="1400"/>
      <c r="AJ625" s="1401"/>
      <c r="AK625" s="1602"/>
      <c r="AL625" s="1603"/>
      <c r="AM625" s="1603"/>
      <c r="AN625" s="1604"/>
      <c r="AO625" s="1686"/>
      <c r="AP625" s="1686"/>
      <c r="AQ625" s="1686"/>
      <c r="AR625" s="1686"/>
      <c r="AS625" s="1686"/>
      <c r="AU625" s="3"/>
      <c r="AZ625" s="3"/>
      <c r="BA625" s="3"/>
      <c r="BB625" s="3"/>
      <c r="BC625" s="3"/>
      <c r="BD625" s="3"/>
    </row>
    <row r="626" spans="2:157" ht="12.95" customHeight="1">
      <c r="B626" s="1678"/>
      <c r="C626" s="1678"/>
      <c r="D626" s="1678"/>
      <c r="E626" s="1678"/>
      <c r="F626" s="1678"/>
      <c r="G626" s="1678"/>
      <c r="H626" s="1678"/>
      <c r="I626" s="1678"/>
      <c r="J626" s="1678"/>
      <c r="K626" s="1678"/>
      <c r="L626" s="1678"/>
      <c r="M626" s="1686"/>
      <c r="N626" s="1686"/>
      <c r="O626" s="1686"/>
      <c r="P626" s="1686"/>
      <c r="Q626" s="1686"/>
      <c r="R626" s="1686"/>
      <c r="S626" s="1686"/>
      <c r="T626" s="1686"/>
      <c r="U626" s="1686"/>
      <c r="V626" s="1686"/>
      <c r="W626" s="1679"/>
      <c r="X626" s="1679"/>
      <c r="Y626" s="1679"/>
      <c r="Z626" s="1403"/>
      <c r="AA626" s="1403"/>
      <c r="AB626" s="1404"/>
      <c r="AC626" s="1693"/>
      <c r="AD626" s="1694"/>
      <c r="AE626" s="1695"/>
      <c r="AF626" s="1402"/>
      <c r="AG626" s="1403"/>
      <c r="AH626" s="1403"/>
      <c r="AI626" s="1403"/>
      <c r="AJ626" s="1404"/>
      <c r="AK626" s="1605"/>
      <c r="AL626" s="1606"/>
      <c r="AM626" s="1606"/>
      <c r="AN626" s="1607"/>
      <c r="AO626" s="1686"/>
      <c r="AP626" s="1686"/>
      <c r="AQ626" s="1686"/>
      <c r="AR626" s="1686"/>
      <c r="AS626" s="1686"/>
      <c r="AT626" s="3"/>
      <c r="AU626" s="3"/>
      <c r="AZ626" s="3"/>
      <c r="BA626" s="3"/>
      <c r="BB626" s="3"/>
      <c r="BC626" s="3"/>
      <c r="BD626" s="3"/>
    </row>
    <row r="627" spans="2:157" ht="12.95" customHeight="1">
      <c r="B627" s="51" t="s">
        <v>112</v>
      </c>
      <c r="C627" s="1485" t="s">
        <v>2700</v>
      </c>
      <c r="D627" s="1485"/>
      <c r="E627" s="1485"/>
      <c r="F627" s="1485"/>
      <c r="G627" s="1485"/>
      <c r="H627" s="1485"/>
      <c r="I627" s="1485"/>
      <c r="J627" s="1485"/>
      <c r="K627" s="1485"/>
      <c r="L627" s="1485"/>
      <c r="M627" s="1501" t="s">
        <v>2120</v>
      </c>
      <c r="N627" s="1501"/>
      <c r="O627" s="1501"/>
      <c r="P627" s="1501"/>
      <c r="Q627" s="1518">
        <f>20*12</f>
        <v>240</v>
      </c>
      <c r="R627" s="1518"/>
      <c r="S627" s="1519"/>
      <c r="T627" s="1517">
        <v>240</v>
      </c>
      <c r="U627" s="1518"/>
      <c r="V627" s="1519"/>
      <c r="W627" s="1486">
        <v>7.0499999999999993E-2</v>
      </c>
      <c r="X627" s="1487"/>
      <c r="Y627" s="1488"/>
      <c r="Z627" s="1482" t="s">
        <v>2132</v>
      </c>
      <c r="AA627" s="1483"/>
      <c r="AB627" s="1484"/>
      <c r="AC627" s="1381">
        <v>1</v>
      </c>
      <c r="AD627" s="1382"/>
      <c r="AE627" s="1383"/>
      <c r="AF627" s="1498">
        <v>581206</v>
      </c>
      <c r="AG627" s="1499"/>
      <c r="AH627" s="1499"/>
      <c r="AI627" s="1499"/>
      <c r="AJ627" s="1500"/>
      <c r="AK627" s="1490"/>
      <c r="AL627" s="1491"/>
      <c r="AM627" s="1491"/>
      <c r="AN627" s="1492"/>
      <c r="AO627" s="1647">
        <v>6223000</v>
      </c>
      <c r="AP627" s="1647"/>
      <c r="AQ627" s="1647"/>
      <c r="AR627" s="1647"/>
      <c r="AS627" s="1647"/>
      <c r="AT627" s="3"/>
      <c r="AU627" s="3"/>
      <c r="AZ627" s="3"/>
      <c r="BA627" s="3"/>
      <c r="BB627" s="3"/>
      <c r="BC627" s="3"/>
      <c r="BD627" s="3"/>
    </row>
    <row r="628" spans="2:157" ht="12.95" customHeight="1">
      <c r="B628" s="52" t="s">
        <v>113</v>
      </c>
      <c r="C628" s="1485" t="s">
        <v>2701</v>
      </c>
      <c r="D628" s="1485"/>
      <c r="E628" s="1485"/>
      <c r="F628" s="1485"/>
      <c r="G628" s="1485"/>
      <c r="H628" s="1485"/>
      <c r="I628" s="1485"/>
      <c r="J628" s="1485"/>
      <c r="K628" s="1485"/>
      <c r="L628" s="1485"/>
      <c r="M628" s="1501" t="s">
        <v>2116</v>
      </c>
      <c r="N628" s="1501"/>
      <c r="O628" s="1501"/>
      <c r="P628" s="1501"/>
      <c r="Q628" s="1517">
        <v>660</v>
      </c>
      <c r="R628" s="1518"/>
      <c r="S628" s="1519"/>
      <c r="T628" s="1517"/>
      <c r="U628" s="1518"/>
      <c r="V628" s="1519"/>
      <c r="W628" s="1486">
        <v>0.03</v>
      </c>
      <c r="X628" s="1487"/>
      <c r="Y628" s="1488"/>
      <c r="Z628" s="1482" t="s">
        <v>457</v>
      </c>
      <c r="AA628" s="1483"/>
      <c r="AB628" s="1484"/>
      <c r="AC628" s="1381">
        <v>2</v>
      </c>
      <c r="AD628" s="1382"/>
      <c r="AE628" s="1383"/>
      <c r="AF628" s="1498"/>
      <c r="AG628" s="1499"/>
      <c r="AH628" s="1499"/>
      <c r="AI628" s="1499"/>
      <c r="AJ628" s="1500"/>
      <c r="AK628" s="1490"/>
      <c r="AL628" s="1491"/>
      <c r="AM628" s="1491"/>
      <c r="AN628" s="1492"/>
      <c r="AO628" s="1481">
        <v>15000000</v>
      </c>
      <c r="AP628" s="1338"/>
      <c r="AQ628" s="1338"/>
      <c r="AR628" s="1338"/>
      <c r="AS628" s="1339"/>
      <c r="AT628" s="1148" t="str">
        <f>IF(AND(NOT(C627=""),C628="",NOT(C629="")),"!","")</f>
        <v/>
      </c>
      <c r="AU628" s="3"/>
      <c r="AZ628" s="3"/>
      <c r="BA628" s="3"/>
      <c r="BB628" s="3"/>
      <c r="BC628" s="3"/>
      <c r="BD628" s="3"/>
    </row>
    <row r="629" spans="2:157" ht="12.95" customHeight="1">
      <c r="B629" s="52" t="s">
        <v>119</v>
      </c>
      <c r="C629" s="1485" t="s">
        <v>2688</v>
      </c>
      <c r="D629" s="1485"/>
      <c r="E629" s="1485"/>
      <c r="F629" s="1485"/>
      <c r="G629" s="1485"/>
      <c r="H629" s="1485"/>
      <c r="I629" s="1485"/>
      <c r="J629" s="1485"/>
      <c r="K629" s="1485"/>
      <c r="L629" s="1485"/>
      <c r="M629" s="1501" t="s">
        <v>2116</v>
      </c>
      <c r="N629" s="1501"/>
      <c r="O629" s="1501"/>
      <c r="P629" s="1501"/>
      <c r="Q629" s="1517">
        <v>660</v>
      </c>
      <c r="R629" s="1518"/>
      <c r="S629" s="1519"/>
      <c r="T629" s="1517"/>
      <c r="U629" s="1518"/>
      <c r="V629" s="1519"/>
      <c r="W629" s="1486">
        <v>0.03</v>
      </c>
      <c r="X629" s="1487"/>
      <c r="Y629" s="1488"/>
      <c r="Z629" s="1482" t="s">
        <v>457</v>
      </c>
      <c r="AA629" s="1483"/>
      <c r="AB629" s="1484"/>
      <c r="AC629" s="1381">
        <v>3</v>
      </c>
      <c r="AD629" s="1382"/>
      <c r="AE629" s="1383"/>
      <c r="AF629" s="1498"/>
      <c r="AG629" s="1499"/>
      <c r="AH629" s="1499"/>
      <c r="AI629" s="1499"/>
      <c r="AJ629" s="1500"/>
      <c r="AK629" s="1490"/>
      <c r="AL629" s="1491"/>
      <c r="AM629" s="1491"/>
      <c r="AN629" s="1492"/>
      <c r="AO629" s="1481">
        <v>6300000</v>
      </c>
      <c r="AP629" s="1338"/>
      <c r="AQ629" s="1338"/>
      <c r="AR629" s="1338"/>
      <c r="AS629" s="1339"/>
      <c r="AT629" s="1148" t="str">
        <f t="shared" ref="AT629:AT638" si="2">IF(AND(NOT(C628=""),C629="",NOT(C630="")),"!","")</f>
        <v/>
      </c>
      <c r="AU629" s="3"/>
      <c r="AZ629" s="3"/>
      <c r="BA629" s="3"/>
      <c r="BB629" s="3"/>
      <c r="BC629" s="3"/>
      <c r="BD629" s="3"/>
    </row>
    <row r="630" spans="2:157" ht="12.95" customHeight="1">
      <c r="B630" s="52" t="s">
        <v>581</v>
      </c>
      <c r="C630" s="1496" t="s">
        <v>2699</v>
      </c>
      <c r="D630" s="1496"/>
      <c r="E630" s="1496"/>
      <c r="F630" s="1496"/>
      <c r="G630" s="1496"/>
      <c r="H630" s="1496"/>
      <c r="I630" s="1496"/>
      <c r="J630" s="1496"/>
      <c r="K630" s="1496"/>
      <c r="L630" s="1496"/>
      <c r="M630" s="1501" t="s">
        <v>2116</v>
      </c>
      <c r="N630" s="1501"/>
      <c r="O630" s="1501"/>
      <c r="P630" s="1501"/>
      <c r="Q630" s="1517">
        <v>660</v>
      </c>
      <c r="R630" s="1518"/>
      <c r="S630" s="1519"/>
      <c r="T630" s="1517"/>
      <c r="U630" s="1518"/>
      <c r="V630" s="1519"/>
      <c r="W630" s="1486">
        <v>0.03</v>
      </c>
      <c r="X630" s="1487"/>
      <c r="Y630" s="1488"/>
      <c r="Z630" s="1482" t="s">
        <v>299</v>
      </c>
      <c r="AA630" s="1483"/>
      <c r="AB630" s="1484"/>
      <c r="AC630" s="1381">
        <v>4</v>
      </c>
      <c r="AD630" s="1382"/>
      <c r="AE630" s="1383"/>
      <c r="AF630" s="1498"/>
      <c r="AG630" s="1499"/>
      <c r="AH630" s="1499"/>
      <c r="AI630" s="1499"/>
      <c r="AJ630" s="1500"/>
      <c r="AK630" s="1490"/>
      <c r="AL630" s="1491"/>
      <c r="AM630" s="1491"/>
      <c r="AN630" s="1492"/>
      <c r="AO630" s="1481">
        <v>3845977</v>
      </c>
      <c r="AP630" s="1338"/>
      <c r="AQ630" s="1338"/>
      <c r="AR630" s="1338"/>
      <c r="AS630" s="1339"/>
      <c r="AT630" s="1148" t="str">
        <f t="shared" si="2"/>
        <v/>
      </c>
      <c r="AU630" s="3"/>
      <c r="AZ630" s="3"/>
      <c r="BA630" s="3"/>
      <c r="BB630" s="3"/>
      <c r="BC630" s="3"/>
      <c r="BD630" s="3"/>
    </row>
    <row r="631" spans="2:157" ht="12.95" customHeight="1">
      <c r="B631" s="52" t="s">
        <v>763</v>
      </c>
      <c r="C631" s="1485" t="s">
        <v>2322</v>
      </c>
      <c r="D631" s="1496"/>
      <c r="E631" s="1496"/>
      <c r="F631" s="1496"/>
      <c r="G631" s="1496"/>
      <c r="H631" s="1496"/>
      <c r="I631" s="1496"/>
      <c r="J631" s="1496"/>
      <c r="K631" s="1496"/>
      <c r="L631" s="1496"/>
      <c r="M631" s="1501" t="s">
        <v>2107</v>
      </c>
      <c r="N631" s="1501"/>
      <c r="O631" s="1501"/>
      <c r="P631" s="1501"/>
      <c r="Q631" s="1517"/>
      <c r="R631" s="1518"/>
      <c r="S631" s="1519"/>
      <c r="T631" s="1517"/>
      <c r="U631" s="1518"/>
      <c r="V631" s="1519"/>
      <c r="W631" s="1486"/>
      <c r="X631" s="1487"/>
      <c r="Y631" s="1488"/>
      <c r="Z631" s="1482" t="s">
        <v>458</v>
      </c>
      <c r="AA631" s="1483"/>
      <c r="AB631" s="1484"/>
      <c r="AC631" s="1381">
        <v>5</v>
      </c>
      <c r="AD631" s="1382"/>
      <c r="AE631" s="1383"/>
      <c r="AF631" s="1498"/>
      <c r="AG631" s="1499"/>
      <c r="AH631" s="1499"/>
      <c r="AI631" s="1499"/>
      <c r="AJ631" s="1500"/>
      <c r="AK631" s="1490"/>
      <c r="AL631" s="1491"/>
      <c r="AM631" s="1491"/>
      <c r="AN631" s="1492"/>
      <c r="AO631" s="1481">
        <v>300000</v>
      </c>
      <c r="AP631" s="1338"/>
      <c r="AQ631" s="1338"/>
      <c r="AR631" s="1338"/>
      <c r="AS631" s="1339"/>
      <c r="AT631" s="1148" t="str">
        <f t="shared" si="2"/>
        <v/>
      </c>
      <c r="AU631" s="3"/>
      <c r="AZ631" s="3"/>
      <c r="BA631" s="3"/>
      <c r="BB631" s="3"/>
      <c r="BC631" s="3"/>
      <c r="BD631" s="3"/>
    </row>
    <row r="632" spans="2:157" ht="12.95" customHeight="1">
      <c r="B632" s="52" t="s">
        <v>584</v>
      </c>
      <c r="C632" s="1496"/>
      <c r="D632" s="1496"/>
      <c r="E632" s="1496"/>
      <c r="F632" s="1496"/>
      <c r="G632" s="1496"/>
      <c r="H632" s="1496"/>
      <c r="I632" s="1496"/>
      <c r="J632" s="1496"/>
      <c r="K632" s="1496"/>
      <c r="L632" s="1496"/>
      <c r="M632" s="1501"/>
      <c r="N632" s="1501"/>
      <c r="O632" s="1501"/>
      <c r="P632" s="1501"/>
      <c r="Q632" s="1517"/>
      <c r="R632" s="1518"/>
      <c r="S632" s="1519"/>
      <c r="T632" s="1517"/>
      <c r="U632" s="1518"/>
      <c r="V632" s="1519"/>
      <c r="W632" s="1486"/>
      <c r="X632" s="1487"/>
      <c r="Y632" s="1488"/>
      <c r="Z632" s="1482"/>
      <c r="AA632" s="1483"/>
      <c r="AB632" s="1484"/>
      <c r="AC632" s="1381"/>
      <c r="AD632" s="1382"/>
      <c r="AE632" s="1383"/>
      <c r="AF632" s="1498"/>
      <c r="AG632" s="1499"/>
      <c r="AH632" s="1499"/>
      <c r="AI632" s="1499"/>
      <c r="AJ632" s="1500"/>
      <c r="AK632" s="1490"/>
      <c r="AL632" s="1491"/>
      <c r="AM632" s="1491"/>
      <c r="AN632" s="1492"/>
      <c r="AO632" s="1481"/>
      <c r="AP632" s="1338"/>
      <c r="AQ632" s="1338"/>
      <c r="AR632" s="1338"/>
      <c r="AS632" s="1339"/>
      <c r="AT632" s="1148" t="str">
        <f t="shared" si="2"/>
        <v/>
      </c>
      <c r="AU632" s="3"/>
      <c r="AZ632" s="3"/>
      <c r="BA632" s="3"/>
      <c r="BB632" s="3"/>
      <c r="BC632" s="3"/>
      <c r="BD632" s="3"/>
    </row>
    <row r="633" spans="2:157" ht="12.95" customHeight="1">
      <c r="B633" s="52" t="s">
        <v>455</v>
      </c>
      <c r="C633" s="1496"/>
      <c r="D633" s="1496"/>
      <c r="E633" s="1496"/>
      <c r="F633" s="1496"/>
      <c r="G633" s="1496"/>
      <c r="H633" s="1496"/>
      <c r="I633" s="1496"/>
      <c r="J633" s="1496"/>
      <c r="K633" s="1496"/>
      <c r="L633" s="1496"/>
      <c r="M633" s="1501"/>
      <c r="N633" s="1501"/>
      <c r="O633" s="1501"/>
      <c r="P633" s="1501"/>
      <c r="Q633" s="1517"/>
      <c r="R633" s="1518"/>
      <c r="S633" s="1519"/>
      <c r="T633" s="1517"/>
      <c r="U633" s="1518"/>
      <c r="V633" s="1519"/>
      <c r="W633" s="1486"/>
      <c r="X633" s="1487"/>
      <c r="Y633" s="1488"/>
      <c r="Z633" s="1482"/>
      <c r="AA633" s="1483"/>
      <c r="AB633" s="1484"/>
      <c r="AC633" s="1381"/>
      <c r="AD633" s="1382"/>
      <c r="AE633" s="1383"/>
      <c r="AF633" s="1498"/>
      <c r="AG633" s="1499"/>
      <c r="AH633" s="1499"/>
      <c r="AI633" s="1499"/>
      <c r="AJ633" s="1500"/>
      <c r="AK633" s="1490"/>
      <c r="AL633" s="1491"/>
      <c r="AM633" s="1491"/>
      <c r="AN633" s="1492"/>
      <c r="AO633" s="1481"/>
      <c r="AP633" s="1338"/>
      <c r="AQ633" s="1338"/>
      <c r="AR633" s="1338"/>
      <c r="AS633" s="1339"/>
      <c r="AT633" s="1148" t="str">
        <f t="shared" si="2"/>
        <v/>
      </c>
      <c r="AU633" s="3"/>
      <c r="AV633" s="3"/>
      <c r="AW633" s="3"/>
      <c r="AX633" s="3"/>
      <c r="AY633" s="3"/>
      <c r="AZ633" s="3"/>
      <c r="BA633" s="3"/>
      <c r="BB633" s="3"/>
      <c r="BC633" s="3"/>
      <c r="BD633" s="3"/>
    </row>
    <row r="634" spans="2:157" ht="12.95" customHeight="1">
      <c r="B634" s="52" t="s">
        <v>456</v>
      </c>
      <c r="C634" s="1496"/>
      <c r="D634" s="1496"/>
      <c r="E634" s="1496"/>
      <c r="F634" s="1496"/>
      <c r="G634" s="1496"/>
      <c r="H634" s="1496"/>
      <c r="I634" s="1496"/>
      <c r="J634" s="1496"/>
      <c r="K634" s="1496"/>
      <c r="L634" s="1496"/>
      <c r="M634" s="1501"/>
      <c r="N634" s="1501"/>
      <c r="O634" s="1501"/>
      <c r="P634" s="1501"/>
      <c r="Q634" s="1517"/>
      <c r="R634" s="1518"/>
      <c r="S634" s="1519"/>
      <c r="T634" s="1517"/>
      <c r="U634" s="1518"/>
      <c r="V634" s="1519"/>
      <c r="W634" s="1486"/>
      <c r="X634" s="1487"/>
      <c r="Y634" s="1488"/>
      <c r="Z634" s="1482"/>
      <c r="AA634" s="1483"/>
      <c r="AB634" s="1484"/>
      <c r="AC634" s="1381"/>
      <c r="AD634" s="1382"/>
      <c r="AE634" s="1383"/>
      <c r="AF634" s="1498"/>
      <c r="AG634" s="1499"/>
      <c r="AH634" s="1499"/>
      <c r="AI634" s="1499"/>
      <c r="AJ634" s="1500"/>
      <c r="AK634" s="1490"/>
      <c r="AL634" s="1491"/>
      <c r="AM634" s="1491"/>
      <c r="AN634" s="1492"/>
      <c r="AO634" s="1481"/>
      <c r="AP634" s="1338"/>
      <c r="AQ634" s="1338"/>
      <c r="AR634" s="1338"/>
      <c r="AS634" s="1339"/>
      <c r="AT634" s="1148" t="str">
        <f t="shared" si="2"/>
        <v/>
      </c>
      <c r="AU634" s="3"/>
      <c r="AV634" s="3"/>
      <c r="AW634" s="3"/>
      <c r="AX634" s="3"/>
      <c r="AY634" s="3"/>
      <c r="AZ634" s="3"/>
      <c r="BA634" s="3" t="s">
        <v>1184</v>
      </c>
      <c r="BB634" s="3"/>
      <c r="BC634" s="3"/>
      <c r="BD634" s="3"/>
    </row>
    <row r="635" spans="2:157" ht="12.95" customHeight="1">
      <c r="B635" s="52" t="s">
        <v>461</v>
      </c>
      <c r="C635" s="1496"/>
      <c r="D635" s="1496"/>
      <c r="E635" s="1496"/>
      <c r="F635" s="1496"/>
      <c r="G635" s="1496"/>
      <c r="H635" s="1496"/>
      <c r="I635" s="1496"/>
      <c r="J635" s="1496"/>
      <c r="K635" s="1496"/>
      <c r="L635" s="1496"/>
      <c r="M635" s="1501"/>
      <c r="N635" s="1501"/>
      <c r="O635" s="1501"/>
      <c r="P635" s="1501"/>
      <c r="Q635" s="1517"/>
      <c r="R635" s="1518"/>
      <c r="S635" s="1519"/>
      <c r="T635" s="1517"/>
      <c r="U635" s="1518"/>
      <c r="V635" s="1519"/>
      <c r="W635" s="1486"/>
      <c r="X635" s="1487"/>
      <c r="Y635" s="1488"/>
      <c r="Z635" s="1482"/>
      <c r="AA635" s="1483"/>
      <c r="AB635" s="1484"/>
      <c r="AC635" s="1381"/>
      <c r="AD635" s="1382"/>
      <c r="AE635" s="1383"/>
      <c r="AF635" s="1498"/>
      <c r="AG635" s="1499"/>
      <c r="AH635" s="1499"/>
      <c r="AI635" s="1499"/>
      <c r="AJ635" s="1500"/>
      <c r="AK635" s="1490"/>
      <c r="AL635" s="1491"/>
      <c r="AM635" s="1491"/>
      <c r="AN635" s="1492"/>
      <c r="AO635" s="1481"/>
      <c r="AP635" s="1338"/>
      <c r="AQ635" s="1338"/>
      <c r="AR635" s="1338"/>
      <c r="AS635" s="1339"/>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f t="shared" ref="DX635:DX669" si="3">EZ718*(CP718/$CP$753)</f>
        <v>463.03030303030306</v>
      </c>
      <c r="DY635" s="1369"/>
      <c r="DZ635" s="1369"/>
      <c r="EA635" s="1369"/>
      <c r="EB635" s="1369"/>
      <c r="EC635" s="1369" t="e">
        <f t="shared" ref="EC635:EC669" si="4">FE718*(CU718/$CU$753)</f>
        <v>#VALUE!</v>
      </c>
      <c r="ED635" s="1369"/>
      <c r="EE635" s="1369"/>
      <c r="EF635" s="1369"/>
      <c r="EG635" s="1369"/>
      <c r="EH635" s="1369" t="e">
        <f t="shared" ref="EH635:EH669" si="5">FJ718*(CZ718/$CZ$753)</f>
        <v>#VALUE!</v>
      </c>
      <c r="EI635" s="1369"/>
      <c r="EJ635" s="1369"/>
      <c r="EK635" s="1369"/>
      <c r="EL635" s="1369"/>
      <c r="EM635" s="1369" t="e">
        <f t="shared" ref="EM635:EM669" si="6">FO718*(DE718/$DE$753)</f>
        <v>#VALUE!</v>
      </c>
      <c r="EN635" s="1369"/>
      <c r="EO635" s="1369"/>
      <c r="EP635" s="1369"/>
      <c r="EQ635" s="1369"/>
      <c r="ER635" s="1369" t="e">
        <f t="shared" ref="ER635:ER669" si="7">FT718*(DJ718/$DJ$753)</f>
        <v>#VALUE!</v>
      </c>
      <c r="ES635" s="1369"/>
      <c r="ET635" s="1369"/>
      <c r="EU635" s="1369"/>
      <c r="EV635" s="1369"/>
      <c r="EW635" s="1369" t="e">
        <f t="shared" ref="EW635:EW669" si="8">FY718*(DO718/$DO$753)</f>
        <v>#VALUE!</v>
      </c>
      <c r="EX635" s="1369"/>
      <c r="EY635" s="1369"/>
      <c r="EZ635" s="1369"/>
      <c r="FA635" s="1369"/>
    </row>
    <row r="636" spans="2:157" ht="12.95" customHeight="1">
      <c r="B636" s="52" t="s">
        <v>646</v>
      </c>
      <c r="C636" s="1496"/>
      <c r="D636" s="1496"/>
      <c r="E636" s="1496"/>
      <c r="F636" s="1496"/>
      <c r="G636" s="1496"/>
      <c r="H636" s="1496"/>
      <c r="I636" s="1496"/>
      <c r="J636" s="1496"/>
      <c r="K636" s="1496"/>
      <c r="L636" s="1496"/>
      <c r="M636" s="1501"/>
      <c r="N636" s="1501"/>
      <c r="O636" s="1501"/>
      <c r="P636" s="1501"/>
      <c r="Q636" s="1517"/>
      <c r="R636" s="1518"/>
      <c r="S636" s="1519"/>
      <c r="T636" s="1517"/>
      <c r="U636" s="1518"/>
      <c r="V636" s="1519"/>
      <c r="W636" s="1486"/>
      <c r="X636" s="1487"/>
      <c r="Y636" s="1488"/>
      <c r="Z636" s="1482"/>
      <c r="AA636" s="1483"/>
      <c r="AB636" s="1484"/>
      <c r="AC636" s="1381"/>
      <c r="AD636" s="1382"/>
      <c r="AE636" s="1383"/>
      <c r="AF636" s="1498"/>
      <c r="AG636" s="1499"/>
      <c r="AH636" s="1499"/>
      <c r="AI636" s="1499"/>
      <c r="AJ636" s="1500"/>
      <c r="AK636" s="1490"/>
      <c r="AL636" s="1491"/>
      <c r="AM636" s="1491"/>
      <c r="AN636" s="1492"/>
      <c r="AO636" s="1481"/>
      <c r="AP636" s="1338"/>
      <c r="AQ636" s="1338"/>
      <c r="AR636" s="1338"/>
      <c r="AS636" s="1339"/>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69" t="e">
        <f t="shared" si="3"/>
        <v>#VALUE!</v>
      </c>
      <c r="DY636" s="1369"/>
      <c r="DZ636" s="1369"/>
      <c r="EA636" s="1369"/>
      <c r="EB636" s="1369"/>
      <c r="EC636" s="1369">
        <f t="shared" si="4"/>
        <v>539.33333333333326</v>
      </c>
      <c r="ED636" s="1369"/>
      <c r="EE636" s="1369"/>
      <c r="EF636" s="1369"/>
      <c r="EG636" s="1369"/>
      <c r="EH636" s="1369" t="e">
        <f t="shared" si="5"/>
        <v>#VALUE!</v>
      </c>
      <c r="EI636" s="1369"/>
      <c r="EJ636" s="1369"/>
      <c r="EK636" s="1369"/>
      <c r="EL636" s="1369"/>
      <c r="EM636" s="1369" t="e">
        <f t="shared" si="6"/>
        <v>#VALUE!</v>
      </c>
      <c r="EN636" s="1369"/>
      <c r="EO636" s="1369"/>
      <c r="EP636" s="1369"/>
      <c r="EQ636" s="1369"/>
      <c r="ER636" s="1369" t="e">
        <f t="shared" si="7"/>
        <v>#VALUE!</v>
      </c>
      <c r="ES636" s="1369"/>
      <c r="ET636" s="1369"/>
      <c r="EU636" s="1369"/>
      <c r="EV636" s="1369"/>
      <c r="EW636" s="1369" t="e">
        <f t="shared" si="8"/>
        <v>#VALUE!</v>
      </c>
      <c r="EX636" s="1369"/>
      <c r="EY636" s="1369"/>
      <c r="EZ636" s="1369"/>
      <c r="FA636" s="1369"/>
    </row>
    <row r="637" spans="2:157" ht="12.95" customHeight="1">
      <c r="B637" s="52" t="s">
        <v>361</v>
      </c>
      <c r="C637" s="1496"/>
      <c r="D637" s="1496"/>
      <c r="E637" s="1496"/>
      <c r="F637" s="1496"/>
      <c r="G637" s="1496"/>
      <c r="H637" s="1496"/>
      <c r="I637" s="1496"/>
      <c r="J637" s="1496"/>
      <c r="K637" s="1496"/>
      <c r="L637" s="1496"/>
      <c r="M637" s="1501"/>
      <c r="N637" s="1501"/>
      <c r="O637" s="1501"/>
      <c r="P637" s="1501"/>
      <c r="Q637" s="1517"/>
      <c r="R637" s="1518"/>
      <c r="S637" s="1519"/>
      <c r="T637" s="1517"/>
      <c r="U637" s="1518"/>
      <c r="V637" s="1519"/>
      <c r="W637" s="1486"/>
      <c r="X637" s="1487"/>
      <c r="Y637" s="1488"/>
      <c r="Z637" s="1482"/>
      <c r="AA637" s="1483"/>
      <c r="AB637" s="1484"/>
      <c r="AC637" s="1381"/>
      <c r="AD637" s="1382"/>
      <c r="AE637" s="1383"/>
      <c r="AF637" s="1498"/>
      <c r="AG637" s="1499"/>
      <c r="AH637" s="1499"/>
      <c r="AI637" s="1499"/>
      <c r="AJ637" s="1500"/>
      <c r="AK637" s="1490"/>
      <c r="AL637" s="1491"/>
      <c r="AM637" s="1491"/>
      <c r="AN637" s="1492"/>
      <c r="AO637" s="1481"/>
      <c r="AP637" s="1338"/>
      <c r="AQ637" s="1338"/>
      <c r="AR637" s="1338"/>
      <c r="AS637" s="1339"/>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69" t="e">
        <f t="shared" si="3"/>
        <v>#VALUE!</v>
      </c>
      <c r="DY637" s="1369"/>
      <c r="DZ637" s="1369"/>
      <c r="EA637" s="1369"/>
      <c r="EB637" s="1369"/>
      <c r="EC637" s="1369" t="e">
        <f t="shared" si="4"/>
        <v>#VALUE!</v>
      </c>
      <c r="ED637" s="1369"/>
      <c r="EE637" s="1369"/>
      <c r="EF637" s="1369"/>
      <c r="EG637" s="1369"/>
      <c r="EH637" s="1369">
        <f t="shared" si="5"/>
        <v>117.09090909090909</v>
      </c>
      <c r="EI637" s="1369"/>
      <c r="EJ637" s="1369"/>
      <c r="EK637" s="1369"/>
      <c r="EL637" s="1369"/>
      <c r="EM637" s="1369" t="e">
        <f t="shared" si="6"/>
        <v>#VALUE!</v>
      </c>
      <c r="EN637" s="1369"/>
      <c r="EO637" s="1369"/>
      <c r="EP637" s="1369"/>
      <c r="EQ637" s="1369"/>
      <c r="ER637" s="1369" t="e">
        <f t="shared" si="7"/>
        <v>#VALUE!</v>
      </c>
      <c r="ES637" s="1369"/>
      <c r="ET637" s="1369"/>
      <c r="EU637" s="1369"/>
      <c r="EV637" s="1369"/>
      <c r="EW637" s="1369" t="e">
        <f t="shared" si="8"/>
        <v>#VALUE!</v>
      </c>
      <c r="EX637" s="1369"/>
      <c r="EY637" s="1369"/>
      <c r="EZ637" s="1369"/>
      <c r="FA637" s="1369"/>
    </row>
    <row r="638" spans="2:157" ht="12.95" customHeight="1">
      <c r="B638" s="52" t="s">
        <v>362</v>
      </c>
      <c r="C638" s="1496"/>
      <c r="D638" s="1496"/>
      <c r="E638" s="1496"/>
      <c r="F638" s="1496"/>
      <c r="G638" s="1496"/>
      <c r="H638" s="1496"/>
      <c r="I638" s="1496"/>
      <c r="J638" s="1496"/>
      <c r="K638" s="1496"/>
      <c r="L638" s="1496"/>
      <c r="M638" s="1501"/>
      <c r="N638" s="1501"/>
      <c r="O638" s="1501"/>
      <c r="P638" s="1501"/>
      <c r="Q638" s="1517"/>
      <c r="R638" s="1518"/>
      <c r="S638" s="1519"/>
      <c r="T638" s="1517"/>
      <c r="U638" s="1518"/>
      <c r="V638" s="1519"/>
      <c r="W638" s="1486"/>
      <c r="X638" s="1487"/>
      <c r="Y638" s="1488"/>
      <c r="Z638" s="1482"/>
      <c r="AA638" s="1483"/>
      <c r="AB638" s="1484"/>
      <c r="AC638" s="1381"/>
      <c r="AD638" s="1382"/>
      <c r="AE638" s="1383"/>
      <c r="AF638" s="1498"/>
      <c r="AG638" s="1499"/>
      <c r="AH638" s="1499"/>
      <c r="AI638" s="1499"/>
      <c r="AJ638" s="1500"/>
      <c r="AK638" s="1490"/>
      <c r="AL638" s="1491"/>
      <c r="AM638" s="1491"/>
      <c r="AN638" s="1492"/>
      <c r="AO638" s="1481"/>
      <c r="AP638" s="1338"/>
      <c r="AQ638" s="1338"/>
      <c r="AR638" s="1338"/>
      <c r="AS638" s="1339"/>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t="e">
        <f t="shared" si="3"/>
        <v>#VALUE!</v>
      </c>
      <c r="DY638" s="1369"/>
      <c r="DZ638" s="1369"/>
      <c r="EA638" s="1369"/>
      <c r="EB638" s="1369"/>
      <c r="EC638" s="1369" t="e">
        <f t="shared" si="4"/>
        <v>#VALUE!</v>
      </c>
      <c r="ED638" s="1369"/>
      <c r="EE638" s="1369"/>
      <c r="EF638" s="1369"/>
      <c r="EG638" s="1369"/>
      <c r="EH638" s="1369" t="e">
        <f t="shared" si="5"/>
        <v>#VALUE!</v>
      </c>
      <c r="EI638" s="1369"/>
      <c r="EJ638" s="1369"/>
      <c r="EK638" s="1369"/>
      <c r="EL638" s="1369"/>
      <c r="EM638" s="1369">
        <f t="shared" si="6"/>
        <v>119.25</v>
      </c>
      <c r="EN638" s="1369"/>
      <c r="EO638" s="1369"/>
      <c r="EP638" s="1369"/>
      <c r="EQ638" s="1369"/>
      <c r="ER638" s="1369" t="e">
        <f t="shared" si="7"/>
        <v>#VALUE!</v>
      </c>
      <c r="ES638" s="1369"/>
      <c r="ET638" s="1369"/>
      <c r="EU638" s="1369"/>
      <c r="EV638" s="1369"/>
      <c r="EW638" s="1369" t="e">
        <f t="shared" si="8"/>
        <v>#VALUE!</v>
      </c>
      <c r="EX638" s="1369"/>
      <c r="EY638" s="1369"/>
      <c r="EZ638" s="1369"/>
      <c r="FA638" s="1369"/>
    </row>
    <row r="639" spans="2:157" ht="12.95"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8">
        <f>SUM(AO627:AR638)</f>
        <v>31668977</v>
      </c>
      <c r="AP639" s="1479"/>
      <c r="AQ639" s="1479"/>
      <c r="AR639" s="1479"/>
      <c r="AS639" s="1480"/>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f t="shared" si="3"/>
        <v>405.36363636363637</v>
      </c>
      <c r="DY639" s="1369"/>
      <c r="DZ639" s="1369"/>
      <c r="EA639" s="1369"/>
      <c r="EB639" s="1369"/>
      <c r="EC639" s="1369" t="e">
        <f t="shared" si="4"/>
        <v>#VALUE!</v>
      </c>
      <c r="ED639" s="1369"/>
      <c r="EE639" s="1369"/>
      <c r="EF639" s="1369"/>
      <c r="EG639" s="1369"/>
      <c r="EH639" s="1369" t="e">
        <f t="shared" si="5"/>
        <v>#VALUE!</v>
      </c>
      <c r="EI639" s="1369"/>
      <c r="EJ639" s="1369"/>
      <c r="EK639" s="1369"/>
      <c r="EL639" s="1369"/>
      <c r="EM639" s="1369" t="e">
        <f t="shared" si="6"/>
        <v>#VALUE!</v>
      </c>
      <c r="EN639" s="1369"/>
      <c r="EO639" s="1369"/>
      <c r="EP639" s="1369"/>
      <c r="EQ639" s="1369"/>
      <c r="ER639" s="1369" t="e">
        <f t="shared" si="7"/>
        <v>#VALUE!</v>
      </c>
      <c r="ES639" s="1369"/>
      <c r="ET639" s="1369"/>
      <c r="EU639" s="1369"/>
      <c r="EV639" s="1369"/>
      <c r="EW639" s="1369" t="e">
        <f t="shared" si="8"/>
        <v>#VALUE!</v>
      </c>
      <c r="EX639" s="1369"/>
      <c r="EY639" s="1369"/>
      <c r="EZ639" s="1369"/>
      <c r="FA639" s="1369"/>
    </row>
    <row r="640" spans="2:157" ht="12.95" customHeight="1">
      <c r="B640" s="1408" t="s">
        <v>266</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81">
        <f>52490768-173867</f>
        <v>52316901</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3"/>
        <v>#VALUE!</v>
      </c>
      <c r="DY640" s="1369"/>
      <c r="DZ640" s="1369"/>
      <c r="EA640" s="1369"/>
      <c r="EB640" s="1369"/>
      <c r="EC640" s="1369" t="e">
        <f t="shared" si="4"/>
        <v>#VALUE!</v>
      </c>
      <c r="ED640" s="1369"/>
      <c r="EE640" s="1369"/>
      <c r="EF640" s="1369"/>
      <c r="EG640" s="1369"/>
      <c r="EH640" s="1369">
        <f t="shared" si="5"/>
        <v>158.42424242424244</v>
      </c>
      <c r="EI640" s="1369"/>
      <c r="EJ640" s="1369"/>
      <c r="EK640" s="1369"/>
      <c r="EL640" s="1369"/>
      <c r="EM640" s="1369" t="e">
        <f t="shared" si="6"/>
        <v>#VALUE!</v>
      </c>
      <c r="EN640" s="1369"/>
      <c r="EO640" s="1369"/>
      <c r="EP640" s="1369"/>
      <c r="EQ640" s="1369"/>
      <c r="ER640" s="1369" t="e">
        <f t="shared" si="7"/>
        <v>#VALUE!</v>
      </c>
      <c r="ES640" s="1369"/>
      <c r="ET640" s="1369"/>
      <c r="EU640" s="1369"/>
      <c r="EV640" s="1369"/>
      <c r="EW640" s="1369" t="e">
        <f t="shared" si="8"/>
        <v>#VALUE!</v>
      </c>
      <c r="EX640" s="1369"/>
      <c r="EY640" s="1369"/>
      <c r="EZ640" s="1369"/>
      <c r="FA640" s="1369"/>
    </row>
    <row r="641" spans="1:157" ht="12.95" customHeight="1">
      <c r="B641" s="1844" t="s">
        <v>267</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45"/>
      <c r="AO641" s="1478">
        <f>AO639+AO640</f>
        <v>83985878</v>
      </c>
      <c r="AP641" s="1479"/>
      <c r="AQ641" s="1479"/>
      <c r="AR641" s="1479"/>
      <c r="AS641" s="1480"/>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3"/>
        <v>#VALUE!</v>
      </c>
      <c r="DY641" s="1369"/>
      <c r="DZ641" s="1369"/>
      <c r="EA641" s="1369"/>
      <c r="EB641" s="1369"/>
      <c r="EC641" s="1369" t="e">
        <f t="shared" si="4"/>
        <v>#VALUE!</v>
      </c>
      <c r="ED641" s="1369"/>
      <c r="EE641" s="1369"/>
      <c r="EF641" s="1369"/>
      <c r="EG641" s="1369"/>
      <c r="EH641" s="1369" t="e">
        <f t="shared" si="5"/>
        <v>#VALUE!</v>
      </c>
      <c r="EI641" s="1369"/>
      <c r="EJ641" s="1369"/>
      <c r="EK641" s="1369"/>
      <c r="EL641" s="1369"/>
      <c r="EM641" s="1369">
        <f t="shared" si="6"/>
        <v>161.46428571428569</v>
      </c>
      <c r="EN641" s="1369"/>
      <c r="EO641" s="1369"/>
      <c r="EP641" s="1369"/>
      <c r="EQ641" s="1369"/>
      <c r="ER641" s="1369" t="e">
        <f t="shared" si="7"/>
        <v>#VALUE!</v>
      </c>
      <c r="ES641" s="1369"/>
      <c r="ET641" s="1369"/>
      <c r="EU641" s="1369"/>
      <c r="EV641" s="1369"/>
      <c r="EW641" s="1369" t="e">
        <f t="shared" si="8"/>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3"/>
        <v>#VALUE!</v>
      </c>
      <c r="DY642" s="1369"/>
      <c r="DZ642" s="1369"/>
      <c r="EA642" s="1369"/>
      <c r="EB642" s="1369"/>
      <c r="EC642" s="1369">
        <f t="shared" si="4"/>
        <v>459</v>
      </c>
      <c r="ED642" s="1369"/>
      <c r="EE642" s="1369"/>
      <c r="EF642" s="1369"/>
      <c r="EG642" s="1369"/>
      <c r="EH642" s="1369" t="e">
        <f t="shared" si="5"/>
        <v>#VALUE!</v>
      </c>
      <c r="EI642" s="1369"/>
      <c r="EJ642" s="1369"/>
      <c r="EK642" s="1369"/>
      <c r="EL642" s="1369"/>
      <c r="EM642" s="1369" t="e">
        <f t="shared" si="6"/>
        <v>#VALUE!</v>
      </c>
      <c r="EN642" s="1369"/>
      <c r="EO642" s="1369"/>
      <c r="EP642" s="1369"/>
      <c r="EQ642" s="1369"/>
      <c r="ER642" s="1369" t="e">
        <f t="shared" si="7"/>
        <v>#VALUE!</v>
      </c>
      <c r="ES642" s="1369"/>
      <c r="ET642" s="1369"/>
      <c r="EU642" s="1369"/>
      <c r="EV642" s="1369"/>
      <c r="EW642" s="1369" t="e">
        <f t="shared" si="8"/>
        <v>#VALUE!</v>
      </c>
      <c r="EX642" s="1369"/>
      <c r="EY642" s="1369"/>
      <c r="EZ642" s="1369"/>
      <c r="FA642" s="1369"/>
    </row>
    <row r="643" spans="1:157" ht="12.95" customHeight="1">
      <c r="A643" s="55" t="s">
        <v>112</v>
      </c>
      <c r="B643" t="s">
        <v>463</v>
      </c>
      <c r="G643" s="1489" t="str">
        <f>C627</f>
        <v>US Bank - Permanent Loan</v>
      </c>
      <c r="H643" s="1489"/>
      <c r="I643" s="1489"/>
      <c r="J643" s="1489"/>
      <c r="K643" s="1489"/>
      <c r="L643" s="1489"/>
      <c r="M643" s="1489"/>
      <c r="N643" s="1489"/>
      <c r="O643" s="1489"/>
      <c r="P643" s="1489"/>
      <c r="Q643" s="1489"/>
      <c r="R643" s="1489"/>
      <c r="S643" s="8"/>
      <c r="T643" s="55" t="s">
        <v>113</v>
      </c>
      <c r="U643" t="s">
        <v>463</v>
      </c>
      <c r="Z643" s="1489" t="str">
        <f>C628</f>
        <v>LAHD - ULA</v>
      </c>
      <c r="AA643" s="1489"/>
      <c r="AB643" s="1489"/>
      <c r="AC643" s="1489"/>
      <c r="AD643" s="1489"/>
      <c r="AE643" s="1489"/>
      <c r="AF643" s="1489"/>
      <c r="AG643" s="1489"/>
      <c r="AH643" s="1489"/>
      <c r="AI643" s="1489"/>
      <c r="AJ643" s="1489"/>
      <c r="AK643" s="148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3"/>
        <v>#VALUE!</v>
      </c>
      <c r="DY643" s="1369"/>
      <c r="DZ643" s="1369"/>
      <c r="EA643" s="1369"/>
      <c r="EB643" s="1369"/>
      <c r="EC643" s="1369" t="e">
        <f t="shared" si="4"/>
        <v>#VALUE!</v>
      </c>
      <c r="ED643" s="1369"/>
      <c r="EE643" s="1369"/>
      <c r="EF643" s="1369"/>
      <c r="EG643" s="1369"/>
      <c r="EH643" s="1369">
        <f t="shared" si="5"/>
        <v>1247.7272727272727</v>
      </c>
      <c r="EI643" s="1369"/>
      <c r="EJ643" s="1369"/>
      <c r="EK643" s="1369"/>
      <c r="EL643" s="1369"/>
      <c r="EM643" s="1369" t="e">
        <f t="shared" si="6"/>
        <v>#VALUE!</v>
      </c>
      <c r="EN643" s="1369"/>
      <c r="EO643" s="1369"/>
      <c r="EP643" s="1369"/>
      <c r="EQ643" s="1369"/>
      <c r="ER643" s="1369" t="e">
        <f t="shared" si="7"/>
        <v>#VALUE!</v>
      </c>
      <c r="ES643" s="1369"/>
      <c r="ET643" s="1369"/>
      <c r="EU643" s="1369"/>
      <c r="EV643" s="1369"/>
      <c r="EW643" s="1369" t="e">
        <f t="shared" si="8"/>
        <v>#VALUE!</v>
      </c>
      <c r="EX643" s="1369"/>
      <c r="EY643" s="1369"/>
      <c r="EZ643" s="1369"/>
      <c r="FA643" s="1369"/>
    </row>
    <row r="644" spans="1:157" ht="12.95" customHeight="1">
      <c r="A644" s="22"/>
      <c r="B644" t="s">
        <v>85</v>
      </c>
      <c r="G644" s="1502" t="s">
        <v>2719</v>
      </c>
      <c r="H644" s="1407"/>
      <c r="I644" s="1407"/>
      <c r="J644" s="1407"/>
      <c r="K644" s="1407"/>
      <c r="L644" s="1407"/>
      <c r="M644" s="1407"/>
      <c r="N644" s="1407"/>
      <c r="O644" s="1407"/>
      <c r="P644" s="1407"/>
      <c r="Q644" s="1407"/>
      <c r="R644" s="1407"/>
      <c r="S644" s="8"/>
      <c r="T644" s="22"/>
      <c r="U644" t="s">
        <v>85</v>
      </c>
      <c r="Z644" s="1407" t="s">
        <v>2690</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3"/>
        <v>#VALUE!</v>
      </c>
      <c r="DY644" s="1369"/>
      <c r="DZ644" s="1369"/>
      <c r="EA644" s="1369"/>
      <c r="EB644" s="1369"/>
      <c r="EC644" s="1369" t="e">
        <f t="shared" si="4"/>
        <v>#VALUE!</v>
      </c>
      <c r="ED644" s="1369"/>
      <c r="EE644" s="1369"/>
      <c r="EF644" s="1369"/>
      <c r="EG644" s="1369"/>
      <c r="EH644" s="1369" t="e">
        <f t="shared" si="5"/>
        <v>#VALUE!</v>
      </c>
      <c r="EI644" s="1369"/>
      <c r="EJ644" s="1369"/>
      <c r="EK644" s="1369"/>
      <c r="EL644" s="1369"/>
      <c r="EM644" s="1369">
        <f t="shared" si="6"/>
        <v>1493.6428571428571</v>
      </c>
      <c r="EN644" s="1369"/>
      <c r="EO644" s="1369"/>
      <c r="EP644" s="1369"/>
      <c r="EQ644" s="1369"/>
      <c r="ER644" s="1369" t="e">
        <f t="shared" si="7"/>
        <v>#VALUE!</v>
      </c>
      <c r="ES644" s="1369"/>
      <c r="ET644" s="1369"/>
      <c r="EU644" s="1369"/>
      <c r="EV644" s="1369"/>
      <c r="EW644" s="1369" t="e">
        <f t="shared" si="8"/>
        <v>#VALUE!</v>
      </c>
      <c r="EX644" s="1369"/>
      <c r="EY644" s="1369"/>
      <c r="EZ644" s="1369"/>
      <c r="FA644" s="1369"/>
    </row>
    <row r="645" spans="1:157" ht="12.95" customHeight="1">
      <c r="A645" s="22"/>
      <c r="B645" t="s">
        <v>580</v>
      </c>
      <c r="G645" s="1502" t="s">
        <v>2720</v>
      </c>
      <c r="H645" s="1407"/>
      <c r="I645" s="1407"/>
      <c r="J645" s="1407"/>
      <c r="K645" s="1407"/>
      <c r="L645" s="1407"/>
      <c r="M645" s="1407"/>
      <c r="N645" s="1407"/>
      <c r="O645" s="1407"/>
      <c r="P645" s="1407"/>
      <c r="Q645" s="1407"/>
      <c r="R645" s="1407"/>
      <c r="T645" s="22"/>
      <c r="U645" t="s">
        <v>580</v>
      </c>
      <c r="Z645" s="1371" t="s">
        <v>2667</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3"/>
        <v>#VALUE!</v>
      </c>
      <c r="DY645" s="1369"/>
      <c r="DZ645" s="1369"/>
      <c r="EA645" s="1369"/>
      <c r="EB645" s="1369"/>
      <c r="EC645" s="1369" t="e">
        <f t="shared" si="4"/>
        <v>#VALUE!</v>
      </c>
      <c r="ED645" s="1369"/>
      <c r="EE645" s="1369"/>
      <c r="EF645" s="1369"/>
      <c r="EG645" s="1369"/>
      <c r="EH645" s="1369" t="e">
        <f t="shared" si="5"/>
        <v>#VALUE!</v>
      </c>
      <c r="EI645" s="1369"/>
      <c r="EJ645" s="1369"/>
      <c r="EK645" s="1369"/>
      <c r="EL645" s="1369"/>
      <c r="EM645" s="1369" t="e">
        <f t="shared" si="6"/>
        <v>#VALUE!</v>
      </c>
      <c r="EN645" s="1369"/>
      <c r="EO645" s="1369"/>
      <c r="EP645" s="1369"/>
      <c r="EQ645" s="1369"/>
      <c r="ER645" s="1369" t="e">
        <f t="shared" si="7"/>
        <v>#VALUE!</v>
      </c>
      <c r="ES645" s="1369"/>
      <c r="ET645" s="1369"/>
      <c r="EU645" s="1369"/>
      <c r="EV645" s="1369"/>
      <c r="EW645" s="1369" t="e">
        <f t="shared" si="8"/>
        <v>#VALUE!</v>
      </c>
      <c r="EX645" s="1369"/>
      <c r="EY645" s="1369"/>
      <c r="EZ645" s="1369"/>
      <c r="FA645" s="1369"/>
    </row>
    <row r="646" spans="1:157" ht="12.95" customHeight="1">
      <c r="A646" s="22"/>
      <c r="B646" t="s">
        <v>17</v>
      </c>
      <c r="G646" s="1502" t="s">
        <v>2717</v>
      </c>
      <c r="H646" s="1407"/>
      <c r="I646" s="1407"/>
      <c r="J646" s="1407"/>
      <c r="K646" s="1407"/>
      <c r="L646" s="1407"/>
      <c r="M646" s="1407"/>
      <c r="N646" s="1407"/>
      <c r="O646" s="1407"/>
      <c r="P646" s="1407"/>
      <c r="Q646" s="1407"/>
      <c r="R646" s="1407"/>
      <c r="S646" s="8"/>
      <c r="T646" s="22"/>
      <c r="U646" t="s">
        <v>17</v>
      </c>
      <c r="Z646" s="1371" t="s">
        <v>2691</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3"/>
        <v>#VALUE!</v>
      </c>
      <c r="DY646" s="1369"/>
      <c r="DZ646" s="1369"/>
      <c r="EA646" s="1369"/>
      <c r="EB646" s="1369"/>
      <c r="EC646" s="1369" t="e">
        <f t="shared" si="4"/>
        <v>#VALUE!</v>
      </c>
      <c r="ED646" s="1369"/>
      <c r="EE646" s="1369"/>
      <c r="EF646" s="1369"/>
      <c r="EG646" s="1369"/>
      <c r="EH646" s="1369" t="e">
        <f t="shared" si="5"/>
        <v>#VALUE!</v>
      </c>
      <c r="EI646" s="1369"/>
      <c r="EJ646" s="1369"/>
      <c r="EK646" s="1369"/>
      <c r="EL646" s="1369"/>
      <c r="EM646" s="1369" t="e">
        <f t="shared" si="6"/>
        <v>#VALUE!</v>
      </c>
      <c r="EN646" s="1369"/>
      <c r="EO646" s="1369"/>
      <c r="EP646" s="1369"/>
      <c r="EQ646" s="1369"/>
      <c r="ER646" s="1369" t="e">
        <f t="shared" si="7"/>
        <v>#VALUE!</v>
      </c>
      <c r="ES646" s="1369"/>
      <c r="ET646" s="1369"/>
      <c r="EU646" s="1369"/>
      <c r="EV646" s="1369"/>
      <c r="EW646" s="1369" t="e">
        <f t="shared" si="8"/>
        <v>#VALUE!</v>
      </c>
      <c r="EX646" s="1369"/>
      <c r="EY646" s="1369"/>
      <c r="EZ646" s="1369"/>
      <c r="FA646" s="1369"/>
    </row>
    <row r="647" spans="1:157" ht="12.95" customHeight="1">
      <c r="A647" s="22"/>
      <c r="B647" t="s">
        <v>315</v>
      </c>
      <c r="G647" s="1493" t="s">
        <v>2718</v>
      </c>
      <c r="H647" s="1494"/>
      <c r="I647" s="1494"/>
      <c r="J647" s="1494"/>
      <c r="K647" s="1494"/>
      <c r="L647" s="1494"/>
      <c r="O647" s="33" t="s">
        <v>205</v>
      </c>
      <c r="P647" s="1477"/>
      <c r="Q647" s="1477"/>
      <c r="R647" s="1477"/>
      <c r="S647" s="10"/>
      <c r="T647" s="22"/>
      <c r="U647" t="s">
        <v>315</v>
      </c>
      <c r="Z647" s="1494" t="s">
        <v>2692</v>
      </c>
      <c r="AA647" s="1494"/>
      <c r="AB647" s="1494"/>
      <c r="AC647" s="1494"/>
      <c r="AD647" s="1494"/>
      <c r="AE647" s="1494"/>
      <c r="AH647" s="33" t="s">
        <v>205</v>
      </c>
      <c r="AI647" s="1477"/>
      <c r="AJ647" s="1477"/>
      <c r="AK647" s="1477"/>
      <c r="AZ647" s="34"/>
      <c r="BA647" s="34"/>
      <c r="BB647" s="34"/>
      <c r="BC647" s="34"/>
      <c r="BD647" s="34"/>
      <c r="BE647" s="34"/>
      <c r="BF647" s="34"/>
      <c r="BG647" s="34"/>
      <c r="BH647" s="34"/>
      <c r="BI647" s="34"/>
      <c r="BJ647" s="34"/>
      <c r="BK647" s="34"/>
      <c r="BL647" s="34"/>
      <c r="BM647" s="34"/>
      <c r="DX647" s="1369" t="e">
        <f t="shared" si="3"/>
        <v>#VALUE!</v>
      </c>
      <c r="DY647" s="1369"/>
      <c r="DZ647" s="1369"/>
      <c r="EA647" s="1369"/>
      <c r="EB647" s="1369"/>
      <c r="EC647" s="1369" t="e">
        <f t="shared" si="4"/>
        <v>#VALUE!</v>
      </c>
      <c r="ED647" s="1369"/>
      <c r="EE647" s="1369"/>
      <c r="EF647" s="1369"/>
      <c r="EG647" s="1369"/>
      <c r="EH647" s="1369" t="e">
        <f t="shared" si="5"/>
        <v>#VALUE!</v>
      </c>
      <c r="EI647" s="1369"/>
      <c r="EJ647" s="1369"/>
      <c r="EK647" s="1369"/>
      <c r="EL647" s="1369"/>
      <c r="EM647" s="1369" t="e">
        <f t="shared" si="6"/>
        <v>#VALUE!</v>
      </c>
      <c r="EN647" s="1369"/>
      <c r="EO647" s="1369"/>
      <c r="EP647" s="1369"/>
      <c r="EQ647" s="1369"/>
      <c r="ER647" s="1369" t="e">
        <f t="shared" si="7"/>
        <v>#VALUE!</v>
      </c>
      <c r="ES647" s="1369"/>
      <c r="ET647" s="1369"/>
      <c r="EU647" s="1369"/>
      <c r="EV647" s="1369"/>
      <c r="EW647" s="1369" t="e">
        <f t="shared" si="8"/>
        <v>#VALUE!</v>
      </c>
      <c r="EX647" s="1369"/>
      <c r="EY647" s="1369"/>
      <c r="EZ647" s="1369"/>
      <c r="FA647" s="1369"/>
    </row>
    <row r="648" spans="1:157" ht="12.95" customHeight="1">
      <c r="A648" s="22"/>
      <c r="B648" t="s">
        <v>18</v>
      </c>
      <c r="H648" s="1502" t="s">
        <v>21</v>
      </c>
      <c r="I648" s="1407"/>
      <c r="J648" s="1407"/>
      <c r="K648" s="1407"/>
      <c r="L648" s="1407"/>
      <c r="M648" s="1407"/>
      <c r="N648" s="1407"/>
      <c r="O648" s="1407"/>
      <c r="P648" s="1407"/>
      <c r="Q648" s="1407"/>
      <c r="R648" s="1407"/>
      <c r="S648" s="8"/>
      <c r="T648" s="22"/>
      <c r="U648" t="s">
        <v>18</v>
      </c>
      <c r="AA648" s="1407" t="s">
        <v>2693</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3"/>
        <v>#VALUE!</v>
      </c>
      <c r="DY648" s="1369"/>
      <c r="DZ648" s="1369"/>
      <c r="EA648" s="1369"/>
      <c r="EB648" s="1369"/>
      <c r="EC648" s="1369" t="e">
        <f t="shared" si="4"/>
        <v>#VALUE!</v>
      </c>
      <c r="ED648" s="1369"/>
      <c r="EE648" s="1369"/>
      <c r="EF648" s="1369"/>
      <c r="EG648" s="1369"/>
      <c r="EH648" s="1369" t="e">
        <f t="shared" si="5"/>
        <v>#VALUE!</v>
      </c>
      <c r="EI648" s="1369"/>
      <c r="EJ648" s="1369"/>
      <c r="EK648" s="1369"/>
      <c r="EL648" s="1369"/>
      <c r="EM648" s="1369" t="e">
        <f t="shared" si="6"/>
        <v>#VALUE!</v>
      </c>
      <c r="EN648" s="1369"/>
      <c r="EO648" s="1369"/>
      <c r="EP648" s="1369"/>
      <c r="EQ648" s="1369"/>
      <c r="ER648" s="1369" t="e">
        <f t="shared" si="7"/>
        <v>#VALUE!</v>
      </c>
      <c r="ES648" s="1369"/>
      <c r="ET648" s="1369"/>
      <c r="EU648" s="1369"/>
      <c r="EV648" s="1369"/>
      <c r="EW648" s="1369" t="e">
        <f t="shared" si="8"/>
        <v>#VALUE!</v>
      </c>
      <c r="EX648" s="1369"/>
      <c r="EY648" s="1369"/>
      <c r="EZ648" s="1369"/>
      <c r="FA648" s="1369"/>
    </row>
    <row r="649" spans="1:157" ht="12.95" customHeight="1">
      <c r="A649" s="22"/>
      <c r="B649" t="s">
        <v>20</v>
      </c>
      <c r="N649" s="1415" t="s">
        <v>669</v>
      </c>
      <c r="O649" s="1415"/>
      <c r="T649" s="22"/>
      <c r="U649" t="s">
        <v>20</v>
      </c>
      <c r="AG649" s="1415" t="s">
        <v>545</v>
      </c>
      <c r="AH649" s="1415"/>
      <c r="AZ649" s="34"/>
      <c r="BA649" s="34"/>
      <c r="BB649" s="34"/>
      <c r="BC649" s="34"/>
      <c r="BD649" s="34"/>
      <c r="BE649" s="34"/>
      <c r="BF649" s="34"/>
      <c r="BG649" s="34"/>
      <c r="BH649" s="34"/>
      <c r="BI649" s="34"/>
      <c r="BJ649" s="34"/>
      <c r="BK649" s="34"/>
      <c r="BL649" s="34"/>
      <c r="BM649" s="34"/>
      <c r="DX649" s="1369" t="e">
        <f t="shared" si="3"/>
        <v>#VALUE!</v>
      </c>
      <c r="DY649" s="1369"/>
      <c r="DZ649" s="1369"/>
      <c r="EA649" s="1369"/>
      <c r="EB649" s="1369"/>
      <c r="EC649" s="1369" t="e">
        <f t="shared" si="4"/>
        <v>#VALUE!</v>
      </c>
      <c r="ED649" s="1369"/>
      <c r="EE649" s="1369"/>
      <c r="EF649" s="1369"/>
      <c r="EG649" s="1369"/>
      <c r="EH649" s="1369" t="e">
        <f t="shared" si="5"/>
        <v>#VALUE!</v>
      </c>
      <c r="EI649" s="1369"/>
      <c r="EJ649" s="1369"/>
      <c r="EK649" s="1369"/>
      <c r="EL649" s="1369"/>
      <c r="EM649" s="1369" t="e">
        <f t="shared" si="6"/>
        <v>#VALUE!</v>
      </c>
      <c r="EN649" s="1369"/>
      <c r="EO649" s="1369"/>
      <c r="EP649" s="1369"/>
      <c r="EQ649" s="1369"/>
      <c r="ER649" s="1369" t="e">
        <f t="shared" si="7"/>
        <v>#VALUE!</v>
      </c>
      <c r="ES649" s="1369"/>
      <c r="ET649" s="1369"/>
      <c r="EU649" s="1369"/>
      <c r="EV649" s="1369"/>
      <c r="EW649" s="1369" t="e">
        <f t="shared" si="8"/>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3"/>
        <v>#VALUE!</v>
      </c>
      <c r="DY650" s="1369"/>
      <c r="DZ650" s="1369"/>
      <c r="EA650" s="1369"/>
      <c r="EB650" s="1369"/>
      <c r="EC650" s="1369" t="e">
        <f t="shared" si="4"/>
        <v>#VALUE!</v>
      </c>
      <c r="ED650" s="1369"/>
      <c r="EE650" s="1369"/>
      <c r="EF650" s="1369"/>
      <c r="EG650" s="1369"/>
      <c r="EH650" s="1369" t="e">
        <f t="shared" si="5"/>
        <v>#VALUE!</v>
      </c>
      <c r="EI650" s="1369"/>
      <c r="EJ650" s="1369"/>
      <c r="EK650" s="1369"/>
      <c r="EL650" s="1369"/>
      <c r="EM650" s="1369" t="e">
        <f t="shared" si="6"/>
        <v>#VALUE!</v>
      </c>
      <c r="EN650" s="1369"/>
      <c r="EO650" s="1369"/>
      <c r="EP650" s="1369"/>
      <c r="EQ650" s="1369"/>
      <c r="ER650" s="1369" t="e">
        <f t="shared" si="7"/>
        <v>#VALUE!</v>
      </c>
      <c r="ES650" s="1369"/>
      <c r="ET650" s="1369"/>
      <c r="EU650" s="1369"/>
      <c r="EV650" s="1369"/>
      <c r="EW650" s="1369" t="e">
        <f t="shared" si="8"/>
        <v>#VALUE!</v>
      </c>
      <c r="EX650" s="1369"/>
      <c r="EY650" s="1369"/>
      <c r="EZ650" s="1369"/>
      <c r="FA650" s="1369"/>
    </row>
    <row r="651" spans="1:157" ht="12.95" customHeight="1">
      <c r="A651" s="55" t="s">
        <v>119</v>
      </c>
      <c r="B651" t="s">
        <v>463</v>
      </c>
      <c r="G651" s="1489" t="str">
        <f>C629</f>
        <v>LAHD - HHH</v>
      </c>
      <c r="H651" s="1489"/>
      <c r="I651" s="1489"/>
      <c r="J651" s="1489"/>
      <c r="K651" s="1489"/>
      <c r="L651" s="1489"/>
      <c r="M651" s="1489"/>
      <c r="N651" s="1489"/>
      <c r="O651" s="1489"/>
      <c r="P651" s="1489"/>
      <c r="Q651" s="1489"/>
      <c r="R651" s="1489"/>
      <c r="T651" s="55" t="s">
        <v>581</v>
      </c>
      <c r="U651" t="s">
        <v>463</v>
      </c>
      <c r="Z651" s="1489" t="str">
        <f>C630</f>
        <v>State HCD - IIG</v>
      </c>
      <c r="AA651" s="1489"/>
      <c r="AB651" s="1489"/>
      <c r="AC651" s="1489"/>
      <c r="AD651" s="1489"/>
      <c r="AE651" s="1489"/>
      <c r="AF651" s="1489"/>
      <c r="AG651" s="1489"/>
      <c r="AH651" s="1489"/>
      <c r="AI651" s="1489"/>
      <c r="AJ651" s="1489"/>
      <c r="AK651" s="1489"/>
      <c r="AZ651" s="34"/>
      <c r="BA651" s="34"/>
      <c r="BB651" s="34"/>
      <c r="BC651" s="34"/>
      <c r="BD651" s="34"/>
      <c r="BE651" s="34"/>
      <c r="BF651" s="34"/>
      <c r="BG651" s="34"/>
      <c r="BH651" s="34"/>
      <c r="BI651" s="34"/>
      <c r="BJ651" s="34"/>
      <c r="BK651" s="34"/>
      <c r="BL651" s="34"/>
      <c r="BM651" s="34"/>
      <c r="DX651" s="1369" t="e">
        <f t="shared" si="3"/>
        <v>#VALUE!</v>
      </c>
      <c r="DY651" s="1369"/>
      <c r="DZ651" s="1369"/>
      <c r="EA651" s="1369"/>
      <c r="EB651" s="1369"/>
      <c r="EC651" s="1369" t="e">
        <f t="shared" si="4"/>
        <v>#VALUE!</v>
      </c>
      <c r="ED651" s="1369"/>
      <c r="EE651" s="1369"/>
      <c r="EF651" s="1369"/>
      <c r="EG651" s="1369"/>
      <c r="EH651" s="1369" t="e">
        <f t="shared" si="5"/>
        <v>#VALUE!</v>
      </c>
      <c r="EI651" s="1369"/>
      <c r="EJ651" s="1369"/>
      <c r="EK651" s="1369"/>
      <c r="EL651" s="1369"/>
      <c r="EM651" s="1369" t="e">
        <f t="shared" si="6"/>
        <v>#VALUE!</v>
      </c>
      <c r="EN651" s="1369"/>
      <c r="EO651" s="1369"/>
      <c r="EP651" s="1369"/>
      <c r="EQ651" s="1369"/>
      <c r="ER651" s="1369" t="e">
        <f t="shared" si="7"/>
        <v>#VALUE!</v>
      </c>
      <c r="ES651" s="1369"/>
      <c r="ET651" s="1369"/>
      <c r="EU651" s="1369"/>
      <c r="EV651" s="1369"/>
      <c r="EW651" s="1369" t="e">
        <f t="shared" si="8"/>
        <v>#VALUE!</v>
      </c>
      <c r="EX651" s="1369"/>
      <c r="EY651" s="1369"/>
      <c r="EZ651" s="1369"/>
      <c r="FA651" s="1369"/>
    </row>
    <row r="652" spans="1:157" ht="12.95" customHeight="1">
      <c r="A652" s="22"/>
      <c r="B652" t="s">
        <v>85</v>
      </c>
      <c r="G652" s="1407" t="s">
        <v>2690</v>
      </c>
      <c r="H652" s="1407"/>
      <c r="I652" s="1407"/>
      <c r="J652" s="1407"/>
      <c r="K652" s="1407"/>
      <c r="L652" s="1407"/>
      <c r="M652" s="1407"/>
      <c r="N652" s="1407"/>
      <c r="O652" s="1407"/>
      <c r="P652" s="1407"/>
      <c r="Q652" s="1407"/>
      <c r="R652" s="1407"/>
      <c r="T652" s="22"/>
      <c r="U652" t="s">
        <v>85</v>
      </c>
      <c r="Z652" s="1407" t="s">
        <v>2694</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3"/>
        <v>#VALUE!</v>
      </c>
      <c r="DY652" s="1369"/>
      <c r="DZ652" s="1369"/>
      <c r="EA652" s="1369"/>
      <c r="EB652" s="1369"/>
      <c r="EC652" s="1369" t="e">
        <f t="shared" si="4"/>
        <v>#VALUE!</v>
      </c>
      <c r="ED652" s="1369"/>
      <c r="EE652" s="1369"/>
      <c r="EF652" s="1369"/>
      <c r="EG652" s="1369"/>
      <c r="EH652" s="1369" t="e">
        <f t="shared" si="5"/>
        <v>#VALUE!</v>
      </c>
      <c r="EI652" s="1369"/>
      <c r="EJ652" s="1369"/>
      <c r="EK652" s="1369"/>
      <c r="EL652" s="1369"/>
      <c r="EM652" s="1369" t="e">
        <f t="shared" si="6"/>
        <v>#VALUE!</v>
      </c>
      <c r="EN652" s="1369"/>
      <c r="EO652" s="1369"/>
      <c r="EP652" s="1369"/>
      <c r="EQ652" s="1369"/>
      <c r="ER652" s="1369" t="e">
        <f t="shared" si="7"/>
        <v>#VALUE!</v>
      </c>
      <c r="ES652" s="1369"/>
      <c r="ET652" s="1369"/>
      <c r="EU652" s="1369"/>
      <c r="EV652" s="1369"/>
      <c r="EW652" s="1369" t="e">
        <f t="shared" si="8"/>
        <v>#VALUE!</v>
      </c>
      <c r="EX652" s="1369"/>
      <c r="EY652" s="1369"/>
      <c r="EZ652" s="1369"/>
      <c r="FA652" s="1369"/>
    </row>
    <row r="653" spans="1:157" ht="12.95" customHeight="1">
      <c r="A653" s="22"/>
      <c r="B653" t="s">
        <v>580</v>
      </c>
      <c r="G653" s="1371" t="s">
        <v>2667</v>
      </c>
      <c r="H653" s="1371"/>
      <c r="I653" s="1371"/>
      <c r="J653" s="1371"/>
      <c r="K653" s="1371"/>
      <c r="L653" s="1371"/>
      <c r="M653" s="1371"/>
      <c r="N653" s="1371"/>
      <c r="O653" s="1371"/>
      <c r="P653" s="1371"/>
      <c r="Q653" s="1371"/>
      <c r="R653" s="1371"/>
      <c r="T653" s="22"/>
      <c r="U653" t="s">
        <v>580</v>
      </c>
      <c r="Z653" s="1371" t="s">
        <v>2695</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3"/>
        <v>#VALUE!</v>
      </c>
      <c r="DY653" s="1369"/>
      <c r="DZ653" s="1369"/>
      <c r="EA653" s="1369"/>
      <c r="EB653" s="1369"/>
      <c r="EC653" s="1369" t="e">
        <f t="shared" si="4"/>
        <v>#VALUE!</v>
      </c>
      <c r="ED653" s="1369"/>
      <c r="EE653" s="1369"/>
      <c r="EF653" s="1369"/>
      <c r="EG653" s="1369"/>
      <c r="EH653" s="1369" t="e">
        <f t="shared" si="5"/>
        <v>#VALUE!</v>
      </c>
      <c r="EI653" s="1369"/>
      <c r="EJ653" s="1369"/>
      <c r="EK653" s="1369"/>
      <c r="EL653" s="1369"/>
      <c r="EM653" s="1369" t="e">
        <f t="shared" si="6"/>
        <v>#VALUE!</v>
      </c>
      <c r="EN653" s="1369"/>
      <c r="EO653" s="1369"/>
      <c r="EP653" s="1369"/>
      <c r="EQ653" s="1369"/>
      <c r="ER653" s="1369" t="e">
        <f t="shared" si="7"/>
        <v>#VALUE!</v>
      </c>
      <c r="ES653" s="1369"/>
      <c r="ET653" s="1369"/>
      <c r="EU653" s="1369"/>
      <c r="EV653" s="1369"/>
      <c r="EW653" s="1369" t="e">
        <f t="shared" si="8"/>
        <v>#VALUE!</v>
      </c>
      <c r="EX653" s="1369"/>
      <c r="EY653" s="1369"/>
      <c r="EZ653" s="1369"/>
      <c r="FA653" s="1369"/>
    </row>
    <row r="654" spans="1:157" ht="12.95" customHeight="1">
      <c r="A654" s="22"/>
      <c r="B654" t="s">
        <v>17</v>
      </c>
      <c r="G654" s="1371" t="s">
        <v>2691</v>
      </c>
      <c r="H654" s="1371"/>
      <c r="I654" s="1371"/>
      <c r="J654" s="1371"/>
      <c r="K654" s="1371"/>
      <c r="L654" s="1371"/>
      <c r="M654" s="1371"/>
      <c r="N654" s="1371"/>
      <c r="O654" s="1371"/>
      <c r="P654" s="1371"/>
      <c r="Q654" s="1371"/>
      <c r="R654" s="1371"/>
      <c r="T654" s="22"/>
      <c r="U654" t="s">
        <v>17</v>
      </c>
      <c r="Z654" s="1371" t="s">
        <v>2696</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3"/>
        <v>#VALUE!</v>
      </c>
      <c r="DY654" s="1369"/>
      <c r="DZ654" s="1369"/>
      <c r="EA654" s="1369"/>
      <c r="EB654" s="1369"/>
      <c r="EC654" s="1369" t="e">
        <f t="shared" si="4"/>
        <v>#VALUE!</v>
      </c>
      <c r="ED654" s="1369"/>
      <c r="EE654" s="1369"/>
      <c r="EF654" s="1369"/>
      <c r="EG654" s="1369"/>
      <c r="EH654" s="1369" t="e">
        <f t="shared" si="5"/>
        <v>#VALUE!</v>
      </c>
      <c r="EI654" s="1369"/>
      <c r="EJ654" s="1369"/>
      <c r="EK654" s="1369"/>
      <c r="EL654" s="1369"/>
      <c r="EM654" s="1369" t="e">
        <f t="shared" si="6"/>
        <v>#VALUE!</v>
      </c>
      <c r="EN654" s="1369"/>
      <c r="EO654" s="1369"/>
      <c r="EP654" s="1369"/>
      <c r="EQ654" s="1369"/>
      <c r="ER654" s="1369" t="e">
        <f t="shared" si="7"/>
        <v>#VALUE!</v>
      </c>
      <c r="ES654" s="1369"/>
      <c r="ET654" s="1369"/>
      <c r="EU654" s="1369"/>
      <c r="EV654" s="1369"/>
      <c r="EW654" s="1369" t="e">
        <f t="shared" si="8"/>
        <v>#VALUE!</v>
      </c>
      <c r="EX654" s="1369"/>
      <c r="EY654" s="1369"/>
      <c r="EZ654" s="1369"/>
      <c r="FA654" s="1369"/>
    </row>
    <row r="655" spans="1:157" ht="12.95" customHeight="1">
      <c r="A655" s="22"/>
      <c r="B655" t="s">
        <v>315</v>
      </c>
      <c r="G655" s="1494" t="s">
        <v>2692</v>
      </c>
      <c r="H655" s="1494"/>
      <c r="I655" s="1494"/>
      <c r="J655" s="1494"/>
      <c r="K655" s="1494"/>
      <c r="L655" s="1494"/>
      <c r="O655" s="33" t="s">
        <v>205</v>
      </c>
      <c r="P655" s="1477"/>
      <c r="Q655" s="1477"/>
      <c r="R655" s="1477"/>
      <c r="T655" s="22"/>
      <c r="U655" t="s">
        <v>315</v>
      </c>
      <c r="Z655" s="1494" t="s">
        <v>2697</v>
      </c>
      <c r="AA655" s="1494"/>
      <c r="AB655" s="1494"/>
      <c r="AC655" s="1494"/>
      <c r="AD655" s="1494"/>
      <c r="AE655" s="1494"/>
      <c r="AH655" s="33" t="s">
        <v>205</v>
      </c>
      <c r="AI655" s="1477"/>
      <c r="AJ655" s="1477"/>
      <c r="AK655" s="1477"/>
      <c r="AZ655" s="34"/>
      <c r="BA655" s="34"/>
      <c r="BB655" s="34"/>
      <c r="BC655" s="34"/>
      <c r="BD655" s="34"/>
      <c r="BE655" s="34"/>
      <c r="BF655" s="34"/>
      <c r="BG655" s="34"/>
      <c r="BH655" s="34"/>
      <c r="BI655" s="34"/>
      <c r="BJ655" s="34"/>
      <c r="BK655" s="34"/>
      <c r="BL655" s="34"/>
      <c r="BM655" s="34"/>
      <c r="DX655" s="1369" t="e">
        <f t="shared" si="3"/>
        <v>#VALUE!</v>
      </c>
      <c r="DY655" s="1369"/>
      <c r="DZ655" s="1369"/>
      <c r="EA655" s="1369"/>
      <c r="EB655" s="1369"/>
      <c r="EC655" s="1369" t="e">
        <f t="shared" si="4"/>
        <v>#VALUE!</v>
      </c>
      <c r="ED655" s="1369"/>
      <c r="EE655" s="1369"/>
      <c r="EF655" s="1369"/>
      <c r="EG655" s="1369"/>
      <c r="EH655" s="1369" t="e">
        <f t="shared" si="5"/>
        <v>#VALUE!</v>
      </c>
      <c r="EI655" s="1369"/>
      <c r="EJ655" s="1369"/>
      <c r="EK655" s="1369"/>
      <c r="EL655" s="1369"/>
      <c r="EM655" s="1369" t="e">
        <f t="shared" si="6"/>
        <v>#VALUE!</v>
      </c>
      <c r="EN655" s="1369"/>
      <c r="EO655" s="1369"/>
      <c r="EP655" s="1369"/>
      <c r="EQ655" s="1369"/>
      <c r="ER655" s="1369" t="e">
        <f t="shared" si="7"/>
        <v>#VALUE!</v>
      </c>
      <c r="ES655" s="1369"/>
      <c r="ET655" s="1369"/>
      <c r="EU655" s="1369"/>
      <c r="EV655" s="1369"/>
      <c r="EW655" s="1369" t="e">
        <f t="shared" si="8"/>
        <v>#VALUE!</v>
      </c>
      <c r="EX655" s="1369"/>
      <c r="EY655" s="1369"/>
      <c r="EZ655" s="1369"/>
      <c r="FA655" s="1369"/>
    </row>
    <row r="656" spans="1:157" ht="12.95" customHeight="1">
      <c r="A656" s="22"/>
      <c r="B656" t="s">
        <v>18</v>
      </c>
      <c r="H656" s="1407" t="s">
        <v>2693</v>
      </c>
      <c r="I656" s="1407"/>
      <c r="J656" s="1407"/>
      <c r="K656" s="1407"/>
      <c r="L656" s="1407"/>
      <c r="M656" s="1407"/>
      <c r="N656" s="1407"/>
      <c r="O656" s="1407"/>
      <c r="P656" s="1407"/>
      <c r="Q656" s="1407"/>
      <c r="R656" s="1407"/>
      <c r="T656" s="22"/>
      <c r="U656" t="s">
        <v>18</v>
      </c>
      <c r="AA656" s="1407" t="s">
        <v>2113</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3"/>
        <v>#VALUE!</v>
      </c>
      <c r="DY656" s="1369"/>
      <c r="DZ656" s="1369"/>
      <c r="EA656" s="1369"/>
      <c r="EB656" s="1369"/>
      <c r="EC656" s="1369" t="e">
        <f t="shared" si="4"/>
        <v>#VALUE!</v>
      </c>
      <c r="ED656" s="1369"/>
      <c r="EE656" s="1369"/>
      <c r="EF656" s="1369"/>
      <c r="EG656" s="1369"/>
      <c r="EH656" s="1369" t="e">
        <f t="shared" si="5"/>
        <v>#VALUE!</v>
      </c>
      <c r="EI656" s="1369"/>
      <c r="EJ656" s="1369"/>
      <c r="EK656" s="1369"/>
      <c r="EL656" s="1369"/>
      <c r="EM656" s="1369" t="e">
        <f t="shared" si="6"/>
        <v>#VALUE!</v>
      </c>
      <c r="EN656" s="1369"/>
      <c r="EO656" s="1369"/>
      <c r="EP656" s="1369"/>
      <c r="EQ656" s="1369"/>
      <c r="ER656" s="1369" t="e">
        <f t="shared" si="7"/>
        <v>#VALUE!</v>
      </c>
      <c r="ES656" s="1369"/>
      <c r="ET656" s="1369"/>
      <c r="EU656" s="1369"/>
      <c r="EV656" s="1369"/>
      <c r="EW656" s="1369" t="e">
        <f t="shared" si="8"/>
        <v>#VALUE!</v>
      </c>
      <c r="EX656" s="1369"/>
      <c r="EY656" s="1369"/>
      <c r="EZ656" s="1369"/>
      <c r="FA656" s="1369"/>
    </row>
    <row r="657" spans="1:157" ht="12.95" customHeight="1">
      <c r="A657" s="22"/>
      <c r="B657" t="s">
        <v>20</v>
      </c>
      <c r="N657" s="1415" t="s">
        <v>545</v>
      </c>
      <c r="O657" s="1415"/>
      <c r="T657" s="22"/>
      <c r="U657" t="s">
        <v>20</v>
      </c>
      <c r="AG657" s="1415" t="s">
        <v>545</v>
      </c>
      <c r="AH657" s="1415"/>
      <c r="AZ657" s="34"/>
      <c r="BA657" s="34"/>
      <c r="BB657" s="34"/>
      <c r="BC657" s="34"/>
      <c r="BD657" s="34"/>
      <c r="BE657" s="34"/>
      <c r="BF657" s="34"/>
      <c r="BG657" s="34"/>
      <c r="BH657" s="34"/>
      <c r="BI657" s="34"/>
      <c r="BJ657" s="34"/>
      <c r="BK657" s="34"/>
      <c r="BL657" s="34"/>
      <c r="BM657" s="34"/>
      <c r="DX657" s="1369" t="e">
        <f t="shared" si="3"/>
        <v>#VALUE!</v>
      </c>
      <c r="DY657" s="1369"/>
      <c r="DZ657" s="1369"/>
      <c r="EA657" s="1369"/>
      <c r="EB657" s="1369"/>
      <c r="EC657" s="1369" t="e">
        <f t="shared" si="4"/>
        <v>#VALUE!</v>
      </c>
      <c r="ED657" s="1369"/>
      <c r="EE657" s="1369"/>
      <c r="EF657" s="1369"/>
      <c r="EG657" s="1369"/>
      <c r="EH657" s="1369" t="e">
        <f t="shared" si="5"/>
        <v>#VALUE!</v>
      </c>
      <c r="EI657" s="1369"/>
      <c r="EJ657" s="1369"/>
      <c r="EK657" s="1369"/>
      <c r="EL657" s="1369"/>
      <c r="EM657" s="1369" t="e">
        <f t="shared" si="6"/>
        <v>#VALUE!</v>
      </c>
      <c r="EN657" s="1369"/>
      <c r="EO657" s="1369"/>
      <c r="EP657" s="1369"/>
      <c r="EQ657" s="1369"/>
      <c r="ER657" s="1369" t="e">
        <f t="shared" si="7"/>
        <v>#VALUE!</v>
      </c>
      <c r="ES657" s="1369"/>
      <c r="ET657" s="1369"/>
      <c r="EU657" s="1369"/>
      <c r="EV657" s="1369"/>
      <c r="EW657" s="1369" t="e">
        <f t="shared" si="8"/>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3"/>
        <v>#VALUE!</v>
      </c>
      <c r="DY658" s="1369"/>
      <c r="DZ658" s="1369"/>
      <c r="EA658" s="1369"/>
      <c r="EB658" s="1369"/>
      <c r="EC658" s="1369" t="e">
        <f t="shared" si="4"/>
        <v>#VALUE!</v>
      </c>
      <c r="ED658" s="1369"/>
      <c r="EE658" s="1369"/>
      <c r="EF658" s="1369"/>
      <c r="EG658" s="1369"/>
      <c r="EH658" s="1369" t="e">
        <f t="shared" si="5"/>
        <v>#VALUE!</v>
      </c>
      <c r="EI658" s="1369"/>
      <c r="EJ658" s="1369"/>
      <c r="EK658" s="1369"/>
      <c r="EL658" s="1369"/>
      <c r="EM658" s="1369" t="e">
        <f t="shared" si="6"/>
        <v>#VALUE!</v>
      </c>
      <c r="EN658" s="1369"/>
      <c r="EO658" s="1369"/>
      <c r="EP658" s="1369"/>
      <c r="EQ658" s="1369"/>
      <c r="ER658" s="1369" t="e">
        <f t="shared" si="7"/>
        <v>#VALUE!</v>
      </c>
      <c r="ES658" s="1369"/>
      <c r="ET658" s="1369"/>
      <c r="EU658" s="1369"/>
      <c r="EV658" s="1369"/>
      <c r="EW658" s="1369" t="e">
        <f t="shared" si="8"/>
        <v>#VALUE!</v>
      </c>
      <c r="EX658" s="1369"/>
      <c r="EY658" s="1369"/>
      <c r="EZ658" s="1369"/>
      <c r="FA658" s="1369"/>
    </row>
    <row r="659" spans="1:157" ht="12.95" customHeight="1">
      <c r="A659" s="55" t="s">
        <v>763</v>
      </c>
      <c r="B659" t="s">
        <v>463</v>
      </c>
      <c r="G659" s="1489" t="str">
        <f>C631</f>
        <v>Deferred Developer Fee</v>
      </c>
      <c r="H659" s="1489"/>
      <c r="I659" s="1489"/>
      <c r="J659" s="1489"/>
      <c r="K659" s="1489"/>
      <c r="L659" s="1489"/>
      <c r="M659" s="1489"/>
      <c r="N659" s="1489"/>
      <c r="O659" s="1489"/>
      <c r="P659" s="1489"/>
      <c r="Q659" s="1489"/>
      <c r="R659" s="1489"/>
      <c r="T659" s="55" t="s">
        <v>584</v>
      </c>
      <c r="U659" t="s">
        <v>463</v>
      </c>
      <c r="Z659" s="1489">
        <f>C632</f>
        <v>0</v>
      </c>
      <c r="AA659" s="1489"/>
      <c r="AB659" s="1489"/>
      <c r="AC659" s="1489"/>
      <c r="AD659" s="1489"/>
      <c r="AE659" s="1489"/>
      <c r="AF659" s="1489"/>
      <c r="AG659" s="1489"/>
      <c r="AH659" s="1489"/>
      <c r="AI659" s="1489"/>
      <c r="AJ659" s="1489"/>
      <c r="AK659" s="1489"/>
      <c r="AZ659" s="34"/>
      <c r="BA659" s="34"/>
      <c r="BB659" s="34"/>
      <c r="BC659" s="34"/>
      <c r="BD659" s="34"/>
      <c r="BE659" s="34"/>
      <c r="BF659" s="34"/>
      <c r="BG659" s="34"/>
      <c r="BH659" s="34"/>
      <c r="BI659" s="34"/>
      <c r="BJ659" s="34"/>
      <c r="BK659" s="34"/>
      <c r="BL659" s="34"/>
      <c r="BM659" s="34"/>
      <c r="DX659" s="1369" t="e">
        <f t="shared" si="3"/>
        <v>#VALUE!</v>
      </c>
      <c r="DY659" s="1369"/>
      <c r="DZ659" s="1369"/>
      <c r="EA659" s="1369"/>
      <c r="EB659" s="1369"/>
      <c r="EC659" s="1369" t="e">
        <f t="shared" si="4"/>
        <v>#VALUE!</v>
      </c>
      <c r="ED659" s="1369"/>
      <c r="EE659" s="1369"/>
      <c r="EF659" s="1369"/>
      <c r="EG659" s="1369"/>
      <c r="EH659" s="1369" t="e">
        <f t="shared" si="5"/>
        <v>#VALUE!</v>
      </c>
      <c r="EI659" s="1369"/>
      <c r="EJ659" s="1369"/>
      <c r="EK659" s="1369"/>
      <c r="EL659" s="1369"/>
      <c r="EM659" s="1369" t="e">
        <f t="shared" si="6"/>
        <v>#VALUE!</v>
      </c>
      <c r="EN659" s="1369"/>
      <c r="EO659" s="1369"/>
      <c r="EP659" s="1369"/>
      <c r="EQ659" s="1369"/>
      <c r="ER659" s="1369" t="e">
        <f t="shared" si="7"/>
        <v>#VALUE!</v>
      </c>
      <c r="ES659" s="1369"/>
      <c r="ET659" s="1369"/>
      <c r="EU659" s="1369"/>
      <c r="EV659" s="1369"/>
      <c r="EW659" s="1369" t="e">
        <f t="shared" si="8"/>
        <v>#VALUE!</v>
      </c>
      <c r="EX659" s="1369"/>
      <c r="EY659" s="1369"/>
      <c r="EZ659" s="1369"/>
      <c r="FA659" s="1369"/>
    </row>
    <row r="660" spans="1:157" ht="12.95" customHeight="1">
      <c r="A660" s="22"/>
      <c r="B660" t="s">
        <v>85</v>
      </c>
      <c r="G660" s="1407" t="s">
        <v>2624</v>
      </c>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3"/>
        <v>#VALUE!</v>
      </c>
      <c r="DY660" s="1369"/>
      <c r="DZ660" s="1369"/>
      <c r="EA660" s="1369"/>
      <c r="EB660" s="1369"/>
      <c r="EC660" s="1369" t="e">
        <f t="shared" si="4"/>
        <v>#VALUE!</v>
      </c>
      <c r="ED660" s="1369"/>
      <c r="EE660" s="1369"/>
      <c r="EF660" s="1369"/>
      <c r="EG660" s="1369"/>
      <c r="EH660" s="1369" t="e">
        <f t="shared" si="5"/>
        <v>#VALUE!</v>
      </c>
      <c r="EI660" s="1369"/>
      <c r="EJ660" s="1369"/>
      <c r="EK660" s="1369"/>
      <c r="EL660" s="1369"/>
      <c r="EM660" s="1369" t="e">
        <f t="shared" si="6"/>
        <v>#VALUE!</v>
      </c>
      <c r="EN660" s="1369"/>
      <c r="EO660" s="1369"/>
      <c r="EP660" s="1369"/>
      <c r="EQ660" s="1369"/>
      <c r="ER660" s="1369" t="e">
        <f t="shared" si="7"/>
        <v>#VALUE!</v>
      </c>
      <c r="ES660" s="1369"/>
      <c r="ET660" s="1369"/>
      <c r="EU660" s="1369"/>
      <c r="EV660" s="1369"/>
      <c r="EW660" s="1369" t="e">
        <f t="shared" si="8"/>
        <v>#VALUE!</v>
      </c>
      <c r="EX660" s="1369"/>
      <c r="EY660" s="1369"/>
      <c r="EZ660" s="1369"/>
      <c r="FA660" s="1369"/>
    </row>
    <row r="661" spans="1:157" ht="12.95" customHeight="1">
      <c r="A661" s="22"/>
      <c r="B661" t="s">
        <v>580</v>
      </c>
      <c r="G661" s="1407" t="s">
        <v>2698</v>
      </c>
      <c r="H661" s="1407"/>
      <c r="I661" s="1407"/>
      <c r="J661" s="1407"/>
      <c r="K661" s="1407"/>
      <c r="L661" s="1407"/>
      <c r="M661" s="1407"/>
      <c r="N661" s="1407"/>
      <c r="O661" s="1407"/>
      <c r="P661" s="1407"/>
      <c r="Q661" s="1407"/>
      <c r="R661" s="1407"/>
      <c r="T661" s="22"/>
      <c r="U661" t="s">
        <v>580</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3"/>
        <v>#VALUE!</v>
      </c>
      <c r="DY661" s="1369"/>
      <c r="DZ661" s="1369"/>
      <c r="EA661" s="1369"/>
      <c r="EB661" s="1369"/>
      <c r="EC661" s="1369" t="e">
        <f t="shared" si="4"/>
        <v>#VALUE!</v>
      </c>
      <c r="ED661" s="1369"/>
      <c r="EE661" s="1369"/>
      <c r="EF661" s="1369"/>
      <c r="EG661" s="1369"/>
      <c r="EH661" s="1369" t="e">
        <f t="shared" si="5"/>
        <v>#VALUE!</v>
      </c>
      <c r="EI661" s="1369"/>
      <c r="EJ661" s="1369"/>
      <c r="EK661" s="1369"/>
      <c r="EL661" s="1369"/>
      <c r="EM661" s="1369" t="e">
        <f t="shared" si="6"/>
        <v>#VALUE!</v>
      </c>
      <c r="EN661" s="1369"/>
      <c r="EO661" s="1369"/>
      <c r="EP661" s="1369"/>
      <c r="EQ661" s="1369"/>
      <c r="ER661" s="1369" t="e">
        <f t="shared" si="7"/>
        <v>#VALUE!</v>
      </c>
      <c r="ES661" s="1369"/>
      <c r="ET661" s="1369"/>
      <c r="EU661" s="1369"/>
      <c r="EV661" s="1369"/>
      <c r="EW661" s="1369" t="e">
        <f t="shared" si="8"/>
        <v>#VALUE!</v>
      </c>
      <c r="EX661" s="1369"/>
      <c r="EY661" s="1369"/>
      <c r="EZ661" s="1369"/>
      <c r="FA661" s="1369"/>
    </row>
    <row r="662" spans="1:157" ht="12.95" customHeight="1">
      <c r="A662" s="22"/>
      <c r="B662" t="s">
        <v>17</v>
      </c>
      <c r="G662" s="1407" t="s">
        <v>2626</v>
      </c>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3"/>
        <v>#VALUE!</v>
      </c>
      <c r="DY662" s="1369"/>
      <c r="DZ662" s="1369"/>
      <c r="EA662" s="1369"/>
      <c r="EB662" s="1369"/>
      <c r="EC662" s="1369" t="e">
        <f t="shared" si="4"/>
        <v>#VALUE!</v>
      </c>
      <c r="ED662" s="1369"/>
      <c r="EE662" s="1369"/>
      <c r="EF662" s="1369"/>
      <c r="EG662" s="1369"/>
      <c r="EH662" s="1369" t="e">
        <f t="shared" si="5"/>
        <v>#VALUE!</v>
      </c>
      <c r="EI662" s="1369"/>
      <c r="EJ662" s="1369"/>
      <c r="EK662" s="1369"/>
      <c r="EL662" s="1369"/>
      <c r="EM662" s="1369" t="e">
        <f t="shared" si="6"/>
        <v>#VALUE!</v>
      </c>
      <c r="EN662" s="1369"/>
      <c r="EO662" s="1369"/>
      <c r="EP662" s="1369"/>
      <c r="EQ662" s="1369"/>
      <c r="ER662" s="1369" t="e">
        <f t="shared" si="7"/>
        <v>#VALUE!</v>
      </c>
      <c r="ES662" s="1369"/>
      <c r="ET662" s="1369"/>
      <c r="EU662" s="1369"/>
      <c r="EV662" s="1369"/>
      <c r="EW662" s="1369" t="e">
        <f t="shared" si="8"/>
        <v>#VALUE!</v>
      </c>
      <c r="EX662" s="1369"/>
      <c r="EY662" s="1369"/>
      <c r="EZ662" s="1369"/>
      <c r="FA662" s="1369"/>
    </row>
    <row r="663" spans="1:157" ht="12.95" customHeight="1">
      <c r="A663" s="22"/>
      <c r="B663" t="s">
        <v>315</v>
      </c>
      <c r="G663" s="1494" t="s">
        <v>2627</v>
      </c>
      <c r="H663" s="1494"/>
      <c r="I663" s="1494"/>
      <c r="J663" s="1494"/>
      <c r="K663" s="1494"/>
      <c r="L663" s="1494"/>
      <c r="O663" s="33" t="s">
        <v>205</v>
      </c>
      <c r="P663" s="1477"/>
      <c r="Q663" s="1477"/>
      <c r="R663" s="1477"/>
      <c r="T663" s="22"/>
      <c r="U663" t="s">
        <v>315</v>
      </c>
      <c r="Z663" s="1493"/>
      <c r="AA663" s="1494"/>
      <c r="AB663" s="1494"/>
      <c r="AC663" s="1494"/>
      <c r="AD663" s="1494"/>
      <c r="AE663" s="1494"/>
      <c r="AH663" s="33" t="s">
        <v>205</v>
      </c>
      <c r="AI663" s="1477"/>
      <c r="AJ663" s="1477"/>
      <c r="AK663" s="147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3"/>
        <v>#VALUE!</v>
      </c>
      <c r="DY663" s="1369"/>
      <c r="DZ663" s="1369"/>
      <c r="EA663" s="1369"/>
      <c r="EB663" s="1369"/>
      <c r="EC663" s="1369" t="e">
        <f t="shared" si="4"/>
        <v>#VALUE!</v>
      </c>
      <c r="ED663" s="1369"/>
      <c r="EE663" s="1369"/>
      <c r="EF663" s="1369"/>
      <c r="EG663" s="1369"/>
      <c r="EH663" s="1369" t="e">
        <f t="shared" si="5"/>
        <v>#VALUE!</v>
      </c>
      <c r="EI663" s="1369"/>
      <c r="EJ663" s="1369"/>
      <c r="EK663" s="1369"/>
      <c r="EL663" s="1369"/>
      <c r="EM663" s="1369" t="e">
        <f t="shared" si="6"/>
        <v>#VALUE!</v>
      </c>
      <c r="EN663" s="1369"/>
      <c r="EO663" s="1369"/>
      <c r="EP663" s="1369"/>
      <c r="EQ663" s="1369"/>
      <c r="ER663" s="1369" t="e">
        <f t="shared" si="7"/>
        <v>#VALUE!</v>
      </c>
      <c r="ES663" s="1369"/>
      <c r="ET663" s="1369"/>
      <c r="EU663" s="1369"/>
      <c r="EV663" s="1369"/>
      <c r="EW663" s="1369" t="e">
        <f t="shared" si="8"/>
        <v>#VALUE!</v>
      </c>
      <c r="EX663" s="1369"/>
      <c r="EY663" s="1369"/>
      <c r="EZ663" s="1369"/>
      <c r="FA663" s="1369"/>
    </row>
    <row r="664" spans="1:157" ht="12.95" customHeight="1">
      <c r="A664" s="22"/>
      <c r="B664" t="s">
        <v>18</v>
      </c>
      <c r="H664" s="1407" t="str">
        <f>M631</f>
        <v>Developer Fee, Deferral</v>
      </c>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3"/>
        <v>#VALUE!</v>
      </c>
      <c r="DY664" s="1369"/>
      <c r="DZ664" s="1369"/>
      <c r="EA664" s="1369"/>
      <c r="EB664" s="1369"/>
      <c r="EC664" s="1369" t="e">
        <f t="shared" si="4"/>
        <v>#VALUE!</v>
      </c>
      <c r="ED664" s="1369"/>
      <c r="EE664" s="1369"/>
      <c r="EF664" s="1369"/>
      <c r="EG664" s="1369"/>
      <c r="EH664" s="1369" t="e">
        <f t="shared" si="5"/>
        <v>#VALUE!</v>
      </c>
      <c r="EI664" s="1369"/>
      <c r="EJ664" s="1369"/>
      <c r="EK664" s="1369"/>
      <c r="EL664" s="1369"/>
      <c r="EM664" s="1369" t="e">
        <f t="shared" si="6"/>
        <v>#VALUE!</v>
      </c>
      <c r="EN664" s="1369"/>
      <c r="EO664" s="1369"/>
      <c r="EP664" s="1369"/>
      <c r="EQ664" s="1369"/>
      <c r="ER664" s="1369" t="e">
        <f t="shared" si="7"/>
        <v>#VALUE!</v>
      </c>
      <c r="ES664" s="1369"/>
      <c r="ET664" s="1369"/>
      <c r="EU664" s="1369"/>
      <c r="EV664" s="1369"/>
      <c r="EW664" s="1369" t="e">
        <f t="shared" si="8"/>
        <v>#VALUE!</v>
      </c>
      <c r="EX664" s="1369"/>
      <c r="EY664" s="1369"/>
      <c r="EZ664" s="1369"/>
      <c r="FA664" s="1369"/>
    </row>
    <row r="665" spans="1:157" ht="12.95" customHeight="1">
      <c r="A665" s="22"/>
      <c r="B665" t="s">
        <v>20</v>
      </c>
      <c r="N665" s="1415" t="s">
        <v>545</v>
      </c>
      <c r="O665" s="1415"/>
      <c r="T665" s="22"/>
      <c r="U665" t="s">
        <v>20</v>
      </c>
      <c r="AG665" s="1415"/>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3"/>
        <v>#VALUE!</v>
      </c>
      <c r="DY665" s="1369"/>
      <c r="DZ665" s="1369"/>
      <c r="EA665" s="1369"/>
      <c r="EB665" s="1369"/>
      <c r="EC665" s="1369" t="e">
        <f t="shared" si="4"/>
        <v>#VALUE!</v>
      </c>
      <c r="ED665" s="1369"/>
      <c r="EE665" s="1369"/>
      <c r="EF665" s="1369"/>
      <c r="EG665" s="1369"/>
      <c r="EH665" s="1369" t="e">
        <f t="shared" si="5"/>
        <v>#VALUE!</v>
      </c>
      <c r="EI665" s="1369"/>
      <c r="EJ665" s="1369"/>
      <c r="EK665" s="1369"/>
      <c r="EL665" s="1369"/>
      <c r="EM665" s="1369" t="e">
        <f t="shared" si="6"/>
        <v>#VALUE!</v>
      </c>
      <c r="EN665" s="1369"/>
      <c r="EO665" s="1369"/>
      <c r="EP665" s="1369"/>
      <c r="EQ665" s="1369"/>
      <c r="ER665" s="1369" t="e">
        <f t="shared" si="7"/>
        <v>#VALUE!</v>
      </c>
      <c r="ES665" s="1369"/>
      <c r="ET665" s="1369"/>
      <c r="EU665" s="1369"/>
      <c r="EV665" s="1369"/>
      <c r="EW665" s="1369" t="e">
        <f t="shared" si="8"/>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3"/>
        <v>#VALUE!</v>
      </c>
      <c r="DY666" s="1369"/>
      <c r="DZ666" s="1369"/>
      <c r="EA666" s="1369"/>
      <c r="EB666" s="1369"/>
      <c r="EC666" s="1369" t="e">
        <f t="shared" si="4"/>
        <v>#VALUE!</v>
      </c>
      <c r="ED666" s="1369"/>
      <c r="EE666" s="1369"/>
      <c r="EF666" s="1369"/>
      <c r="EG666" s="1369"/>
      <c r="EH666" s="1369" t="e">
        <f t="shared" si="5"/>
        <v>#VALUE!</v>
      </c>
      <c r="EI666" s="1369"/>
      <c r="EJ666" s="1369"/>
      <c r="EK666" s="1369"/>
      <c r="EL666" s="1369"/>
      <c r="EM666" s="1369" t="e">
        <f t="shared" si="6"/>
        <v>#VALUE!</v>
      </c>
      <c r="EN666" s="1369"/>
      <c r="EO666" s="1369"/>
      <c r="EP666" s="1369"/>
      <c r="EQ666" s="1369"/>
      <c r="ER666" s="1369" t="e">
        <f t="shared" si="7"/>
        <v>#VALUE!</v>
      </c>
      <c r="ES666" s="1369"/>
      <c r="ET666" s="1369"/>
      <c r="EU666" s="1369"/>
      <c r="EV666" s="1369"/>
      <c r="EW666" s="1369" t="e">
        <f t="shared" si="8"/>
        <v>#VALUE!</v>
      </c>
      <c r="EX666" s="1369"/>
      <c r="EY666" s="1369"/>
      <c r="EZ666" s="1369"/>
      <c r="FA666" s="1369"/>
    </row>
    <row r="667" spans="1:157" ht="12.95" customHeight="1">
      <c r="A667" s="55" t="s">
        <v>455</v>
      </c>
      <c r="B667" t="s">
        <v>463</v>
      </c>
      <c r="G667" s="1489">
        <f>C633</f>
        <v>0</v>
      </c>
      <c r="H667" s="1489"/>
      <c r="I667" s="1489"/>
      <c r="J667" s="1489"/>
      <c r="K667" s="1489"/>
      <c r="L667" s="1489"/>
      <c r="M667" s="1489"/>
      <c r="N667" s="1489"/>
      <c r="O667" s="1489"/>
      <c r="P667" s="1489"/>
      <c r="Q667" s="1489"/>
      <c r="R667" s="1489"/>
      <c r="T667" s="55" t="s">
        <v>456</v>
      </c>
      <c r="U667" t="s">
        <v>463</v>
      </c>
      <c r="Z667" s="1489">
        <f>C634</f>
        <v>0</v>
      </c>
      <c r="AA667" s="1489"/>
      <c r="AB667" s="1489"/>
      <c r="AC667" s="1489"/>
      <c r="AD667" s="1489"/>
      <c r="AE667" s="1489"/>
      <c r="AF667" s="1489"/>
      <c r="AG667" s="1489"/>
      <c r="AH667" s="1489"/>
      <c r="AI667" s="1489"/>
      <c r="AJ667" s="1489"/>
      <c r="AK667" s="1489"/>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3"/>
        <v>#VALUE!</v>
      </c>
      <c r="DY667" s="1369"/>
      <c r="DZ667" s="1369"/>
      <c r="EA667" s="1369"/>
      <c r="EB667" s="1369"/>
      <c r="EC667" s="1369" t="e">
        <f t="shared" si="4"/>
        <v>#VALUE!</v>
      </c>
      <c r="ED667" s="1369"/>
      <c r="EE667" s="1369"/>
      <c r="EF667" s="1369"/>
      <c r="EG667" s="1369"/>
      <c r="EH667" s="1369" t="e">
        <f t="shared" si="5"/>
        <v>#VALUE!</v>
      </c>
      <c r="EI667" s="1369"/>
      <c r="EJ667" s="1369"/>
      <c r="EK667" s="1369"/>
      <c r="EL667" s="1369"/>
      <c r="EM667" s="1369" t="e">
        <f t="shared" si="6"/>
        <v>#VALUE!</v>
      </c>
      <c r="EN667" s="1369"/>
      <c r="EO667" s="1369"/>
      <c r="EP667" s="1369"/>
      <c r="EQ667" s="1369"/>
      <c r="ER667" s="1369" t="e">
        <f t="shared" si="7"/>
        <v>#VALUE!</v>
      </c>
      <c r="ES667" s="1369"/>
      <c r="ET667" s="1369"/>
      <c r="EU667" s="1369"/>
      <c r="EV667" s="1369"/>
      <c r="EW667" s="1369" t="e">
        <f t="shared" si="8"/>
        <v>#VALUE!</v>
      </c>
      <c r="EX667" s="1369"/>
      <c r="EY667" s="1369"/>
      <c r="EZ667" s="1369"/>
      <c r="FA667" s="1369"/>
    </row>
    <row r="668" spans="1:157" ht="12.95"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3"/>
        <v>#VALUE!</v>
      </c>
      <c r="DY668" s="1369"/>
      <c r="DZ668" s="1369"/>
      <c r="EA668" s="1369"/>
      <c r="EB668" s="1369"/>
      <c r="EC668" s="1369" t="e">
        <f t="shared" si="4"/>
        <v>#VALUE!</v>
      </c>
      <c r="ED668" s="1369"/>
      <c r="EE668" s="1369"/>
      <c r="EF668" s="1369"/>
      <c r="EG668" s="1369"/>
      <c r="EH668" s="1369" t="e">
        <f t="shared" si="5"/>
        <v>#VALUE!</v>
      </c>
      <c r="EI668" s="1369"/>
      <c r="EJ668" s="1369"/>
      <c r="EK668" s="1369"/>
      <c r="EL668" s="1369"/>
      <c r="EM668" s="1369" t="e">
        <f t="shared" si="6"/>
        <v>#VALUE!</v>
      </c>
      <c r="EN668" s="1369"/>
      <c r="EO668" s="1369"/>
      <c r="EP668" s="1369"/>
      <c r="EQ668" s="1369"/>
      <c r="ER668" s="1369" t="e">
        <f t="shared" si="7"/>
        <v>#VALUE!</v>
      </c>
      <c r="ES668" s="1369"/>
      <c r="ET668" s="1369"/>
      <c r="EU668" s="1369"/>
      <c r="EV668" s="1369"/>
      <c r="EW668" s="1369" t="e">
        <f t="shared" si="8"/>
        <v>#VALUE!</v>
      </c>
      <c r="EX668" s="1369"/>
      <c r="EY668" s="1369"/>
      <c r="EZ668" s="1369"/>
      <c r="FA668" s="1369"/>
    </row>
    <row r="669" spans="1:157" ht="12.95" customHeight="1">
      <c r="A669" s="22"/>
      <c r="B669" t="s">
        <v>580</v>
      </c>
      <c r="G669" s="1407"/>
      <c r="H669" s="1407"/>
      <c r="I669" s="1407"/>
      <c r="J669" s="1407"/>
      <c r="K669" s="1407"/>
      <c r="L669" s="1407"/>
      <c r="M669" s="1407"/>
      <c r="N669" s="1407"/>
      <c r="O669" s="1407"/>
      <c r="P669" s="1407"/>
      <c r="Q669" s="1407"/>
      <c r="R669" s="1407"/>
      <c r="T669" s="22"/>
      <c r="U669" t="s">
        <v>580</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3"/>
        <v>#VALUE!</v>
      </c>
      <c r="DY669" s="1369"/>
      <c r="DZ669" s="1369"/>
      <c r="EA669" s="1369"/>
      <c r="EB669" s="1369"/>
      <c r="EC669" s="1369" t="e">
        <f t="shared" si="4"/>
        <v>#VALUE!</v>
      </c>
      <c r="ED669" s="1369"/>
      <c r="EE669" s="1369"/>
      <c r="EF669" s="1369"/>
      <c r="EG669" s="1369"/>
      <c r="EH669" s="1369" t="e">
        <f t="shared" si="5"/>
        <v>#VALUE!</v>
      </c>
      <c r="EI669" s="1369"/>
      <c r="EJ669" s="1369"/>
      <c r="EK669" s="1369"/>
      <c r="EL669" s="1369"/>
      <c r="EM669" s="1369" t="e">
        <f t="shared" si="6"/>
        <v>#VALUE!</v>
      </c>
      <c r="EN669" s="1369"/>
      <c r="EO669" s="1369"/>
      <c r="EP669" s="1369"/>
      <c r="EQ669" s="1369"/>
      <c r="ER669" s="1369" t="e">
        <f t="shared" si="7"/>
        <v>#VALUE!</v>
      </c>
      <c r="ES669" s="1369"/>
      <c r="ET669" s="1369"/>
      <c r="EU669" s="1369"/>
      <c r="EV669" s="1369"/>
      <c r="EW669" s="1369" t="e">
        <f t="shared" si="8"/>
        <v>#VALUE!</v>
      </c>
      <c r="EX669" s="1369"/>
      <c r="EY669" s="1369"/>
      <c r="EZ669" s="1369"/>
      <c r="FA669" s="1369"/>
    </row>
    <row r="670" spans="1:157" ht="12.95"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868.39393939393949</v>
      </c>
      <c r="DY670" s="1369"/>
      <c r="DZ670" s="1369"/>
      <c r="EA670" s="1369"/>
      <c r="EB670" s="1369"/>
      <c r="EC670" s="1369">
        <f>SUMIF(EC635:EG669,"&gt;0")</f>
        <v>998.33333333333326</v>
      </c>
      <c r="ED670" s="1369"/>
      <c r="EE670" s="1369"/>
      <c r="EF670" s="1369"/>
      <c r="EG670" s="1369"/>
      <c r="EH670" s="1369">
        <f>SUMIF(EH635:EL669,"&gt;0")</f>
        <v>1523.2424242424242</v>
      </c>
      <c r="EI670" s="1369"/>
      <c r="EJ670" s="1369"/>
      <c r="EK670" s="1369"/>
      <c r="EL670" s="1369"/>
      <c r="EM670" s="1369">
        <f>SUMIF(EM635:EQ669,"&gt;0")</f>
        <v>1774.3571428571427</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315</v>
      </c>
      <c r="G671" s="1494"/>
      <c r="H671" s="1494"/>
      <c r="I671" s="1494"/>
      <c r="J671" s="1494"/>
      <c r="K671" s="1494"/>
      <c r="L671" s="1494"/>
      <c r="O671" s="33" t="s">
        <v>205</v>
      </c>
      <c r="P671" s="1477"/>
      <c r="Q671" s="1477"/>
      <c r="R671" s="1477"/>
      <c r="T671" s="22"/>
      <c r="U671" t="s">
        <v>315</v>
      </c>
      <c r="Z671" s="1494"/>
      <c r="AA671" s="1494"/>
      <c r="AB671" s="1494"/>
      <c r="AC671" s="1494"/>
      <c r="AD671" s="1494"/>
      <c r="AE671" s="1494"/>
      <c r="AH671" s="33" t="s">
        <v>205</v>
      </c>
      <c r="AI671" s="1477"/>
      <c r="AJ671" s="1477"/>
      <c r="AK671" s="147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5" t="s">
        <v>669</v>
      </c>
      <c r="O673" s="1415"/>
      <c r="T673" s="22"/>
      <c r="U673" t="s">
        <v>20</v>
      </c>
      <c r="AG673" s="1415" t="s">
        <v>669</v>
      </c>
      <c r="AH673" s="1415"/>
      <c r="AZ673" s="3"/>
    </row>
    <row r="674" spans="1:52" ht="12.95" customHeight="1">
      <c r="A674" s="22"/>
      <c r="T674" s="22"/>
      <c r="AZ674" s="3"/>
    </row>
    <row r="675" spans="1:52" ht="12.95" customHeight="1">
      <c r="A675" s="55" t="s">
        <v>461</v>
      </c>
      <c r="B675" t="s">
        <v>463</v>
      </c>
      <c r="G675" s="1489">
        <f>C635</f>
        <v>0</v>
      </c>
      <c r="H675" s="1489"/>
      <c r="I675" s="1489"/>
      <c r="J675" s="1489"/>
      <c r="K675" s="1489"/>
      <c r="L675" s="1489"/>
      <c r="M675" s="1489"/>
      <c r="N675" s="1489"/>
      <c r="O675" s="1489"/>
      <c r="P675" s="1489"/>
      <c r="Q675" s="1489"/>
      <c r="R675" s="1489"/>
      <c r="T675" s="55" t="s">
        <v>646</v>
      </c>
      <c r="U675" t="s">
        <v>463</v>
      </c>
      <c r="Z675" s="1489">
        <f>C636</f>
        <v>0</v>
      </c>
      <c r="AA675" s="1489"/>
      <c r="AB675" s="1489"/>
      <c r="AC675" s="1489"/>
      <c r="AD675" s="1489"/>
      <c r="AE675" s="1489"/>
      <c r="AF675" s="1489"/>
      <c r="AG675" s="1489"/>
      <c r="AH675" s="1489"/>
      <c r="AI675" s="1489"/>
      <c r="AJ675" s="1489"/>
      <c r="AK675" s="1489"/>
      <c r="AZ675" s="3"/>
    </row>
    <row r="676" spans="1:52" ht="12.95"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2.95" customHeight="1">
      <c r="A677" s="22"/>
      <c r="B677" t="s">
        <v>580</v>
      </c>
      <c r="G677" s="1407"/>
      <c r="H677" s="1407"/>
      <c r="I677" s="1407"/>
      <c r="J677" s="1407"/>
      <c r="K677" s="1407"/>
      <c r="L677" s="1407"/>
      <c r="M677" s="1407"/>
      <c r="N677" s="1407"/>
      <c r="O677" s="1407"/>
      <c r="P677" s="1407"/>
      <c r="Q677" s="1407"/>
      <c r="R677" s="1407"/>
      <c r="T677" s="22"/>
      <c r="U677" t="s">
        <v>580</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315</v>
      </c>
      <c r="G679" s="1494"/>
      <c r="H679" s="1494"/>
      <c r="I679" s="1494"/>
      <c r="J679" s="1494"/>
      <c r="K679" s="1494"/>
      <c r="L679" s="1494"/>
      <c r="O679" s="33" t="s">
        <v>205</v>
      </c>
      <c r="P679" s="1477"/>
      <c r="Q679" s="1477"/>
      <c r="R679" s="1477"/>
      <c r="T679" s="22"/>
      <c r="U679" t="s">
        <v>315</v>
      </c>
      <c r="Z679" s="1494"/>
      <c r="AA679" s="1494"/>
      <c r="AB679" s="1494"/>
      <c r="AC679" s="1494"/>
      <c r="AD679" s="1494"/>
      <c r="AE679" s="1494"/>
      <c r="AH679" s="33" t="s">
        <v>205</v>
      </c>
      <c r="AI679" s="1477"/>
      <c r="AJ679" s="1477"/>
      <c r="AK679" s="1477"/>
      <c r="AZ679" s="3"/>
    </row>
    <row r="680" spans="1:52" ht="12.95"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2.95" customHeight="1">
      <c r="A681" s="22"/>
      <c r="B681" t="s">
        <v>20</v>
      </c>
      <c r="N681" s="1415" t="s">
        <v>669</v>
      </c>
      <c r="O681" s="1415"/>
      <c r="T681" s="22"/>
      <c r="U681" t="s">
        <v>20</v>
      </c>
      <c r="AG681" s="1415" t="s">
        <v>669</v>
      </c>
      <c r="AH681" s="1415"/>
      <c r="AZ681" s="3"/>
    </row>
    <row r="682" spans="1:52" ht="12.95" customHeight="1">
      <c r="A682" s="22"/>
      <c r="T682" s="22"/>
      <c r="AZ682" s="3"/>
    </row>
    <row r="683" spans="1:52" ht="12.95" customHeight="1">
      <c r="A683" s="55" t="s">
        <v>361</v>
      </c>
      <c r="B683" t="s">
        <v>463</v>
      </c>
      <c r="G683" s="1489">
        <f>C637</f>
        <v>0</v>
      </c>
      <c r="H683" s="1489"/>
      <c r="I683" s="1489"/>
      <c r="J683" s="1489"/>
      <c r="K683" s="1489"/>
      <c r="L683" s="1489"/>
      <c r="M683" s="1489"/>
      <c r="N683" s="1489"/>
      <c r="O683" s="1489"/>
      <c r="P683" s="1489"/>
      <c r="Q683" s="1489"/>
      <c r="R683" s="1489"/>
      <c r="T683" s="55" t="s">
        <v>362</v>
      </c>
      <c r="U683" t="s">
        <v>463</v>
      </c>
      <c r="Z683" s="1489">
        <f>C638</f>
        <v>0</v>
      </c>
      <c r="AA683" s="1489"/>
      <c r="AB683" s="1489"/>
      <c r="AC683" s="1489"/>
      <c r="AD683" s="1489"/>
      <c r="AE683" s="1489"/>
      <c r="AF683" s="1489"/>
      <c r="AG683" s="1489"/>
      <c r="AH683" s="1489"/>
      <c r="AI683" s="1489"/>
      <c r="AJ683" s="1489"/>
      <c r="AK683" s="1489"/>
      <c r="AZ683" s="3"/>
    </row>
    <row r="684" spans="1:52" ht="12.95"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2.95" customHeight="1">
      <c r="B685" t="s">
        <v>580</v>
      </c>
      <c r="G685" s="1407"/>
      <c r="H685" s="1407"/>
      <c r="I685" s="1407"/>
      <c r="J685" s="1407"/>
      <c r="K685" s="1407"/>
      <c r="L685" s="1407"/>
      <c r="M685" s="1407"/>
      <c r="N685" s="1407"/>
      <c r="O685" s="1407"/>
      <c r="P685" s="1407"/>
      <c r="Q685" s="1407"/>
      <c r="R685" s="1407"/>
      <c r="U685" t="s">
        <v>580</v>
      </c>
      <c r="Z685" s="1371"/>
      <c r="AA685" s="1371"/>
      <c r="AB685" s="1371"/>
      <c r="AC685" s="1371"/>
      <c r="AD685" s="1371"/>
      <c r="AE685" s="1371"/>
      <c r="AF685" s="1371"/>
      <c r="AG685" s="1371"/>
      <c r="AH685" s="1371"/>
      <c r="AI685" s="1371"/>
      <c r="AJ685" s="1371"/>
      <c r="AK685" s="1371"/>
      <c r="AZ685" s="3"/>
    </row>
    <row r="686" spans="1:52" ht="12.95"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2.95" customHeight="1">
      <c r="B687" t="s">
        <v>315</v>
      </c>
      <c r="G687" s="1494"/>
      <c r="H687" s="1494"/>
      <c r="I687" s="1494"/>
      <c r="J687" s="1494"/>
      <c r="K687" s="1494"/>
      <c r="L687" s="1494"/>
      <c r="O687" s="33" t="s">
        <v>205</v>
      </c>
      <c r="P687" s="1477"/>
      <c r="Q687" s="1477"/>
      <c r="R687" s="1477"/>
      <c r="U687" t="s">
        <v>315</v>
      </c>
      <c r="Z687" s="1494"/>
      <c r="AA687" s="1494"/>
      <c r="AB687" s="1494"/>
      <c r="AC687" s="1494"/>
      <c r="AD687" s="1494"/>
      <c r="AE687" s="1494"/>
      <c r="AH687" s="33" t="s">
        <v>205</v>
      </c>
      <c r="AI687" s="1477"/>
      <c r="AJ687" s="1477"/>
      <c r="AK687" s="1477"/>
      <c r="AZ687" s="3"/>
    </row>
    <row r="688" spans="1:52" ht="12.95"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2.95" customHeight="1">
      <c r="B689" t="s">
        <v>20</v>
      </c>
      <c r="N689" s="1415" t="s">
        <v>669</v>
      </c>
      <c r="O689" s="1415"/>
      <c r="U689" t="s">
        <v>20</v>
      </c>
      <c r="AG689" s="1415" t="s">
        <v>669</v>
      </c>
      <c r="AH689" s="1415"/>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415" t="s">
        <v>545</v>
      </c>
      <c r="AF693" s="1415"/>
      <c r="AZ693" s="3"/>
    </row>
    <row r="694" spans="1:67" ht="12.95" customHeight="1">
      <c r="B694" s="135"/>
      <c r="C694" s="135"/>
      <c r="D694" s="136" t="s">
        <v>437</v>
      </c>
      <c r="E694" s="135"/>
      <c r="F694" s="135"/>
      <c r="G694" s="135"/>
      <c r="H694" s="135"/>
      <c r="AE694" s="1415" t="s">
        <v>545</v>
      </c>
      <c r="AF694" s="1415"/>
      <c r="AZ694" s="3"/>
    </row>
    <row r="695" spans="1:67" ht="12.95" customHeight="1">
      <c r="B695" s="135"/>
      <c r="C695" s="135"/>
      <c r="D695" s="136" t="s">
        <v>920</v>
      </c>
      <c r="E695" s="135"/>
      <c r="F695" s="135"/>
      <c r="G695" s="135"/>
      <c r="H695" s="135"/>
      <c r="AE695" s="1515">
        <v>45797</v>
      </c>
      <c r="AF695" s="1515"/>
      <c r="AG695" s="1515"/>
      <c r="AH695" s="1515"/>
      <c r="AI695" s="1515"/>
    </row>
    <row r="696" spans="1:67" ht="12.95" customHeight="1">
      <c r="B696" s="135"/>
      <c r="C696" s="135"/>
      <c r="D696" s="317" t="s">
        <v>983</v>
      </c>
      <c r="E696" s="135"/>
      <c r="F696" s="135"/>
      <c r="G696" s="135"/>
      <c r="H696" s="135"/>
      <c r="AE696" s="1674">
        <v>45867</v>
      </c>
      <c r="AF696" s="1674"/>
      <c r="AG696" s="1674"/>
      <c r="AH696" s="1674"/>
      <c r="AI696" s="1674"/>
    </row>
    <row r="697" spans="1:67" ht="12.95" customHeight="1">
      <c r="B697" s="135"/>
      <c r="C697" s="135"/>
    </row>
    <row r="698" spans="1:67" ht="12.95" customHeight="1">
      <c r="B698" s="135"/>
      <c r="C698" s="135"/>
      <c r="D698" s="136" t="s">
        <v>816</v>
      </c>
      <c r="E698" s="135"/>
      <c r="F698" s="135"/>
      <c r="G698" s="135"/>
      <c r="H698" s="135"/>
      <c r="AE698" s="1515">
        <v>46023</v>
      </c>
      <c r="AF698" s="1515"/>
      <c r="AG698" s="1515"/>
      <c r="AH698" s="1515"/>
      <c r="AI698" s="1515"/>
    </row>
    <row r="699" spans="1:67" ht="12.95" customHeight="1">
      <c r="B699" s="135"/>
      <c r="C699" s="135"/>
      <c r="D699" s="136" t="s">
        <v>435</v>
      </c>
      <c r="E699" s="135"/>
      <c r="F699" s="135"/>
      <c r="G699" s="135"/>
      <c r="H699" s="135"/>
      <c r="AE699" s="1697">
        <v>0.54700000000000004</v>
      </c>
      <c r="AF699" s="1697"/>
      <c r="AG699" s="1697"/>
      <c r="AH699" s="1697"/>
      <c r="AI699" s="1697"/>
    </row>
    <row r="700" spans="1:67" ht="12.95" customHeight="1">
      <c r="B700" s="135"/>
      <c r="C700" s="135"/>
      <c r="D700" s="136" t="s">
        <v>436</v>
      </c>
      <c r="E700" s="135"/>
      <c r="F700" s="135"/>
      <c r="G700" s="135"/>
      <c r="H700" s="135"/>
      <c r="W700" s="1489" t="str">
        <f>H335</f>
        <v>TBD</v>
      </c>
      <c r="X700" s="1489"/>
      <c r="Y700" s="1489"/>
      <c r="Z700" s="1489"/>
      <c r="AA700" s="1489"/>
      <c r="AB700" s="1489"/>
      <c r="AC700" s="1489"/>
      <c r="AD700" s="1489"/>
      <c r="AE700" s="1489"/>
      <c r="AF700" s="1489"/>
      <c r="AG700" s="1489"/>
      <c r="AH700" s="1489"/>
      <c r="AI700" s="1489"/>
      <c r="AJ700" s="1489"/>
      <c r="AK700" s="1489"/>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415" t="s">
        <v>669</v>
      </c>
      <c r="AF702" s="1415"/>
      <c r="AZ702" s="4" t="s">
        <v>323</v>
      </c>
    </row>
    <row r="703" spans="1:67" ht="12.95" customHeight="1">
      <c r="B703" s="135"/>
      <c r="C703" s="135"/>
      <c r="D703" s="136" t="s">
        <v>442</v>
      </c>
      <c r="E703" s="135"/>
      <c r="F703" s="135"/>
      <c r="G703" s="135"/>
      <c r="H703" s="135"/>
      <c r="W703" s="1502" t="s">
        <v>591</v>
      </c>
      <c r="X703" s="1407"/>
      <c r="Y703" s="1407"/>
      <c r="Z703" s="1407"/>
      <c r="AA703" s="1407"/>
      <c r="AB703" s="1407"/>
      <c r="AC703" s="1407"/>
      <c r="AD703" s="1407"/>
      <c r="AE703" s="1407"/>
      <c r="AF703" s="1407"/>
      <c r="AG703" s="1407"/>
      <c r="AH703" s="1407"/>
      <c r="AI703" s="1407"/>
      <c r="AJ703" s="1407"/>
      <c r="AK703" s="1407"/>
      <c r="AZ703" s="4" t="s">
        <v>324</v>
      </c>
    </row>
    <row r="704" spans="1:67" ht="12.95" customHeight="1">
      <c r="B704" s="135"/>
      <c r="C704" s="135"/>
      <c r="D704" s="136" t="s">
        <v>87</v>
      </c>
      <c r="E704" s="135"/>
      <c r="F704" s="135"/>
      <c r="G704" s="135"/>
      <c r="H704" s="135"/>
      <c r="J704" s="1502" t="s">
        <v>591</v>
      </c>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2.95" customHeight="1">
      <c r="B705" s="135"/>
      <c r="C705" s="135"/>
      <c r="D705" s="136" t="s">
        <v>88</v>
      </c>
      <c r="J705" s="1493" t="s">
        <v>591</v>
      </c>
      <c r="K705" s="1494"/>
      <c r="L705" s="1494"/>
      <c r="M705" s="1494"/>
      <c r="N705" s="1494"/>
      <c r="O705" s="1494"/>
      <c r="P705" s="4" t="s">
        <v>205</v>
      </c>
      <c r="Q705" s="4"/>
      <c r="R705" s="1497" t="s">
        <v>591</v>
      </c>
      <c r="S705" s="1477"/>
      <c r="T705" s="147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407" t="s">
        <v>306</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7" t="s">
        <v>333</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503" t="s">
        <v>388</v>
      </c>
      <c r="C714" s="1504"/>
      <c r="D714" s="1504"/>
      <c r="E714" s="1504"/>
      <c r="F714" s="1505"/>
      <c r="G714" s="1503" t="s">
        <v>284</v>
      </c>
      <c r="H714" s="1504"/>
      <c r="I714" s="1504"/>
      <c r="J714" s="1505"/>
      <c r="K714" s="1520" t="s">
        <v>1679</v>
      </c>
      <c r="L714" s="1521"/>
      <c r="M714" s="1521"/>
      <c r="N714" s="1522"/>
      <c r="O714" s="1503" t="s">
        <v>447</v>
      </c>
      <c r="P714" s="1504"/>
      <c r="Q714" s="1504"/>
      <c r="R714" s="1504"/>
      <c r="S714" s="1505"/>
      <c r="T714" s="1516" t="s">
        <v>1950</v>
      </c>
      <c r="U714" s="1504"/>
      <c r="V714" s="1504"/>
      <c r="W714" s="1505"/>
      <c r="X714" s="1516" t="s">
        <v>1952</v>
      </c>
      <c r="Y714" s="1504"/>
      <c r="Z714" s="1504"/>
      <c r="AA714" s="1504"/>
      <c r="AB714" s="1505"/>
      <c r="AC714" s="1516" t="s">
        <v>1951</v>
      </c>
      <c r="AD714" s="1504"/>
      <c r="AE714" s="1504"/>
      <c r="AF714" s="1504"/>
      <c r="AG714" s="1505"/>
      <c r="AH714" s="1516" t="s">
        <v>1953</v>
      </c>
      <c r="AI714" s="1504"/>
      <c r="AJ714" s="1505"/>
      <c r="AK714" s="1516" t="s">
        <v>1980</v>
      </c>
      <c r="AL714" s="1504"/>
      <c r="AM714" s="1504"/>
      <c r="AN714" s="1504"/>
      <c r="AO714" s="150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506"/>
      <c r="C715" s="1507"/>
      <c r="D715" s="1507"/>
      <c r="E715" s="1507"/>
      <c r="F715" s="1508"/>
      <c r="G715" s="1506"/>
      <c r="H715" s="1507"/>
      <c r="I715" s="1507"/>
      <c r="J715" s="1508"/>
      <c r="K715" s="1523"/>
      <c r="L715" s="1524"/>
      <c r="M715" s="1524"/>
      <c r="N715" s="1525"/>
      <c r="O715" s="1506"/>
      <c r="P715" s="1507"/>
      <c r="Q715" s="1507"/>
      <c r="R715" s="1507"/>
      <c r="S715" s="1508"/>
      <c r="T715" s="1506"/>
      <c r="U715" s="1507"/>
      <c r="V715" s="1507"/>
      <c r="W715" s="1508"/>
      <c r="X715" s="1506"/>
      <c r="Y715" s="1507"/>
      <c r="Z715" s="1507"/>
      <c r="AA715" s="1507"/>
      <c r="AB715" s="1508"/>
      <c r="AC715" s="1506"/>
      <c r="AD715" s="1507"/>
      <c r="AE715" s="1507"/>
      <c r="AF715" s="1507"/>
      <c r="AG715" s="1508"/>
      <c r="AH715" s="1506"/>
      <c r="AI715" s="1507"/>
      <c r="AJ715" s="1508"/>
      <c r="AK715" s="1506"/>
      <c r="AL715" s="1507"/>
      <c r="AM715" s="1507"/>
      <c r="AN715" s="1507"/>
      <c r="AO715" s="150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506"/>
      <c r="C716" s="1507"/>
      <c r="D716" s="1507"/>
      <c r="E716" s="1507"/>
      <c r="F716" s="1508"/>
      <c r="G716" s="1506"/>
      <c r="H716" s="1507"/>
      <c r="I716" s="1507"/>
      <c r="J716" s="1508"/>
      <c r="K716" s="1523"/>
      <c r="L716" s="1524"/>
      <c r="M716" s="1524"/>
      <c r="N716" s="1525"/>
      <c r="O716" s="1506"/>
      <c r="P716" s="1507"/>
      <c r="Q716" s="1507"/>
      <c r="R716" s="1507"/>
      <c r="S716" s="1508"/>
      <c r="T716" s="1506"/>
      <c r="U716" s="1507"/>
      <c r="V716" s="1507"/>
      <c r="W716" s="1508"/>
      <c r="X716" s="1506"/>
      <c r="Y716" s="1507"/>
      <c r="Z716" s="1507"/>
      <c r="AA716" s="1507"/>
      <c r="AB716" s="1508"/>
      <c r="AC716" s="1506"/>
      <c r="AD716" s="1507"/>
      <c r="AE716" s="1507"/>
      <c r="AF716" s="1507"/>
      <c r="AG716" s="1508"/>
      <c r="AH716" s="1506"/>
      <c r="AI716" s="1507"/>
      <c r="AJ716" s="1508"/>
      <c r="AK716" s="1506"/>
      <c r="AL716" s="1507"/>
      <c r="AM716" s="1507"/>
      <c r="AN716" s="1507"/>
      <c r="AO716" s="1508"/>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9"/>
      <c r="C717" s="1510"/>
      <c r="D717" s="1510"/>
      <c r="E717" s="1510"/>
      <c r="F717" s="1511"/>
      <c r="G717" s="1509"/>
      <c r="H717" s="1510"/>
      <c r="I717" s="1510"/>
      <c r="J717" s="1511"/>
      <c r="K717" s="1523"/>
      <c r="L717" s="1524"/>
      <c r="M717" s="1524"/>
      <c r="N717" s="1525"/>
      <c r="O717" s="1509"/>
      <c r="P717" s="1510"/>
      <c r="Q717" s="1510"/>
      <c r="R717" s="1510"/>
      <c r="S717" s="1511"/>
      <c r="T717" s="1509"/>
      <c r="U717" s="1510"/>
      <c r="V717" s="1510"/>
      <c r="W717" s="1511"/>
      <c r="X717" s="1509"/>
      <c r="Y717" s="1510"/>
      <c r="Z717" s="1510"/>
      <c r="AA717" s="1510"/>
      <c r="AB717" s="1511"/>
      <c r="AC717" s="1509"/>
      <c r="AD717" s="1510"/>
      <c r="AE717" s="1510"/>
      <c r="AF717" s="1510"/>
      <c r="AG717" s="1511"/>
      <c r="AH717" s="1509"/>
      <c r="AI717" s="1510"/>
      <c r="AJ717" s="1511"/>
      <c r="AK717" s="1509"/>
      <c r="AL717" s="1510"/>
      <c r="AM717" s="1510"/>
      <c r="AN717" s="1510"/>
      <c r="AO717" s="1511"/>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5"/>
      <c r="CJ717" s="1337"/>
      <c r="CK717" s="121" t="s">
        <v>475</v>
      </c>
      <c r="CL717" s="122"/>
      <c r="CM717" s="1335"/>
      <c r="CN717" s="1337"/>
      <c r="CO717" s="3"/>
      <c r="CP717" s="1806" t="s">
        <v>633</v>
      </c>
      <c r="CQ717" s="1807"/>
      <c r="CR717" s="1807"/>
      <c r="CS717" s="1807"/>
      <c r="CT717" s="1808"/>
      <c r="CU717" s="1495" t="s">
        <v>324</v>
      </c>
      <c r="CV717" s="1495"/>
      <c r="CW717" s="1495"/>
      <c r="CX717" s="1495"/>
      <c r="CY717" s="1495"/>
      <c r="CZ717" s="1495" t="s">
        <v>163</v>
      </c>
      <c r="DA717" s="1495"/>
      <c r="DB717" s="1495"/>
      <c r="DC717" s="1495"/>
      <c r="DD717" s="1495"/>
      <c r="DE717" s="1495" t="s">
        <v>164</v>
      </c>
      <c r="DF717" s="1495"/>
      <c r="DG717" s="1495"/>
      <c r="DH717" s="1495"/>
      <c r="DI717" s="1495"/>
      <c r="DJ717" s="1495" t="s">
        <v>460</v>
      </c>
      <c r="DK717" s="1495"/>
      <c r="DL717" s="1495"/>
      <c r="DM717" s="1495"/>
      <c r="DN717" s="1495"/>
      <c r="DO717" s="1495" t="s">
        <v>30</v>
      </c>
      <c r="DP717" s="1495"/>
      <c r="DQ717" s="1495"/>
      <c r="DR717" s="1495"/>
      <c r="DS717" s="1495"/>
      <c r="DT717" s="89"/>
      <c r="DU717" s="1495" t="s">
        <v>633</v>
      </c>
      <c r="DV717" s="1495"/>
      <c r="DW717" s="1495"/>
      <c r="DX717" s="1495"/>
      <c r="DY717" s="1495"/>
      <c r="DZ717" s="1495" t="s">
        <v>324</v>
      </c>
      <c r="EA717" s="1495"/>
      <c r="EB717" s="1495"/>
      <c r="EC717" s="1495"/>
      <c r="ED717" s="1495"/>
      <c r="EE717" s="1495" t="s">
        <v>163</v>
      </c>
      <c r="EF717" s="1495"/>
      <c r="EG717" s="1495"/>
      <c r="EH717" s="1495"/>
      <c r="EI717" s="1495"/>
      <c r="EJ717" s="1495" t="s">
        <v>164</v>
      </c>
      <c r="EK717" s="1495"/>
      <c r="EL717" s="1495"/>
      <c r="EM717" s="1495"/>
      <c r="EN717" s="1495"/>
      <c r="EO717" s="1495" t="s">
        <v>460</v>
      </c>
      <c r="EP717" s="1495"/>
      <c r="EQ717" s="1495"/>
      <c r="ER717" s="1495"/>
      <c r="ES717" s="1495"/>
      <c r="ET717" s="1495" t="s">
        <v>30</v>
      </c>
      <c r="EU717" s="1495"/>
      <c r="EV717" s="1495"/>
      <c r="EW717" s="1495"/>
      <c r="EX717" s="1495"/>
      <c r="EY717" s="4"/>
      <c r="EZ717" s="1495" t="s">
        <v>633</v>
      </c>
      <c r="FA717" s="1495"/>
      <c r="FB717" s="1495"/>
      <c r="FC717" s="1495"/>
      <c r="FD717" s="1495"/>
      <c r="FE717" s="1495" t="s">
        <v>324</v>
      </c>
      <c r="FF717" s="1495"/>
      <c r="FG717" s="1495"/>
      <c r="FH717" s="1495"/>
      <c r="FI717" s="1495"/>
      <c r="FJ717" s="1495" t="s">
        <v>163</v>
      </c>
      <c r="FK717" s="1495"/>
      <c r="FL717" s="1495"/>
      <c r="FM717" s="1495"/>
      <c r="FN717" s="1495"/>
      <c r="FO717" s="1495" t="s">
        <v>164</v>
      </c>
      <c r="FP717" s="1495"/>
      <c r="FQ717" s="1495"/>
      <c r="FR717" s="1495"/>
      <c r="FS717" s="1495"/>
      <c r="FT717" s="1495" t="s">
        <v>460</v>
      </c>
      <c r="FU717" s="1495"/>
      <c r="FV717" s="1495"/>
      <c r="FW717" s="1495"/>
      <c r="FX717" s="1495"/>
      <c r="FY717" s="1495" t="s">
        <v>30</v>
      </c>
      <c r="FZ717" s="1495"/>
      <c r="GA717" s="1495"/>
      <c r="GB717" s="1495"/>
      <c r="GC717" s="1495"/>
    </row>
    <row r="718" spans="1:185" ht="12.95" customHeight="1">
      <c r="A718" s="4"/>
      <c r="B718" s="1355" t="s">
        <v>323</v>
      </c>
      <c r="C718" s="1356"/>
      <c r="D718" s="1356"/>
      <c r="E718" s="1356"/>
      <c r="F718" s="1357"/>
      <c r="G718" s="1364">
        <v>20</v>
      </c>
      <c r="H718" s="1365"/>
      <c r="I718" s="1365"/>
      <c r="J718" s="1366"/>
      <c r="K718" s="1613">
        <v>435</v>
      </c>
      <c r="L718" s="1614"/>
      <c r="M718" s="1614"/>
      <c r="N718" s="1615"/>
      <c r="O718" s="1474">
        <v>764</v>
      </c>
      <c r="P718" s="1475"/>
      <c r="Q718" s="1475"/>
      <c r="R718" s="1475"/>
      <c r="S718" s="1476"/>
      <c r="T718" s="1474">
        <v>31</v>
      </c>
      <c r="U718" s="1475"/>
      <c r="V718" s="1475"/>
      <c r="W718" s="1476"/>
      <c r="X718" s="1358">
        <f t="shared" ref="X718:X741" si="9">O718+T718</f>
        <v>795</v>
      </c>
      <c r="Y718" s="1359"/>
      <c r="Z718" s="1359"/>
      <c r="AA718" s="1359"/>
      <c r="AB718" s="1360"/>
      <c r="AC718" s="1622">
        <v>0.3</v>
      </c>
      <c r="AD718" s="1623"/>
      <c r="AE718" s="1623"/>
      <c r="AF718" s="1623"/>
      <c r="AG718" s="1624"/>
      <c r="AH718" s="1361">
        <f>IF($AC718&gt;0,($X718/$AZ718), "")</f>
        <v>0.3</v>
      </c>
      <c r="AI718" s="1362"/>
      <c r="AJ718" s="1363"/>
      <c r="AK718" s="1355" t="s">
        <v>2100</v>
      </c>
      <c r="AL718" s="1356"/>
      <c r="AM718" s="1356"/>
      <c r="AN718" s="1356"/>
      <c r="AO718" s="1357"/>
      <c r="AP718" s="3"/>
      <c r="AQ718" s="3"/>
      <c r="AR718" s="3"/>
      <c r="AS718" s="3"/>
      <c r="AZ718" s="118">
        <f t="shared" ref="AZ718:AZ752" si="10">IF($G718=0,"N/A",VLOOKUP($T$189,TC_Rent,(MATCH($B718,bedrooms,FALSE)),FALSE))</f>
        <v>2650</v>
      </c>
      <c r="BA718" s="3"/>
      <c r="BB718" s="3"/>
      <c r="BC718" s="3"/>
      <c r="BD718" s="3"/>
      <c r="BE718" s="204"/>
      <c r="BF718" s="293">
        <f t="shared" ref="BF718:BF752" si="11">G718</f>
        <v>20</v>
      </c>
      <c r="BG718" s="297">
        <f t="shared" ref="BG718:BG752" si="12">IF($BF$753=0,0,BF718/$BF$753)</f>
        <v>0.1834862385321101</v>
      </c>
      <c r="BH718" s="298">
        <f t="shared" ref="BH718:BH752" si="13">IF(BG718=0,"",BG718*AC718)</f>
        <v>5.5045871559633031E-2</v>
      </c>
      <c r="BI718" s="3"/>
      <c r="BJ718" s="3"/>
      <c r="BK718" s="3"/>
      <c r="BL718" s="3"/>
      <c r="BM718" s="3"/>
      <c r="BN718" s="3"/>
      <c r="BS718" s="293">
        <f t="shared" ref="BS718:BS752" si="14">G718</f>
        <v>20</v>
      </c>
      <c r="BT718" s="297">
        <f t="shared" ref="BT718:BT752" si="15">IF($BS$753=0,0,BS718/$BS$753)</f>
        <v>0.1834862385321101</v>
      </c>
      <c r="BU718" s="298">
        <f t="shared" ref="BU718:BU752" si="16">IF(BT718=0,"",BT718*AH718)</f>
        <v>5.5045871559633031E-2</v>
      </c>
      <c r="CC718" s="3"/>
      <c r="CD718" s="3"/>
      <c r="CE718" s="3"/>
      <c r="CF718" s="3"/>
      <c r="CG718" s="1351">
        <f>IF(AND(AC718&lt;=0.5,AC718&gt;=0.36),1,0)</f>
        <v>0</v>
      </c>
      <c r="CH718" s="1353"/>
      <c r="CI718" s="1335">
        <f>IF(CG718=1,G718,0)</f>
        <v>0</v>
      </c>
      <c r="CJ718" s="1337"/>
      <c r="CK718" s="1351">
        <f t="shared" ref="CK718:CK752" si="17">IF(AND(AC718&lt;=0.35,AC718&gt;0),1,0)</f>
        <v>1</v>
      </c>
      <c r="CL718" s="1353"/>
      <c r="CM718" s="1335">
        <f t="shared" ref="CM718:CM752" si="18">IF(CK718=1,G718,0)</f>
        <v>20</v>
      </c>
      <c r="CN718" s="1337"/>
      <c r="CO718" s="3"/>
      <c r="CP718" s="1332">
        <f t="shared" ref="CP718:CP752" si="19">IF(B718="SRO/Studio",G718,0)</f>
        <v>20</v>
      </c>
      <c r="CQ718" s="1333"/>
      <c r="CR718" s="1333"/>
      <c r="CS718" s="1333"/>
      <c r="CT718" s="1334"/>
      <c r="CU718" s="1354">
        <f t="shared" ref="CU718:CU752" si="20">IF(B718="1 Bedroom",G718,0)</f>
        <v>0</v>
      </c>
      <c r="CV718" s="1354"/>
      <c r="CW718" s="1354"/>
      <c r="CX718" s="1354"/>
      <c r="CY718" s="1354"/>
      <c r="CZ718" s="1354">
        <f t="shared" ref="CZ718:CZ752" si="21">IF(B718="2 Bedrooms",G718,0)</f>
        <v>0</v>
      </c>
      <c r="DA718" s="1354"/>
      <c r="DB718" s="1354"/>
      <c r="DC718" s="1354"/>
      <c r="DD718" s="1354"/>
      <c r="DE718" s="1354">
        <f t="shared" ref="DE718:DE752" si="22">IF(B718="3 Bedrooms",G718,0)</f>
        <v>0</v>
      </c>
      <c r="DF718" s="1354"/>
      <c r="DG718" s="1354"/>
      <c r="DH718" s="1354"/>
      <c r="DI718" s="1354"/>
      <c r="DJ718" s="1354">
        <f t="shared" ref="DJ718:DJ752" si="23">IF(B718="4 Bedrooms",G718,0)</f>
        <v>0</v>
      </c>
      <c r="DK718" s="1354"/>
      <c r="DL718" s="1354"/>
      <c r="DM718" s="1354"/>
      <c r="DN718" s="1354"/>
      <c r="DO718" s="1354">
        <f t="shared" ref="DO718:DO752" si="24">IF(B718="5 Bedrooms",G718,0)</f>
        <v>0</v>
      </c>
      <c r="DP718" s="1354"/>
      <c r="DQ718" s="1354"/>
      <c r="DR718" s="1354"/>
      <c r="DS718" s="1354"/>
      <c r="DT718" s="6"/>
      <c r="DU718" s="1368">
        <f t="shared" ref="DU718:DU752" si="25">IF(AND(B718="SRO/Studio",AC718&lt;=0.3),G718,0)</f>
        <v>20</v>
      </c>
      <c r="DV718" s="1368"/>
      <c r="DW718" s="1368"/>
      <c r="DX718" s="1368"/>
      <c r="DY718" s="1368"/>
      <c r="DZ718" s="1368">
        <f t="shared" ref="DZ718:DZ752" si="26">IF(AND(B718="1 Bedroom",AC718&lt;=0.3),G718,0)</f>
        <v>0</v>
      </c>
      <c r="EA718" s="1368"/>
      <c r="EB718" s="1368"/>
      <c r="EC718" s="1368"/>
      <c r="ED718" s="1368"/>
      <c r="EE718" s="1368">
        <f t="shared" ref="EE718:EE752" si="27">IF(AND(B718="2 Bedrooms",AC718&lt;=0.3),G718,0)</f>
        <v>0</v>
      </c>
      <c r="EF718" s="1368"/>
      <c r="EG718" s="1368"/>
      <c r="EH718" s="1368"/>
      <c r="EI718" s="1368"/>
      <c r="EJ718" s="1368">
        <f t="shared" ref="EJ718:EJ752" si="28">IF(AND(B718="3 Bedrooms",AC718&lt;=0.3),G718,0)</f>
        <v>0</v>
      </c>
      <c r="EK718" s="1368"/>
      <c r="EL718" s="1368"/>
      <c r="EM718" s="1368"/>
      <c r="EN718" s="1368"/>
      <c r="EO718" s="1368">
        <f t="shared" ref="EO718:EO752" si="29">IF(AND(B718="4 Bedrooms",AC718&lt;=0.3),G718,0)</f>
        <v>0</v>
      </c>
      <c r="EP718" s="1368"/>
      <c r="EQ718" s="1368"/>
      <c r="ER718" s="1368"/>
      <c r="ES718" s="1368"/>
      <c r="ET718" s="1368">
        <f t="shared" ref="ET718:ET752" si="30">IF(AND(B718="5 Bedrooms",AC718&lt;=0.3),G718,0)</f>
        <v>0</v>
      </c>
      <c r="EU718" s="1368"/>
      <c r="EV718" s="1368"/>
      <c r="EW718" s="1368"/>
      <c r="EX718" s="1368"/>
      <c r="EY718" s="4"/>
      <c r="EZ718" s="1351">
        <f t="shared" ref="EZ718:EZ752" si="31">IF(CP718&gt;0,O718,"")</f>
        <v>764</v>
      </c>
      <c r="FA718" s="1352"/>
      <c r="FB718" s="1352"/>
      <c r="FC718" s="1352"/>
      <c r="FD718" s="1353"/>
      <c r="FE718" s="1351" t="str">
        <f t="shared" ref="FE718:FE752" si="32">IF(CU718&gt;0,O718,"")</f>
        <v/>
      </c>
      <c r="FF718" s="1352"/>
      <c r="FG718" s="1352"/>
      <c r="FH718" s="1352"/>
      <c r="FI718" s="1353"/>
      <c r="FJ718" s="1351" t="str">
        <f t="shared" ref="FJ718:FJ752" si="33">IF(CZ718&gt;0,O718,"")</f>
        <v/>
      </c>
      <c r="FK718" s="1352"/>
      <c r="FL718" s="1352"/>
      <c r="FM718" s="1352"/>
      <c r="FN718" s="1353"/>
      <c r="FO718" s="1351" t="str">
        <f t="shared" ref="FO718:FO752" si="34">IF(DE718&gt;0,O718,"")</f>
        <v/>
      </c>
      <c r="FP718" s="1352"/>
      <c r="FQ718" s="1352"/>
      <c r="FR718" s="1352"/>
      <c r="FS718" s="1353"/>
      <c r="FT718" s="1351" t="str">
        <f t="shared" ref="FT718:FT752" si="35">IF(DJ718&gt;0,O718,"")</f>
        <v/>
      </c>
      <c r="FU718" s="1352"/>
      <c r="FV718" s="1352"/>
      <c r="FW718" s="1352"/>
      <c r="FX718" s="1353"/>
      <c r="FY718" s="1351" t="str">
        <f t="shared" ref="FY718:FY752" si="36">IF(DO718&gt;0,O718,"")</f>
        <v/>
      </c>
      <c r="FZ718" s="1352"/>
      <c r="GA718" s="1352"/>
      <c r="GB718" s="1352"/>
      <c r="GC718" s="1353"/>
    </row>
    <row r="719" spans="1:185" ht="12.95" customHeight="1">
      <c r="A719" s="4"/>
      <c r="B719" s="1355" t="s">
        <v>324</v>
      </c>
      <c r="C719" s="1356"/>
      <c r="D719" s="1356"/>
      <c r="E719" s="1356"/>
      <c r="F719" s="1357"/>
      <c r="G719" s="1364">
        <v>10</v>
      </c>
      <c r="H719" s="1365"/>
      <c r="I719" s="1365"/>
      <c r="J719" s="1366"/>
      <c r="K719" s="1613">
        <v>590</v>
      </c>
      <c r="L719" s="1614"/>
      <c r="M719" s="1614"/>
      <c r="N719" s="1615"/>
      <c r="O719" s="1474">
        <v>809</v>
      </c>
      <c r="P719" s="1475"/>
      <c r="Q719" s="1475"/>
      <c r="R719" s="1475"/>
      <c r="S719" s="1476"/>
      <c r="T719" s="1474">
        <v>43</v>
      </c>
      <c r="U719" s="1475"/>
      <c r="V719" s="1475"/>
      <c r="W719" s="1476"/>
      <c r="X719" s="1358">
        <f t="shared" si="9"/>
        <v>852</v>
      </c>
      <c r="Y719" s="1359"/>
      <c r="Z719" s="1359"/>
      <c r="AA719" s="1359"/>
      <c r="AB719" s="1360"/>
      <c r="AC719" s="1622">
        <v>0.3</v>
      </c>
      <c r="AD719" s="1623"/>
      <c r="AE719" s="1623"/>
      <c r="AF719" s="1623"/>
      <c r="AG719" s="1624"/>
      <c r="AH719" s="1361">
        <f t="shared" ref="AH719:AH752" si="37">IF($AC719&gt;0,($X719/$AZ719), "")</f>
        <v>0.3</v>
      </c>
      <c r="AI719" s="1362"/>
      <c r="AJ719" s="1363"/>
      <c r="AK719" s="1355" t="s">
        <v>2100</v>
      </c>
      <c r="AL719" s="1356"/>
      <c r="AM719" s="1356"/>
      <c r="AN719" s="1356"/>
      <c r="AO719" s="1357"/>
      <c r="AP719" s="3"/>
      <c r="AQ719" s="3"/>
      <c r="AR719" s="3"/>
      <c r="AS719" s="3"/>
      <c r="AZ719" s="118">
        <f t="shared" si="10"/>
        <v>2840</v>
      </c>
      <c r="BA719" s="3"/>
      <c r="BB719" s="3"/>
      <c r="BC719" s="3"/>
      <c r="BD719" s="3"/>
      <c r="BE719" s="204"/>
      <c r="BF719" s="294">
        <f t="shared" si="11"/>
        <v>10</v>
      </c>
      <c r="BG719" s="297">
        <f t="shared" si="12"/>
        <v>9.1743119266055051E-2</v>
      </c>
      <c r="BH719" s="298">
        <f t="shared" si="13"/>
        <v>2.7522935779816515E-2</v>
      </c>
      <c r="BI719" s="3"/>
      <c r="BJ719" s="3"/>
      <c r="BK719" s="3"/>
      <c r="BL719" s="3"/>
      <c r="BM719" s="3"/>
      <c r="BN719" s="3"/>
      <c r="BS719" s="294">
        <f t="shared" si="14"/>
        <v>10</v>
      </c>
      <c r="BT719" s="297">
        <f t="shared" si="15"/>
        <v>9.1743119266055051E-2</v>
      </c>
      <c r="BU719" s="298">
        <f t="shared" si="16"/>
        <v>2.7522935779816515E-2</v>
      </c>
      <c r="CC719" s="3"/>
      <c r="CD719" s="3"/>
      <c r="CE719" s="3"/>
      <c r="CF719" s="3"/>
      <c r="CG719" s="1351">
        <f t="shared" ref="CG719:CG752" si="38">IF(AND(AC719&lt;=0.5,AC719&gt;=0.36),1,0)</f>
        <v>0</v>
      </c>
      <c r="CH719" s="1353"/>
      <c r="CI719" s="1335">
        <f t="shared" ref="CI719:CI752" si="39">IF(CG719=1,G719,0)</f>
        <v>0</v>
      </c>
      <c r="CJ719" s="1337"/>
      <c r="CK719" s="1351">
        <f t="shared" si="17"/>
        <v>1</v>
      </c>
      <c r="CL719" s="1353"/>
      <c r="CM719" s="1335">
        <f t="shared" si="18"/>
        <v>10</v>
      </c>
      <c r="CN719" s="1337"/>
      <c r="CO719" s="3"/>
      <c r="CP719" s="1332">
        <f t="shared" si="19"/>
        <v>0</v>
      </c>
      <c r="CQ719" s="1333"/>
      <c r="CR719" s="1333"/>
      <c r="CS719" s="1333"/>
      <c r="CT719" s="1334"/>
      <c r="CU719" s="1354">
        <f t="shared" si="20"/>
        <v>10</v>
      </c>
      <c r="CV719" s="1354"/>
      <c r="CW719" s="1354"/>
      <c r="CX719" s="1354"/>
      <c r="CY719" s="1354"/>
      <c r="CZ719" s="1354">
        <f t="shared" si="21"/>
        <v>0</v>
      </c>
      <c r="DA719" s="1354"/>
      <c r="DB719" s="1354"/>
      <c r="DC719" s="1354"/>
      <c r="DD719" s="1354"/>
      <c r="DE719" s="1354">
        <f t="shared" si="22"/>
        <v>0</v>
      </c>
      <c r="DF719" s="1354"/>
      <c r="DG719" s="1354"/>
      <c r="DH719" s="1354"/>
      <c r="DI719" s="1354"/>
      <c r="DJ719" s="1354">
        <f t="shared" si="23"/>
        <v>0</v>
      </c>
      <c r="DK719" s="1354"/>
      <c r="DL719" s="1354"/>
      <c r="DM719" s="1354"/>
      <c r="DN719" s="1354"/>
      <c r="DO719" s="1354">
        <f t="shared" si="24"/>
        <v>0</v>
      </c>
      <c r="DP719" s="1354"/>
      <c r="DQ719" s="1354"/>
      <c r="DR719" s="1354"/>
      <c r="DS719" s="1354"/>
      <c r="DT719" s="6"/>
      <c r="DU719" s="1368">
        <f t="shared" si="25"/>
        <v>0</v>
      </c>
      <c r="DV719" s="1368"/>
      <c r="DW719" s="1368"/>
      <c r="DX719" s="1368"/>
      <c r="DY719" s="1368"/>
      <c r="DZ719" s="1368">
        <f t="shared" si="26"/>
        <v>10</v>
      </c>
      <c r="EA719" s="1368"/>
      <c r="EB719" s="1368"/>
      <c r="EC719" s="1368"/>
      <c r="ED719" s="1368"/>
      <c r="EE719" s="1368">
        <f t="shared" si="27"/>
        <v>0</v>
      </c>
      <c r="EF719" s="1368"/>
      <c r="EG719" s="1368"/>
      <c r="EH719" s="1368"/>
      <c r="EI719" s="1368"/>
      <c r="EJ719" s="1368">
        <f t="shared" si="28"/>
        <v>0</v>
      </c>
      <c r="EK719" s="1368"/>
      <c r="EL719" s="1368"/>
      <c r="EM719" s="1368"/>
      <c r="EN719" s="1368"/>
      <c r="EO719" s="1368">
        <f t="shared" si="29"/>
        <v>0</v>
      </c>
      <c r="EP719" s="1368"/>
      <c r="EQ719" s="1368"/>
      <c r="ER719" s="1368"/>
      <c r="ES719" s="1368"/>
      <c r="ET719" s="1368">
        <f t="shared" si="30"/>
        <v>0</v>
      </c>
      <c r="EU719" s="1368"/>
      <c r="EV719" s="1368"/>
      <c r="EW719" s="1368"/>
      <c r="EX719" s="1368"/>
      <c r="EY719" s="4"/>
      <c r="EZ719" s="1351" t="str">
        <f t="shared" si="31"/>
        <v/>
      </c>
      <c r="FA719" s="1352"/>
      <c r="FB719" s="1352"/>
      <c r="FC719" s="1352"/>
      <c r="FD719" s="1353"/>
      <c r="FE719" s="1351">
        <f t="shared" si="32"/>
        <v>809</v>
      </c>
      <c r="FF719" s="1352"/>
      <c r="FG719" s="1352"/>
      <c r="FH719" s="1352"/>
      <c r="FI719" s="1353"/>
      <c r="FJ719" s="1351" t="str">
        <f t="shared" si="33"/>
        <v/>
      </c>
      <c r="FK719" s="1352"/>
      <c r="FL719" s="1352"/>
      <c r="FM719" s="1352"/>
      <c r="FN719" s="1353"/>
      <c r="FO719" s="1351" t="str">
        <f t="shared" si="34"/>
        <v/>
      </c>
      <c r="FP719" s="1352"/>
      <c r="FQ719" s="1352"/>
      <c r="FR719" s="1352"/>
      <c r="FS719" s="1353"/>
      <c r="FT719" s="1351" t="str">
        <f t="shared" si="35"/>
        <v/>
      </c>
      <c r="FU719" s="1352"/>
      <c r="FV719" s="1352"/>
      <c r="FW719" s="1352"/>
      <c r="FX719" s="1353"/>
      <c r="FY719" s="1351" t="str">
        <f t="shared" si="36"/>
        <v/>
      </c>
      <c r="FZ719" s="1352"/>
      <c r="GA719" s="1352"/>
      <c r="GB719" s="1352"/>
      <c r="GC719" s="1353"/>
    </row>
    <row r="720" spans="1:185" ht="12.95" customHeight="1">
      <c r="A720" s="4"/>
      <c r="B720" s="1355" t="s">
        <v>163</v>
      </c>
      <c r="C720" s="1356"/>
      <c r="D720" s="1356"/>
      <c r="E720" s="1356"/>
      <c r="F720" s="1357"/>
      <c r="G720" s="1364">
        <v>4</v>
      </c>
      <c r="H720" s="1365"/>
      <c r="I720" s="1365"/>
      <c r="J720" s="1366"/>
      <c r="K720" s="1613">
        <v>830</v>
      </c>
      <c r="L720" s="1614"/>
      <c r="M720" s="1614"/>
      <c r="N720" s="1615"/>
      <c r="O720" s="1474">
        <v>966</v>
      </c>
      <c r="P720" s="1475"/>
      <c r="Q720" s="1475"/>
      <c r="R720" s="1475"/>
      <c r="S720" s="1476"/>
      <c r="T720" s="1474">
        <v>56</v>
      </c>
      <c r="U720" s="1475"/>
      <c r="V720" s="1475"/>
      <c r="W720" s="1476"/>
      <c r="X720" s="1358">
        <f t="shared" si="9"/>
        <v>1022</v>
      </c>
      <c r="Y720" s="1359"/>
      <c r="Z720" s="1359"/>
      <c r="AA720" s="1359"/>
      <c r="AB720" s="1360"/>
      <c r="AC720" s="1622">
        <v>0.3</v>
      </c>
      <c r="AD720" s="1623"/>
      <c r="AE720" s="1623"/>
      <c r="AF720" s="1623"/>
      <c r="AG720" s="1624"/>
      <c r="AH720" s="1361">
        <f t="shared" si="37"/>
        <v>0.30005871990604815</v>
      </c>
      <c r="AI720" s="1362"/>
      <c r="AJ720" s="1363"/>
      <c r="AK720" s="1355" t="s">
        <v>591</v>
      </c>
      <c r="AL720" s="1356"/>
      <c r="AM720" s="1356"/>
      <c r="AN720" s="1356"/>
      <c r="AO720" s="1357"/>
      <c r="AP720" s="3"/>
      <c r="AQ720" s="3"/>
      <c r="AR720" s="3"/>
      <c r="AS720" s="3"/>
      <c r="AZ720" s="118">
        <f t="shared" si="10"/>
        <v>3406</v>
      </c>
      <c r="BA720" s="3"/>
      <c r="BB720" s="3"/>
      <c r="BC720" s="3"/>
      <c r="BD720" s="3"/>
      <c r="BE720" s="204"/>
      <c r="BF720" s="294">
        <f t="shared" si="11"/>
        <v>4</v>
      </c>
      <c r="BG720" s="297">
        <f t="shared" si="12"/>
        <v>3.669724770642202E-2</v>
      </c>
      <c r="BH720" s="298">
        <f t="shared" si="13"/>
        <v>1.1009174311926606E-2</v>
      </c>
      <c r="BI720" s="3"/>
      <c r="BJ720" s="3"/>
      <c r="BK720" s="3"/>
      <c r="BL720" s="3"/>
      <c r="BM720" s="3"/>
      <c r="BN720" s="3"/>
      <c r="BS720" s="294">
        <f t="shared" si="14"/>
        <v>4</v>
      </c>
      <c r="BT720" s="297">
        <f t="shared" si="15"/>
        <v>3.669724770642202E-2</v>
      </c>
      <c r="BU720" s="298">
        <f t="shared" si="16"/>
        <v>1.1011329170864153E-2</v>
      </c>
      <c r="CC720" s="3"/>
      <c r="CD720" s="3"/>
      <c r="CE720" s="3"/>
      <c r="CF720" s="3"/>
      <c r="CG720" s="1351">
        <f t="shared" si="38"/>
        <v>0</v>
      </c>
      <c r="CH720" s="1353"/>
      <c r="CI720" s="1335">
        <f t="shared" si="39"/>
        <v>0</v>
      </c>
      <c r="CJ720" s="1337"/>
      <c r="CK720" s="1351">
        <f t="shared" si="17"/>
        <v>1</v>
      </c>
      <c r="CL720" s="1353"/>
      <c r="CM720" s="1335">
        <f t="shared" si="18"/>
        <v>4</v>
      </c>
      <c r="CN720" s="1337"/>
      <c r="CO720" s="3"/>
      <c r="CP720" s="1332">
        <f t="shared" si="19"/>
        <v>0</v>
      </c>
      <c r="CQ720" s="1333"/>
      <c r="CR720" s="1333"/>
      <c r="CS720" s="1333"/>
      <c r="CT720" s="1334"/>
      <c r="CU720" s="1354">
        <f t="shared" si="20"/>
        <v>0</v>
      </c>
      <c r="CV720" s="1354"/>
      <c r="CW720" s="1354"/>
      <c r="CX720" s="1354"/>
      <c r="CY720" s="1354"/>
      <c r="CZ720" s="1354">
        <f t="shared" si="21"/>
        <v>4</v>
      </c>
      <c r="DA720" s="1354"/>
      <c r="DB720" s="1354"/>
      <c r="DC720" s="1354"/>
      <c r="DD720" s="1354"/>
      <c r="DE720" s="1354">
        <f t="shared" si="22"/>
        <v>0</v>
      </c>
      <c r="DF720" s="1354"/>
      <c r="DG720" s="1354"/>
      <c r="DH720" s="1354"/>
      <c r="DI720" s="1354"/>
      <c r="DJ720" s="1354">
        <f t="shared" si="23"/>
        <v>0</v>
      </c>
      <c r="DK720" s="1354"/>
      <c r="DL720" s="1354"/>
      <c r="DM720" s="1354"/>
      <c r="DN720" s="1354"/>
      <c r="DO720" s="1354">
        <f t="shared" si="24"/>
        <v>0</v>
      </c>
      <c r="DP720" s="1354"/>
      <c r="DQ720" s="1354"/>
      <c r="DR720" s="1354"/>
      <c r="DS720" s="1354"/>
      <c r="DT720" s="6"/>
      <c r="DU720" s="1368">
        <f t="shared" si="25"/>
        <v>0</v>
      </c>
      <c r="DV720" s="1368"/>
      <c r="DW720" s="1368"/>
      <c r="DX720" s="1368"/>
      <c r="DY720" s="1368"/>
      <c r="DZ720" s="1368">
        <f t="shared" si="26"/>
        <v>0</v>
      </c>
      <c r="EA720" s="1368"/>
      <c r="EB720" s="1368"/>
      <c r="EC720" s="1368"/>
      <c r="ED720" s="1368"/>
      <c r="EE720" s="1368">
        <f t="shared" si="27"/>
        <v>4</v>
      </c>
      <c r="EF720" s="1368"/>
      <c r="EG720" s="1368"/>
      <c r="EH720" s="1368"/>
      <c r="EI720" s="1368"/>
      <c r="EJ720" s="1368">
        <f t="shared" si="28"/>
        <v>0</v>
      </c>
      <c r="EK720" s="1368"/>
      <c r="EL720" s="1368"/>
      <c r="EM720" s="1368"/>
      <c r="EN720" s="1368"/>
      <c r="EO720" s="1368">
        <f t="shared" si="29"/>
        <v>0</v>
      </c>
      <c r="EP720" s="1368"/>
      <c r="EQ720" s="1368"/>
      <c r="ER720" s="1368"/>
      <c r="ES720" s="1368"/>
      <c r="ET720" s="1368">
        <f t="shared" si="30"/>
        <v>0</v>
      </c>
      <c r="EU720" s="1368"/>
      <c r="EV720" s="1368"/>
      <c r="EW720" s="1368"/>
      <c r="EX720" s="1368"/>
      <c r="EZ720" s="1351" t="str">
        <f t="shared" si="31"/>
        <v/>
      </c>
      <c r="FA720" s="1352"/>
      <c r="FB720" s="1352"/>
      <c r="FC720" s="1352"/>
      <c r="FD720" s="1353"/>
      <c r="FE720" s="1351" t="str">
        <f t="shared" si="32"/>
        <v/>
      </c>
      <c r="FF720" s="1352"/>
      <c r="FG720" s="1352"/>
      <c r="FH720" s="1352"/>
      <c r="FI720" s="1353"/>
      <c r="FJ720" s="1351">
        <f t="shared" si="33"/>
        <v>966</v>
      </c>
      <c r="FK720" s="1352"/>
      <c r="FL720" s="1352"/>
      <c r="FM720" s="1352"/>
      <c r="FN720" s="1353"/>
      <c r="FO720" s="1351" t="str">
        <f t="shared" si="34"/>
        <v/>
      </c>
      <c r="FP720" s="1352"/>
      <c r="FQ720" s="1352"/>
      <c r="FR720" s="1352"/>
      <c r="FS720" s="1353"/>
      <c r="FT720" s="1351" t="str">
        <f t="shared" si="35"/>
        <v/>
      </c>
      <c r="FU720" s="1352"/>
      <c r="FV720" s="1352"/>
      <c r="FW720" s="1352"/>
      <c r="FX720" s="1353"/>
      <c r="FY720" s="1351" t="str">
        <f t="shared" si="36"/>
        <v/>
      </c>
      <c r="FZ720" s="1352"/>
      <c r="GA720" s="1352"/>
      <c r="GB720" s="1352"/>
      <c r="GC720" s="1353"/>
    </row>
    <row r="721" spans="1:185" ht="12.95" customHeight="1">
      <c r="B721" s="1355" t="s">
        <v>164</v>
      </c>
      <c r="C721" s="1356"/>
      <c r="D721" s="1356"/>
      <c r="E721" s="1356"/>
      <c r="F721" s="1357"/>
      <c r="G721" s="1364">
        <v>3</v>
      </c>
      <c r="H721" s="1365"/>
      <c r="I721" s="1365"/>
      <c r="J721" s="1366"/>
      <c r="K721" s="1613">
        <v>1116</v>
      </c>
      <c r="L721" s="1614"/>
      <c r="M721" s="1614"/>
      <c r="N721" s="1615"/>
      <c r="O721" s="1474">
        <v>1113</v>
      </c>
      <c r="P721" s="1475"/>
      <c r="Q721" s="1475"/>
      <c r="R721" s="1475"/>
      <c r="S721" s="1476"/>
      <c r="T721" s="1474">
        <v>68</v>
      </c>
      <c r="U721" s="1475"/>
      <c r="V721" s="1475"/>
      <c r="W721" s="1476"/>
      <c r="X721" s="1358">
        <f t="shared" si="9"/>
        <v>1181</v>
      </c>
      <c r="Y721" s="1359"/>
      <c r="Z721" s="1359"/>
      <c r="AA721" s="1359"/>
      <c r="AB721" s="1360"/>
      <c r="AC721" s="1622">
        <v>0.3</v>
      </c>
      <c r="AD721" s="1623"/>
      <c r="AE721" s="1623"/>
      <c r="AF721" s="1623"/>
      <c r="AG721" s="1624"/>
      <c r="AH721" s="1361">
        <f t="shared" si="37"/>
        <v>0.29989842559674962</v>
      </c>
      <c r="AI721" s="1362"/>
      <c r="AJ721" s="1363"/>
      <c r="AK721" s="1355" t="s">
        <v>591</v>
      </c>
      <c r="AL721" s="1356"/>
      <c r="AM721" s="1356"/>
      <c r="AN721" s="1356"/>
      <c r="AO721" s="1357"/>
      <c r="AP721" s="3"/>
      <c r="AQ721" s="3"/>
      <c r="AR721" s="3"/>
      <c r="AS721" s="3"/>
      <c r="AY721" s="116"/>
      <c r="AZ721" s="118">
        <f t="shared" si="10"/>
        <v>3938</v>
      </c>
      <c r="BA721" s="3"/>
      <c r="BB721" s="3"/>
      <c r="BC721" s="3"/>
      <c r="BD721" s="3"/>
      <c r="BE721" s="204"/>
      <c r="BF721" s="294">
        <f t="shared" si="11"/>
        <v>3</v>
      </c>
      <c r="BG721" s="297">
        <f t="shared" si="12"/>
        <v>2.7522935779816515E-2</v>
      </c>
      <c r="BH721" s="298">
        <f t="shared" si="13"/>
        <v>8.2568807339449546E-3</v>
      </c>
      <c r="BI721" s="3"/>
      <c r="BJ721" s="3"/>
      <c r="BK721" s="3"/>
      <c r="BL721" s="3"/>
      <c r="BM721" s="3"/>
      <c r="BN721" s="3"/>
      <c r="BS721" s="294">
        <f t="shared" si="14"/>
        <v>3</v>
      </c>
      <c r="BT721" s="297">
        <f t="shared" si="15"/>
        <v>2.7522935779816515E-2</v>
      </c>
      <c r="BU721" s="298">
        <f t="shared" si="16"/>
        <v>8.2540851081674207E-3</v>
      </c>
      <c r="CC721" s="3"/>
      <c r="CD721" s="3"/>
      <c r="CE721" s="3"/>
      <c r="CF721" s="3"/>
      <c r="CG721" s="1351">
        <f t="shared" si="38"/>
        <v>0</v>
      </c>
      <c r="CH721" s="1353"/>
      <c r="CI721" s="1335">
        <f t="shared" si="39"/>
        <v>0</v>
      </c>
      <c r="CJ721" s="1337"/>
      <c r="CK721" s="1351">
        <f t="shared" si="17"/>
        <v>1</v>
      </c>
      <c r="CL721" s="1353"/>
      <c r="CM721" s="1335">
        <f t="shared" si="18"/>
        <v>3</v>
      </c>
      <c r="CN721" s="1337"/>
      <c r="CO721" s="3"/>
      <c r="CP721" s="1332">
        <f t="shared" si="19"/>
        <v>0</v>
      </c>
      <c r="CQ721" s="1333"/>
      <c r="CR721" s="1333"/>
      <c r="CS721" s="1333"/>
      <c r="CT721" s="1334"/>
      <c r="CU721" s="1354">
        <f t="shared" si="20"/>
        <v>0</v>
      </c>
      <c r="CV721" s="1354"/>
      <c r="CW721" s="1354"/>
      <c r="CX721" s="1354"/>
      <c r="CY721" s="1354"/>
      <c r="CZ721" s="1354">
        <f t="shared" si="21"/>
        <v>0</v>
      </c>
      <c r="DA721" s="1354"/>
      <c r="DB721" s="1354"/>
      <c r="DC721" s="1354"/>
      <c r="DD721" s="1354"/>
      <c r="DE721" s="1354">
        <f t="shared" si="22"/>
        <v>3</v>
      </c>
      <c r="DF721" s="1354"/>
      <c r="DG721" s="1354"/>
      <c r="DH721" s="1354"/>
      <c r="DI721" s="1354"/>
      <c r="DJ721" s="1354">
        <f t="shared" si="23"/>
        <v>0</v>
      </c>
      <c r="DK721" s="1354"/>
      <c r="DL721" s="1354"/>
      <c r="DM721" s="1354"/>
      <c r="DN721" s="1354"/>
      <c r="DO721" s="1354">
        <f t="shared" si="24"/>
        <v>0</v>
      </c>
      <c r="DP721" s="1354"/>
      <c r="DQ721" s="1354"/>
      <c r="DR721" s="1354"/>
      <c r="DS721" s="1354"/>
      <c r="DT721" s="6"/>
      <c r="DU721" s="1368">
        <f t="shared" si="25"/>
        <v>0</v>
      </c>
      <c r="DV721" s="1368"/>
      <c r="DW721" s="1368"/>
      <c r="DX721" s="1368"/>
      <c r="DY721" s="1368"/>
      <c r="DZ721" s="1368">
        <f t="shared" si="26"/>
        <v>0</v>
      </c>
      <c r="EA721" s="1368"/>
      <c r="EB721" s="1368"/>
      <c r="EC721" s="1368"/>
      <c r="ED721" s="1368"/>
      <c r="EE721" s="1368">
        <f t="shared" si="27"/>
        <v>0</v>
      </c>
      <c r="EF721" s="1368"/>
      <c r="EG721" s="1368"/>
      <c r="EH721" s="1368"/>
      <c r="EI721" s="1368"/>
      <c r="EJ721" s="1368">
        <f t="shared" si="28"/>
        <v>3</v>
      </c>
      <c r="EK721" s="1368"/>
      <c r="EL721" s="1368"/>
      <c r="EM721" s="1368"/>
      <c r="EN721" s="1368"/>
      <c r="EO721" s="1368">
        <f t="shared" si="29"/>
        <v>0</v>
      </c>
      <c r="EP721" s="1368"/>
      <c r="EQ721" s="1368"/>
      <c r="ER721" s="1368"/>
      <c r="ES721" s="1368"/>
      <c r="ET721" s="1368">
        <f t="shared" si="30"/>
        <v>0</v>
      </c>
      <c r="EU721" s="1368"/>
      <c r="EV721" s="1368"/>
      <c r="EW721" s="1368"/>
      <c r="EX721" s="1368"/>
      <c r="EZ721" s="1351" t="str">
        <f t="shared" si="31"/>
        <v/>
      </c>
      <c r="FA721" s="1352"/>
      <c r="FB721" s="1352"/>
      <c r="FC721" s="1352"/>
      <c r="FD721" s="1353"/>
      <c r="FE721" s="1351" t="str">
        <f t="shared" si="32"/>
        <v/>
      </c>
      <c r="FF721" s="1352"/>
      <c r="FG721" s="1352"/>
      <c r="FH721" s="1352"/>
      <c r="FI721" s="1353"/>
      <c r="FJ721" s="1351" t="str">
        <f t="shared" si="33"/>
        <v/>
      </c>
      <c r="FK721" s="1352"/>
      <c r="FL721" s="1352"/>
      <c r="FM721" s="1352"/>
      <c r="FN721" s="1353"/>
      <c r="FO721" s="1351">
        <f t="shared" si="34"/>
        <v>1113</v>
      </c>
      <c r="FP721" s="1352"/>
      <c r="FQ721" s="1352"/>
      <c r="FR721" s="1352"/>
      <c r="FS721" s="1353"/>
      <c r="FT721" s="1351" t="str">
        <f t="shared" si="35"/>
        <v/>
      </c>
      <c r="FU721" s="1352"/>
      <c r="FV721" s="1352"/>
      <c r="FW721" s="1352"/>
      <c r="FX721" s="1353"/>
      <c r="FY721" s="1351" t="str">
        <f t="shared" si="36"/>
        <v/>
      </c>
      <c r="FZ721" s="1352"/>
      <c r="GA721" s="1352"/>
      <c r="GB721" s="1352"/>
      <c r="GC721" s="1353"/>
    </row>
    <row r="722" spans="1:185" ht="12.95" customHeight="1">
      <c r="B722" s="1355" t="s">
        <v>323</v>
      </c>
      <c r="C722" s="1356"/>
      <c r="D722" s="1356"/>
      <c r="E722" s="1356"/>
      <c r="F722" s="1357"/>
      <c r="G722" s="1364">
        <v>13</v>
      </c>
      <c r="H722" s="1365"/>
      <c r="I722" s="1365"/>
      <c r="J722" s="1366"/>
      <c r="K722" s="1613">
        <v>435</v>
      </c>
      <c r="L722" s="1614"/>
      <c r="M722" s="1614"/>
      <c r="N722" s="1615"/>
      <c r="O722" s="1474">
        <v>1029</v>
      </c>
      <c r="P722" s="1475"/>
      <c r="Q722" s="1475"/>
      <c r="R722" s="1475"/>
      <c r="S722" s="1476"/>
      <c r="T722" s="1474">
        <v>31</v>
      </c>
      <c r="U722" s="1475"/>
      <c r="V722" s="1475"/>
      <c r="W722" s="1476"/>
      <c r="X722" s="1358">
        <f t="shared" si="9"/>
        <v>1060</v>
      </c>
      <c r="Y722" s="1359"/>
      <c r="Z722" s="1359"/>
      <c r="AA722" s="1359"/>
      <c r="AB722" s="1360"/>
      <c r="AC722" s="1622">
        <v>0.4</v>
      </c>
      <c r="AD722" s="1623"/>
      <c r="AE722" s="1623"/>
      <c r="AF722" s="1623"/>
      <c r="AG722" s="1624"/>
      <c r="AH722" s="1361">
        <f t="shared" si="37"/>
        <v>0.4</v>
      </c>
      <c r="AI722" s="1362"/>
      <c r="AJ722" s="1363"/>
      <c r="AK722" s="1355" t="s">
        <v>591</v>
      </c>
      <c r="AL722" s="1356"/>
      <c r="AM722" s="1356"/>
      <c r="AN722" s="1356"/>
      <c r="AO722" s="1357"/>
      <c r="AP722" s="3"/>
      <c r="AQ722" s="3"/>
      <c r="AR722" s="3"/>
      <c r="AS722" s="3"/>
      <c r="AY722" s="116"/>
      <c r="AZ722" s="118">
        <f t="shared" si="10"/>
        <v>2650</v>
      </c>
      <c r="BA722" s="3"/>
      <c r="BB722" s="3"/>
      <c r="BC722" s="3"/>
      <c r="BD722" s="3"/>
      <c r="BE722" s="204"/>
      <c r="BF722" s="294">
        <f t="shared" si="11"/>
        <v>13</v>
      </c>
      <c r="BG722" s="297">
        <f t="shared" si="12"/>
        <v>0.11926605504587157</v>
      </c>
      <c r="BH722" s="298">
        <f t="shared" si="13"/>
        <v>4.7706422018348627E-2</v>
      </c>
      <c r="BI722" s="3"/>
      <c r="BJ722" s="3"/>
      <c r="BK722" s="3"/>
      <c r="BL722" s="3"/>
      <c r="BM722" s="3"/>
      <c r="BN722" s="3"/>
      <c r="BS722" s="294">
        <f t="shared" si="14"/>
        <v>13</v>
      </c>
      <c r="BT722" s="297">
        <f t="shared" si="15"/>
        <v>0.11926605504587157</v>
      </c>
      <c r="BU722" s="298">
        <f t="shared" si="16"/>
        <v>4.7706422018348627E-2</v>
      </c>
      <c r="CC722" s="3"/>
      <c r="CD722" s="3"/>
      <c r="CE722" s="3"/>
      <c r="CF722" s="3"/>
      <c r="CG722" s="1351">
        <f t="shared" si="38"/>
        <v>1</v>
      </c>
      <c r="CH722" s="1353"/>
      <c r="CI722" s="1335">
        <f t="shared" si="39"/>
        <v>13</v>
      </c>
      <c r="CJ722" s="1337"/>
      <c r="CK722" s="1351">
        <f t="shared" si="17"/>
        <v>0</v>
      </c>
      <c r="CL722" s="1353"/>
      <c r="CM722" s="1335">
        <f t="shared" si="18"/>
        <v>0</v>
      </c>
      <c r="CN722" s="1337"/>
      <c r="CO722" s="3"/>
      <c r="CP722" s="1332">
        <f t="shared" si="19"/>
        <v>13</v>
      </c>
      <c r="CQ722" s="1333"/>
      <c r="CR722" s="1333"/>
      <c r="CS722" s="1333"/>
      <c r="CT722" s="1334"/>
      <c r="CU722" s="1354">
        <f t="shared" si="20"/>
        <v>0</v>
      </c>
      <c r="CV722" s="1354"/>
      <c r="CW722" s="1354"/>
      <c r="CX722" s="1354"/>
      <c r="CY722" s="1354"/>
      <c r="CZ722" s="1354">
        <f t="shared" si="21"/>
        <v>0</v>
      </c>
      <c r="DA722" s="1354"/>
      <c r="DB722" s="1354"/>
      <c r="DC722" s="1354"/>
      <c r="DD722" s="1354"/>
      <c r="DE722" s="1354">
        <f t="shared" si="22"/>
        <v>0</v>
      </c>
      <c r="DF722" s="1354"/>
      <c r="DG722" s="1354"/>
      <c r="DH722" s="1354"/>
      <c r="DI722" s="1354"/>
      <c r="DJ722" s="1354">
        <f t="shared" si="23"/>
        <v>0</v>
      </c>
      <c r="DK722" s="1354"/>
      <c r="DL722" s="1354"/>
      <c r="DM722" s="1354"/>
      <c r="DN722" s="1354"/>
      <c r="DO722" s="1354">
        <f t="shared" si="24"/>
        <v>0</v>
      </c>
      <c r="DP722" s="1354"/>
      <c r="DQ722" s="1354"/>
      <c r="DR722" s="1354"/>
      <c r="DS722" s="1354"/>
      <c r="DT722" s="6"/>
      <c r="DU722" s="1368">
        <f t="shared" si="25"/>
        <v>0</v>
      </c>
      <c r="DV722" s="1368"/>
      <c r="DW722" s="1368"/>
      <c r="DX722" s="1368"/>
      <c r="DY722" s="1368"/>
      <c r="DZ722" s="1368">
        <f t="shared" si="26"/>
        <v>0</v>
      </c>
      <c r="EA722" s="1368"/>
      <c r="EB722" s="1368"/>
      <c r="EC722" s="1368"/>
      <c r="ED722" s="1368"/>
      <c r="EE722" s="1368">
        <f t="shared" si="27"/>
        <v>0</v>
      </c>
      <c r="EF722" s="1368"/>
      <c r="EG722" s="1368"/>
      <c r="EH722" s="1368"/>
      <c r="EI722" s="1368"/>
      <c r="EJ722" s="1368">
        <f t="shared" si="28"/>
        <v>0</v>
      </c>
      <c r="EK722" s="1368"/>
      <c r="EL722" s="1368"/>
      <c r="EM722" s="1368"/>
      <c r="EN722" s="1368"/>
      <c r="EO722" s="1368">
        <f t="shared" si="29"/>
        <v>0</v>
      </c>
      <c r="EP722" s="1368"/>
      <c r="EQ722" s="1368"/>
      <c r="ER722" s="1368"/>
      <c r="ES722" s="1368"/>
      <c r="ET722" s="1368">
        <f t="shared" si="30"/>
        <v>0</v>
      </c>
      <c r="EU722" s="1368"/>
      <c r="EV722" s="1368"/>
      <c r="EW722" s="1368"/>
      <c r="EX722" s="1368"/>
      <c r="EZ722" s="1351">
        <f t="shared" si="31"/>
        <v>1029</v>
      </c>
      <c r="FA722" s="1352"/>
      <c r="FB722" s="1352"/>
      <c r="FC722" s="1352"/>
      <c r="FD722" s="1353"/>
      <c r="FE722" s="1351" t="str">
        <f t="shared" si="32"/>
        <v/>
      </c>
      <c r="FF722" s="1352"/>
      <c r="FG722" s="1352"/>
      <c r="FH722" s="1352"/>
      <c r="FI722" s="1353"/>
      <c r="FJ722" s="1351" t="str">
        <f t="shared" si="33"/>
        <v/>
      </c>
      <c r="FK722" s="1352"/>
      <c r="FL722" s="1352"/>
      <c r="FM722" s="1352"/>
      <c r="FN722" s="1353"/>
      <c r="FO722" s="1351" t="str">
        <f t="shared" si="34"/>
        <v/>
      </c>
      <c r="FP722" s="1352"/>
      <c r="FQ722" s="1352"/>
      <c r="FR722" s="1352"/>
      <c r="FS722" s="1353"/>
      <c r="FT722" s="1351" t="str">
        <f t="shared" si="35"/>
        <v/>
      </c>
      <c r="FU722" s="1352"/>
      <c r="FV722" s="1352"/>
      <c r="FW722" s="1352"/>
      <c r="FX722" s="1353"/>
      <c r="FY722" s="1351" t="str">
        <f t="shared" si="36"/>
        <v/>
      </c>
      <c r="FZ722" s="1352"/>
      <c r="GA722" s="1352"/>
      <c r="GB722" s="1352"/>
      <c r="GC722" s="1353"/>
    </row>
    <row r="723" spans="1:185" ht="12.95" customHeight="1">
      <c r="B723" s="1355" t="s">
        <v>163</v>
      </c>
      <c r="C723" s="1356"/>
      <c r="D723" s="1356"/>
      <c r="E723" s="1356"/>
      <c r="F723" s="1357"/>
      <c r="G723" s="1364">
        <v>4</v>
      </c>
      <c r="H723" s="1365"/>
      <c r="I723" s="1365"/>
      <c r="J723" s="1366"/>
      <c r="K723" s="1613">
        <v>830</v>
      </c>
      <c r="L723" s="1614"/>
      <c r="M723" s="1614"/>
      <c r="N723" s="1615"/>
      <c r="O723" s="1474">
        <v>1307</v>
      </c>
      <c r="P723" s="1475"/>
      <c r="Q723" s="1475"/>
      <c r="R723" s="1475"/>
      <c r="S723" s="1476"/>
      <c r="T723" s="1474">
        <v>56</v>
      </c>
      <c r="U723" s="1475"/>
      <c r="V723" s="1475"/>
      <c r="W723" s="1476"/>
      <c r="X723" s="1358">
        <f t="shared" si="9"/>
        <v>1363</v>
      </c>
      <c r="Y723" s="1359"/>
      <c r="Z723" s="1359"/>
      <c r="AA723" s="1359"/>
      <c r="AB723" s="1360"/>
      <c r="AC723" s="1622">
        <v>0.4</v>
      </c>
      <c r="AD723" s="1623"/>
      <c r="AE723" s="1623"/>
      <c r="AF723" s="1623"/>
      <c r="AG723" s="1624"/>
      <c r="AH723" s="1361">
        <f t="shared" si="37"/>
        <v>0.40017615971814446</v>
      </c>
      <c r="AI723" s="1362"/>
      <c r="AJ723" s="1363"/>
      <c r="AK723" s="1355" t="s">
        <v>591</v>
      </c>
      <c r="AL723" s="1356"/>
      <c r="AM723" s="1356"/>
      <c r="AN723" s="1356"/>
      <c r="AO723" s="1357"/>
      <c r="AP723" s="3"/>
      <c r="AQ723" s="3"/>
      <c r="AR723" s="3"/>
      <c r="AS723" s="3"/>
      <c r="AY723" s="116"/>
      <c r="AZ723" s="118">
        <f t="shared" si="10"/>
        <v>3406</v>
      </c>
      <c r="BA723" s="3"/>
      <c r="BB723" s="3"/>
      <c r="BC723" s="3"/>
      <c r="BD723" s="3"/>
      <c r="BE723" s="204"/>
      <c r="BF723" s="294">
        <f t="shared" si="11"/>
        <v>4</v>
      </c>
      <c r="BG723" s="297">
        <f t="shared" si="12"/>
        <v>3.669724770642202E-2</v>
      </c>
      <c r="BH723" s="298">
        <f t="shared" si="13"/>
        <v>1.4678899082568808E-2</v>
      </c>
      <c r="BI723" s="3"/>
      <c r="BJ723" s="3"/>
      <c r="BK723" s="3"/>
      <c r="BL723" s="3"/>
      <c r="BM723" s="3"/>
      <c r="BN723" s="3"/>
      <c r="BS723" s="294">
        <f t="shared" si="14"/>
        <v>4</v>
      </c>
      <c r="BT723" s="297">
        <f t="shared" si="15"/>
        <v>3.669724770642202E-2</v>
      </c>
      <c r="BU723" s="298">
        <f t="shared" si="16"/>
        <v>1.4685363659381449E-2</v>
      </c>
      <c r="CC723" s="3"/>
      <c r="CD723" s="3"/>
      <c r="CE723" s="3"/>
      <c r="CF723" s="3"/>
      <c r="CG723" s="1351">
        <f t="shared" si="38"/>
        <v>1</v>
      </c>
      <c r="CH723" s="1353"/>
      <c r="CI723" s="1335">
        <f t="shared" si="39"/>
        <v>4</v>
      </c>
      <c r="CJ723" s="1337"/>
      <c r="CK723" s="1351">
        <f t="shared" si="17"/>
        <v>0</v>
      </c>
      <c r="CL723" s="1353"/>
      <c r="CM723" s="1335">
        <f t="shared" si="18"/>
        <v>0</v>
      </c>
      <c r="CN723" s="1337"/>
      <c r="CO723" s="3"/>
      <c r="CP723" s="1332">
        <f t="shared" si="19"/>
        <v>0</v>
      </c>
      <c r="CQ723" s="1333"/>
      <c r="CR723" s="1333"/>
      <c r="CS723" s="1333"/>
      <c r="CT723" s="1334"/>
      <c r="CU723" s="1354">
        <f t="shared" si="20"/>
        <v>0</v>
      </c>
      <c r="CV723" s="1354"/>
      <c r="CW723" s="1354"/>
      <c r="CX723" s="1354"/>
      <c r="CY723" s="1354"/>
      <c r="CZ723" s="1354">
        <f t="shared" si="21"/>
        <v>4</v>
      </c>
      <c r="DA723" s="1354"/>
      <c r="DB723" s="1354"/>
      <c r="DC723" s="1354"/>
      <c r="DD723" s="1354"/>
      <c r="DE723" s="1354">
        <f t="shared" si="22"/>
        <v>0</v>
      </c>
      <c r="DF723" s="1354"/>
      <c r="DG723" s="1354"/>
      <c r="DH723" s="1354"/>
      <c r="DI723" s="1354"/>
      <c r="DJ723" s="1354">
        <f t="shared" si="23"/>
        <v>0</v>
      </c>
      <c r="DK723" s="1354"/>
      <c r="DL723" s="1354"/>
      <c r="DM723" s="1354"/>
      <c r="DN723" s="1354"/>
      <c r="DO723" s="1354">
        <f t="shared" si="24"/>
        <v>0</v>
      </c>
      <c r="DP723" s="1354"/>
      <c r="DQ723" s="1354"/>
      <c r="DR723" s="1354"/>
      <c r="DS723" s="1354"/>
      <c r="DT723" s="6"/>
      <c r="DU723" s="1368">
        <f t="shared" si="25"/>
        <v>0</v>
      </c>
      <c r="DV723" s="1368"/>
      <c r="DW723" s="1368"/>
      <c r="DX723" s="1368"/>
      <c r="DY723" s="1368"/>
      <c r="DZ723" s="1368">
        <f t="shared" si="26"/>
        <v>0</v>
      </c>
      <c r="EA723" s="1368"/>
      <c r="EB723" s="1368"/>
      <c r="EC723" s="1368"/>
      <c r="ED723" s="1368"/>
      <c r="EE723" s="1368">
        <f t="shared" si="27"/>
        <v>0</v>
      </c>
      <c r="EF723" s="1368"/>
      <c r="EG723" s="1368"/>
      <c r="EH723" s="1368"/>
      <c r="EI723" s="1368"/>
      <c r="EJ723" s="1368">
        <f t="shared" si="28"/>
        <v>0</v>
      </c>
      <c r="EK723" s="1368"/>
      <c r="EL723" s="1368"/>
      <c r="EM723" s="1368"/>
      <c r="EN723" s="1368"/>
      <c r="EO723" s="1368">
        <f t="shared" si="29"/>
        <v>0</v>
      </c>
      <c r="EP723" s="1368"/>
      <c r="EQ723" s="1368"/>
      <c r="ER723" s="1368"/>
      <c r="ES723" s="1368"/>
      <c r="ET723" s="1368">
        <f t="shared" si="30"/>
        <v>0</v>
      </c>
      <c r="EU723" s="1368"/>
      <c r="EV723" s="1368"/>
      <c r="EW723" s="1368"/>
      <c r="EX723" s="1368"/>
      <c r="EZ723" s="1351" t="str">
        <f t="shared" si="31"/>
        <v/>
      </c>
      <c r="FA723" s="1352"/>
      <c r="FB723" s="1352"/>
      <c r="FC723" s="1352"/>
      <c r="FD723" s="1353"/>
      <c r="FE723" s="1351" t="str">
        <f t="shared" si="32"/>
        <v/>
      </c>
      <c r="FF723" s="1352"/>
      <c r="FG723" s="1352"/>
      <c r="FH723" s="1352"/>
      <c r="FI723" s="1353"/>
      <c r="FJ723" s="1351">
        <f t="shared" si="33"/>
        <v>1307</v>
      </c>
      <c r="FK723" s="1352"/>
      <c r="FL723" s="1352"/>
      <c r="FM723" s="1352"/>
      <c r="FN723" s="1353"/>
      <c r="FO723" s="1351" t="str">
        <f t="shared" si="34"/>
        <v/>
      </c>
      <c r="FP723" s="1352"/>
      <c r="FQ723" s="1352"/>
      <c r="FR723" s="1352"/>
      <c r="FS723" s="1353"/>
      <c r="FT723" s="1351" t="str">
        <f t="shared" si="35"/>
        <v/>
      </c>
      <c r="FU723" s="1352"/>
      <c r="FV723" s="1352"/>
      <c r="FW723" s="1352"/>
      <c r="FX723" s="1353"/>
      <c r="FY723" s="1351" t="str">
        <f t="shared" si="36"/>
        <v/>
      </c>
      <c r="FZ723" s="1352"/>
      <c r="GA723" s="1352"/>
      <c r="GB723" s="1352"/>
      <c r="GC723" s="1353"/>
    </row>
    <row r="724" spans="1:185" ht="12.95" customHeight="1">
      <c r="B724" s="1355" t="s">
        <v>164</v>
      </c>
      <c r="C724" s="1356"/>
      <c r="D724" s="1356"/>
      <c r="E724" s="1356"/>
      <c r="F724" s="1357"/>
      <c r="G724" s="1364">
        <v>3</v>
      </c>
      <c r="H724" s="1365"/>
      <c r="I724" s="1365"/>
      <c r="J724" s="1366"/>
      <c r="K724" s="1613">
        <v>1116</v>
      </c>
      <c r="L724" s="1614"/>
      <c r="M724" s="1614"/>
      <c r="N724" s="1615"/>
      <c r="O724" s="1474">
        <v>1507</v>
      </c>
      <c r="P724" s="1475"/>
      <c r="Q724" s="1475"/>
      <c r="R724" s="1475"/>
      <c r="S724" s="1476"/>
      <c r="T724" s="1474">
        <v>68</v>
      </c>
      <c r="U724" s="1475"/>
      <c r="V724" s="1475"/>
      <c r="W724" s="1476"/>
      <c r="X724" s="1358">
        <f t="shared" si="9"/>
        <v>1575</v>
      </c>
      <c r="Y724" s="1359"/>
      <c r="Z724" s="1359"/>
      <c r="AA724" s="1359"/>
      <c r="AB724" s="1360"/>
      <c r="AC724" s="1622">
        <v>0.4</v>
      </c>
      <c r="AD724" s="1623"/>
      <c r="AE724" s="1623"/>
      <c r="AF724" s="1623"/>
      <c r="AG724" s="1624"/>
      <c r="AH724" s="1361">
        <f t="shared" si="37"/>
        <v>0.39994921279837481</v>
      </c>
      <c r="AI724" s="1362"/>
      <c r="AJ724" s="1363"/>
      <c r="AK724" s="1355" t="s">
        <v>591</v>
      </c>
      <c r="AL724" s="1356"/>
      <c r="AM724" s="1356"/>
      <c r="AN724" s="1356"/>
      <c r="AO724" s="1357"/>
      <c r="AP724" s="3"/>
      <c r="AQ724" s="3"/>
      <c r="AR724" s="3"/>
      <c r="AS724" s="3"/>
      <c r="AY724" s="116"/>
      <c r="AZ724" s="118">
        <f t="shared" si="10"/>
        <v>3938</v>
      </c>
      <c r="BA724" s="3"/>
      <c r="BB724" s="3"/>
      <c r="BC724" s="3"/>
      <c r="BD724" s="3"/>
      <c r="BE724" s="204"/>
      <c r="BF724" s="294">
        <f t="shared" si="11"/>
        <v>3</v>
      </c>
      <c r="BG724" s="297">
        <f t="shared" si="12"/>
        <v>2.7522935779816515E-2</v>
      </c>
      <c r="BH724" s="298">
        <f t="shared" si="13"/>
        <v>1.1009174311926606E-2</v>
      </c>
      <c r="BI724" s="3"/>
      <c r="BJ724" s="3"/>
      <c r="BK724" s="3"/>
      <c r="BL724" s="3"/>
      <c r="BM724" s="3"/>
      <c r="BN724" s="3"/>
      <c r="BS724" s="294">
        <f t="shared" si="14"/>
        <v>3</v>
      </c>
      <c r="BT724" s="297">
        <f t="shared" si="15"/>
        <v>2.7522935779816515E-2</v>
      </c>
      <c r="BU724" s="298">
        <f t="shared" si="16"/>
        <v>1.1007776499037839E-2</v>
      </c>
      <c r="CC724" s="3"/>
      <c r="CE724" s="3"/>
      <c r="CF724" s="3"/>
      <c r="CG724" s="1351">
        <f t="shared" si="38"/>
        <v>1</v>
      </c>
      <c r="CH724" s="1353"/>
      <c r="CI724" s="1335">
        <f t="shared" si="39"/>
        <v>3</v>
      </c>
      <c r="CJ724" s="1337"/>
      <c r="CK724" s="1351">
        <f t="shared" si="17"/>
        <v>0</v>
      </c>
      <c r="CL724" s="1353"/>
      <c r="CM724" s="1335">
        <f t="shared" si="18"/>
        <v>0</v>
      </c>
      <c r="CN724" s="1337"/>
      <c r="CO724" s="3"/>
      <c r="CP724" s="1332">
        <f t="shared" si="19"/>
        <v>0</v>
      </c>
      <c r="CQ724" s="1333"/>
      <c r="CR724" s="1333"/>
      <c r="CS724" s="1333"/>
      <c r="CT724" s="1334"/>
      <c r="CU724" s="1354">
        <f t="shared" si="20"/>
        <v>0</v>
      </c>
      <c r="CV724" s="1354"/>
      <c r="CW724" s="1354"/>
      <c r="CX724" s="1354"/>
      <c r="CY724" s="1354"/>
      <c r="CZ724" s="1354">
        <f t="shared" si="21"/>
        <v>0</v>
      </c>
      <c r="DA724" s="1354"/>
      <c r="DB724" s="1354"/>
      <c r="DC724" s="1354"/>
      <c r="DD724" s="1354"/>
      <c r="DE724" s="1354">
        <f t="shared" si="22"/>
        <v>3</v>
      </c>
      <c r="DF724" s="1354"/>
      <c r="DG724" s="1354"/>
      <c r="DH724" s="1354"/>
      <c r="DI724" s="1354"/>
      <c r="DJ724" s="1354">
        <f t="shared" si="23"/>
        <v>0</v>
      </c>
      <c r="DK724" s="1354"/>
      <c r="DL724" s="1354"/>
      <c r="DM724" s="1354"/>
      <c r="DN724" s="1354"/>
      <c r="DO724" s="1354">
        <f t="shared" si="24"/>
        <v>0</v>
      </c>
      <c r="DP724" s="1354"/>
      <c r="DQ724" s="1354"/>
      <c r="DR724" s="1354"/>
      <c r="DS724" s="1354"/>
      <c r="DT724" s="6"/>
      <c r="DU724" s="1368">
        <f t="shared" si="25"/>
        <v>0</v>
      </c>
      <c r="DV724" s="1368"/>
      <c r="DW724" s="1368"/>
      <c r="DX724" s="1368"/>
      <c r="DY724" s="1368"/>
      <c r="DZ724" s="1368">
        <f t="shared" si="26"/>
        <v>0</v>
      </c>
      <c r="EA724" s="1368"/>
      <c r="EB724" s="1368"/>
      <c r="EC724" s="1368"/>
      <c r="ED724" s="1368"/>
      <c r="EE724" s="1368">
        <f t="shared" si="27"/>
        <v>0</v>
      </c>
      <c r="EF724" s="1368"/>
      <c r="EG724" s="1368"/>
      <c r="EH724" s="1368"/>
      <c r="EI724" s="1368"/>
      <c r="EJ724" s="1368">
        <f t="shared" si="28"/>
        <v>0</v>
      </c>
      <c r="EK724" s="1368"/>
      <c r="EL724" s="1368"/>
      <c r="EM724" s="1368"/>
      <c r="EN724" s="1368"/>
      <c r="EO724" s="1368">
        <f t="shared" si="29"/>
        <v>0</v>
      </c>
      <c r="EP724" s="1368"/>
      <c r="EQ724" s="1368"/>
      <c r="ER724" s="1368"/>
      <c r="ES724" s="1368"/>
      <c r="ET724" s="1368">
        <f t="shared" si="30"/>
        <v>0</v>
      </c>
      <c r="EU724" s="1368"/>
      <c r="EV724" s="1368"/>
      <c r="EW724" s="1368"/>
      <c r="EX724" s="1368"/>
      <c r="EZ724" s="1351" t="str">
        <f t="shared" si="31"/>
        <v/>
      </c>
      <c r="FA724" s="1352"/>
      <c r="FB724" s="1352"/>
      <c r="FC724" s="1352"/>
      <c r="FD724" s="1353"/>
      <c r="FE724" s="1351" t="str">
        <f t="shared" si="32"/>
        <v/>
      </c>
      <c r="FF724" s="1352"/>
      <c r="FG724" s="1352"/>
      <c r="FH724" s="1352"/>
      <c r="FI724" s="1353"/>
      <c r="FJ724" s="1351" t="str">
        <f t="shared" si="33"/>
        <v/>
      </c>
      <c r="FK724" s="1352"/>
      <c r="FL724" s="1352"/>
      <c r="FM724" s="1352"/>
      <c r="FN724" s="1353"/>
      <c r="FO724" s="1351">
        <f t="shared" si="34"/>
        <v>1507</v>
      </c>
      <c r="FP724" s="1352"/>
      <c r="FQ724" s="1352"/>
      <c r="FR724" s="1352"/>
      <c r="FS724" s="1353"/>
      <c r="FT724" s="1351" t="str">
        <f t="shared" si="35"/>
        <v/>
      </c>
      <c r="FU724" s="1352"/>
      <c r="FV724" s="1352"/>
      <c r="FW724" s="1352"/>
      <c r="FX724" s="1353"/>
      <c r="FY724" s="1351" t="str">
        <f t="shared" si="36"/>
        <v/>
      </c>
      <c r="FZ724" s="1352"/>
      <c r="GA724" s="1352"/>
      <c r="GB724" s="1352"/>
      <c r="GC724" s="1353"/>
    </row>
    <row r="725" spans="1:185" ht="12.95" customHeight="1">
      <c r="B725" s="1355" t="s">
        <v>324</v>
      </c>
      <c r="C725" s="1356"/>
      <c r="D725" s="1356"/>
      <c r="E725" s="1356"/>
      <c r="F725" s="1357"/>
      <c r="G725" s="1364">
        <v>5</v>
      </c>
      <c r="H725" s="1365"/>
      <c r="I725" s="1365"/>
      <c r="J725" s="1366"/>
      <c r="K725" s="1613">
        <v>590</v>
      </c>
      <c r="L725" s="1614"/>
      <c r="M725" s="1614"/>
      <c r="N725" s="1615"/>
      <c r="O725" s="1474">
        <v>1377</v>
      </c>
      <c r="P725" s="1475"/>
      <c r="Q725" s="1475"/>
      <c r="R725" s="1475"/>
      <c r="S725" s="1476"/>
      <c r="T725" s="1474">
        <v>43</v>
      </c>
      <c r="U725" s="1475"/>
      <c r="V725" s="1475"/>
      <c r="W725" s="1476"/>
      <c r="X725" s="1358">
        <f t="shared" si="9"/>
        <v>1420</v>
      </c>
      <c r="Y725" s="1359"/>
      <c r="Z725" s="1359"/>
      <c r="AA725" s="1359"/>
      <c r="AB725" s="1360"/>
      <c r="AC725" s="1622">
        <v>0.5</v>
      </c>
      <c r="AD725" s="1623"/>
      <c r="AE725" s="1623"/>
      <c r="AF725" s="1623"/>
      <c r="AG725" s="1624"/>
      <c r="AH725" s="1361">
        <f t="shared" si="37"/>
        <v>0.5</v>
      </c>
      <c r="AI725" s="1362"/>
      <c r="AJ725" s="1363"/>
      <c r="AK725" s="1355" t="s">
        <v>591</v>
      </c>
      <c r="AL725" s="1356"/>
      <c r="AM725" s="1356"/>
      <c r="AN725" s="1356"/>
      <c r="AO725" s="1357"/>
      <c r="AP725" s="3"/>
      <c r="AQ725" s="3"/>
      <c r="AR725" s="3"/>
      <c r="AS725" s="3"/>
      <c r="AY725" s="1085"/>
      <c r="AZ725" s="118">
        <f t="shared" si="10"/>
        <v>2840</v>
      </c>
      <c r="BA725" s="3"/>
      <c r="BB725" s="3"/>
      <c r="BC725" s="3"/>
      <c r="BD725" s="3"/>
      <c r="BE725" s="204"/>
      <c r="BF725" s="294">
        <f t="shared" si="11"/>
        <v>5</v>
      </c>
      <c r="BG725" s="297">
        <f t="shared" si="12"/>
        <v>4.5871559633027525E-2</v>
      </c>
      <c r="BH725" s="298">
        <f t="shared" si="13"/>
        <v>2.2935779816513763E-2</v>
      </c>
      <c r="BI725" s="3"/>
      <c r="BJ725" s="3"/>
      <c r="BK725" s="3"/>
      <c r="BL725" s="3"/>
      <c r="BM725" s="3"/>
      <c r="BN725" s="3"/>
      <c r="BS725" s="294">
        <f t="shared" si="14"/>
        <v>5</v>
      </c>
      <c r="BT725" s="297">
        <f t="shared" si="15"/>
        <v>4.5871559633027525E-2</v>
      </c>
      <c r="BU725" s="298">
        <f t="shared" si="16"/>
        <v>2.2935779816513763E-2</v>
      </c>
      <c r="BV725" s="292"/>
      <c r="BW725" s="3"/>
      <c r="BX725" s="3"/>
      <c r="BY725" s="3"/>
      <c r="BZ725" s="3"/>
      <c r="CA725" s="3"/>
      <c r="CB725" s="3"/>
      <c r="CC725" s="3"/>
      <c r="CE725" s="3"/>
      <c r="CF725" s="3"/>
      <c r="CG725" s="1351">
        <f t="shared" si="38"/>
        <v>1</v>
      </c>
      <c r="CH725" s="1353"/>
      <c r="CI725" s="1335">
        <f t="shared" si="39"/>
        <v>5</v>
      </c>
      <c r="CJ725" s="1337"/>
      <c r="CK725" s="1351">
        <f t="shared" si="17"/>
        <v>0</v>
      </c>
      <c r="CL725" s="1353"/>
      <c r="CM725" s="1335">
        <f t="shared" si="18"/>
        <v>0</v>
      </c>
      <c r="CN725" s="1337"/>
      <c r="CO725" s="3"/>
      <c r="CP725" s="1332">
        <f t="shared" si="19"/>
        <v>0</v>
      </c>
      <c r="CQ725" s="1333"/>
      <c r="CR725" s="1333"/>
      <c r="CS725" s="1333"/>
      <c r="CT725" s="1334"/>
      <c r="CU725" s="1354">
        <f t="shared" si="20"/>
        <v>5</v>
      </c>
      <c r="CV725" s="1354"/>
      <c r="CW725" s="1354"/>
      <c r="CX725" s="1354"/>
      <c r="CY725" s="1354"/>
      <c r="CZ725" s="1354">
        <f t="shared" si="21"/>
        <v>0</v>
      </c>
      <c r="DA725" s="1354"/>
      <c r="DB725" s="1354"/>
      <c r="DC725" s="1354"/>
      <c r="DD725" s="1354"/>
      <c r="DE725" s="1354">
        <f t="shared" si="22"/>
        <v>0</v>
      </c>
      <c r="DF725" s="1354"/>
      <c r="DG725" s="1354"/>
      <c r="DH725" s="1354"/>
      <c r="DI725" s="1354"/>
      <c r="DJ725" s="1354">
        <f t="shared" si="23"/>
        <v>0</v>
      </c>
      <c r="DK725" s="1354"/>
      <c r="DL725" s="1354"/>
      <c r="DM725" s="1354"/>
      <c r="DN725" s="1354"/>
      <c r="DO725" s="1354">
        <f t="shared" si="24"/>
        <v>0</v>
      </c>
      <c r="DP725" s="1354"/>
      <c r="DQ725" s="1354"/>
      <c r="DR725" s="1354"/>
      <c r="DS725" s="1354"/>
      <c r="DT725" s="6"/>
      <c r="DU725" s="1368">
        <f t="shared" si="25"/>
        <v>0</v>
      </c>
      <c r="DV725" s="1368"/>
      <c r="DW725" s="1368"/>
      <c r="DX725" s="1368"/>
      <c r="DY725" s="1368"/>
      <c r="DZ725" s="1368">
        <f t="shared" si="26"/>
        <v>0</v>
      </c>
      <c r="EA725" s="1368"/>
      <c r="EB725" s="1368"/>
      <c r="EC725" s="1368"/>
      <c r="ED725" s="1368"/>
      <c r="EE725" s="1368">
        <f t="shared" si="27"/>
        <v>0</v>
      </c>
      <c r="EF725" s="1368"/>
      <c r="EG725" s="1368"/>
      <c r="EH725" s="1368"/>
      <c r="EI725" s="1368"/>
      <c r="EJ725" s="1368">
        <f t="shared" si="28"/>
        <v>0</v>
      </c>
      <c r="EK725" s="1368"/>
      <c r="EL725" s="1368"/>
      <c r="EM725" s="1368"/>
      <c r="EN725" s="1368"/>
      <c r="EO725" s="1368">
        <f t="shared" si="29"/>
        <v>0</v>
      </c>
      <c r="EP725" s="1368"/>
      <c r="EQ725" s="1368"/>
      <c r="ER725" s="1368"/>
      <c r="ES725" s="1368"/>
      <c r="ET725" s="1368">
        <f t="shared" si="30"/>
        <v>0</v>
      </c>
      <c r="EU725" s="1368"/>
      <c r="EV725" s="1368"/>
      <c r="EW725" s="1368"/>
      <c r="EX725" s="1368"/>
      <c r="EZ725" s="1351" t="str">
        <f t="shared" si="31"/>
        <v/>
      </c>
      <c r="FA725" s="1352"/>
      <c r="FB725" s="1352"/>
      <c r="FC725" s="1352"/>
      <c r="FD725" s="1353"/>
      <c r="FE725" s="1351">
        <f t="shared" si="32"/>
        <v>1377</v>
      </c>
      <c r="FF725" s="1352"/>
      <c r="FG725" s="1352"/>
      <c r="FH725" s="1352"/>
      <c r="FI725" s="1353"/>
      <c r="FJ725" s="1351" t="str">
        <f t="shared" si="33"/>
        <v/>
      </c>
      <c r="FK725" s="1352"/>
      <c r="FL725" s="1352"/>
      <c r="FM725" s="1352"/>
      <c r="FN725" s="1353"/>
      <c r="FO725" s="1351" t="str">
        <f t="shared" si="34"/>
        <v/>
      </c>
      <c r="FP725" s="1352"/>
      <c r="FQ725" s="1352"/>
      <c r="FR725" s="1352"/>
      <c r="FS725" s="1353"/>
      <c r="FT725" s="1351" t="str">
        <f t="shared" si="35"/>
        <v/>
      </c>
      <c r="FU725" s="1352"/>
      <c r="FV725" s="1352"/>
      <c r="FW725" s="1352"/>
      <c r="FX725" s="1353"/>
      <c r="FY725" s="1351" t="str">
        <f t="shared" si="36"/>
        <v/>
      </c>
      <c r="FZ725" s="1352"/>
      <c r="GA725" s="1352"/>
      <c r="GB725" s="1352"/>
      <c r="GC725" s="1353"/>
    </row>
    <row r="726" spans="1:185" ht="12.95" customHeight="1">
      <c r="B726" s="1355" t="s">
        <v>163</v>
      </c>
      <c r="C726" s="1356"/>
      <c r="D726" s="1356"/>
      <c r="E726" s="1356"/>
      <c r="F726" s="1357"/>
      <c r="G726" s="1364">
        <v>25</v>
      </c>
      <c r="H726" s="1365"/>
      <c r="I726" s="1365"/>
      <c r="J726" s="1366"/>
      <c r="K726" s="1613">
        <v>830</v>
      </c>
      <c r="L726" s="1614"/>
      <c r="M726" s="1614"/>
      <c r="N726" s="1615"/>
      <c r="O726" s="1474">
        <v>1647</v>
      </c>
      <c r="P726" s="1475"/>
      <c r="Q726" s="1475"/>
      <c r="R726" s="1475"/>
      <c r="S726" s="1476"/>
      <c r="T726" s="1474">
        <v>56</v>
      </c>
      <c r="U726" s="1475"/>
      <c r="V726" s="1475"/>
      <c r="W726" s="1476"/>
      <c r="X726" s="1358">
        <f t="shared" si="9"/>
        <v>1703</v>
      </c>
      <c r="Y726" s="1359"/>
      <c r="Z726" s="1359"/>
      <c r="AA726" s="1359"/>
      <c r="AB726" s="1360"/>
      <c r="AC726" s="1622">
        <v>0.5</v>
      </c>
      <c r="AD726" s="1623"/>
      <c r="AE726" s="1623"/>
      <c r="AF726" s="1623"/>
      <c r="AG726" s="1624"/>
      <c r="AH726" s="1361">
        <f t="shared" si="37"/>
        <v>0.5</v>
      </c>
      <c r="AI726" s="1362"/>
      <c r="AJ726" s="1363"/>
      <c r="AK726" s="1355" t="s">
        <v>591</v>
      </c>
      <c r="AL726" s="1356"/>
      <c r="AM726" s="1356"/>
      <c r="AN726" s="1356"/>
      <c r="AO726" s="1357"/>
      <c r="AP726" s="3"/>
      <c r="AQ726" s="3"/>
      <c r="AR726" s="3"/>
      <c r="AS726" s="3"/>
      <c r="AY726" s="1085"/>
      <c r="AZ726" s="118">
        <f t="shared" si="10"/>
        <v>3406</v>
      </c>
      <c r="BA726" s="3"/>
      <c r="BB726" s="3"/>
      <c r="BC726" s="3"/>
      <c r="BD726" s="3"/>
      <c r="BE726" s="204"/>
      <c r="BF726" s="294">
        <f t="shared" si="11"/>
        <v>25</v>
      </c>
      <c r="BG726" s="297">
        <f t="shared" si="12"/>
        <v>0.22935779816513763</v>
      </c>
      <c r="BH726" s="298">
        <f t="shared" si="13"/>
        <v>0.11467889908256881</v>
      </c>
      <c r="BI726" s="3"/>
      <c r="BJ726" s="3"/>
      <c r="BK726" s="3"/>
      <c r="BL726" s="3"/>
      <c r="BM726" s="3"/>
      <c r="BN726" s="3"/>
      <c r="BS726" s="294">
        <f t="shared" si="14"/>
        <v>25</v>
      </c>
      <c r="BT726" s="297">
        <f t="shared" si="15"/>
        <v>0.22935779816513763</v>
      </c>
      <c r="BU726" s="298">
        <f t="shared" si="16"/>
        <v>0.11467889908256881</v>
      </c>
      <c r="BV726" s="3"/>
      <c r="BW726" s="3"/>
      <c r="BX726" s="3"/>
      <c r="BY726" s="3"/>
      <c r="BZ726" s="3"/>
      <c r="CA726" s="3"/>
      <c r="CB726" s="3"/>
      <c r="CC726" s="3"/>
      <c r="CE726" s="3"/>
      <c r="CF726" s="3"/>
      <c r="CG726" s="1351">
        <f t="shared" si="38"/>
        <v>1</v>
      </c>
      <c r="CH726" s="1353"/>
      <c r="CI726" s="1335">
        <f t="shared" si="39"/>
        <v>25</v>
      </c>
      <c r="CJ726" s="1337"/>
      <c r="CK726" s="1351">
        <f t="shared" si="17"/>
        <v>0</v>
      </c>
      <c r="CL726" s="1353"/>
      <c r="CM726" s="1335">
        <f t="shared" si="18"/>
        <v>0</v>
      </c>
      <c r="CN726" s="1337"/>
      <c r="CO726" s="3"/>
      <c r="CP726" s="1332">
        <f t="shared" si="19"/>
        <v>0</v>
      </c>
      <c r="CQ726" s="1333"/>
      <c r="CR726" s="1333"/>
      <c r="CS726" s="1333"/>
      <c r="CT726" s="1334"/>
      <c r="CU726" s="1354">
        <f t="shared" si="20"/>
        <v>0</v>
      </c>
      <c r="CV726" s="1354"/>
      <c r="CW726" s="1354"/>
      <c r="CX726" s="1354"/>
      <c r="CY726" s="1354"/>
      <c r="CZ726" s="1354">
        <f t="shared" si="21"/>
        <v>25</v>
      </c>
      <c r="DA726" s="1354"/>
      <c r="DB726" s="1354"/>
      <c r="DC726" s="1354"/>
      <c r="DD726" s="1354"/>
      <c r="DE726" s="1354">
        <f t="shared" si="22"/>
        <v>0</v>
      </c>
      <c r="DF726" s="1354"/>
      <c r="DG726" s="1354"/>
      <c r="DH726" s="1354"/>
      <c r="DI726" s="1354"/>
      <c r="DJ726" s="1354">
        <f t="shared" si="23"/>
        <v>0</v>
      </c>
      <c r="DK726" s="1354"/>
      <c r="DL726" s="1354"/>
      <c r="DM726" s="1354"/>
      <c r="DN726" s="1354"/>
      <c r="DO726" s="1354">
        <f t="shared" si="24"/>
        <v>0</v>
      </c>
      <c r="DP726" s="1354"/>
      <c r="DQ726" s="1354"/>
      <c r="DR726" s="1354"/>
      <c r="DS726" s="1354"/>
      <c r="DT726" s="6"/>
      <c r="DU726" s="1368">
        <f t="shared" si="25"/>
        <v>0</v>
      </c>
      <c r="DV726" s="1368"/>
      <c r="DW726" s="1368"/>
      <c r="DX726" s="1368"/>
      <c r="DY726" s="1368"/>
      <c r="DZ726" s="1368">
        <f t="shared" si="26"/>
        <v>0</v>
      </c>
      <c r="EA726" s="1368"/>
      <c r="EB726" s="1368"/>
      <c r="EC726" s="1368"/>
      <c r="ED726" s="1368"/>
      <c r="EE726" s="1368">
        <f t="shared" si="27"/>
        <v>0</v>
      </c>
      <c r="EF726" s="1368"/>
      <c r="EG726" s="1368"/>
      <c r="EH726" s="1368"/>
      <c r="EI726" s="1368"/>
      <c r="EJ726" s="1368">
        <f t="shared" si="28"/>
        <v>0</v>
      </c>
      <c r="EK726" s="1368"/>
      <c r="EL726" s="1368"/>
      <c r="EM726" s="1368"/>
      <c r="EN726" s="1368"/>
      <c r="EO726" s="1368">
        <f t="shared" si="29"/>
        <v>0</v>
      </c>
      <c r="EP726" s="1368"/>
      <c r="EQ726" s="1368"/>
      <c r="ER726" s="1368"/>
      <c r="ES726" s="1368"/>
      <c r="ET726" s="1368">
        <f t="shared" si="30"/>
        <v>0</v>
      </c>
      <c r="EU726" s="1368"/>
      <c r="EV726" s="1368"/>
      <c r="EW726" s="1368"/>
      <c r="EX726" s="1368"/>
      <c r="EY726" s="4"/>
      <c r="EZ726" s="1351" t="str">
        <f t="shared" si="31"/>
        <v/>
      </c>
      <c r="FA726" s="1352"/>
      <c r="FB726" s="1352"/>
      <c r="FC726" s="1352"/>
      <c r="FD726" s="1353"/>
      <c r="FE726" s="1351" t="str">
        <f t="shared" si="32"/>
        <v/>
      </c>
      <c r="FF726" s="1352"/>
      <c r="FG726" s="1352"/>
      <c r="FH726" s="1352"/>
      <c r="FI726" s="1353"/>
      <c r="FJ726" s="1351">
        <f t="shared" si="33"/>
        <v>1647</v>
      </c>
      <c r="FK726" s="1352"/>
      <c r="FL726" s="1352"/>
      <c r="FM726" s="1352"/>
      <c r="FN726" s="1353"/>
      <c r="FO726" s="1351" t="str">
        <f t="shared" si="34"/>
        <v/>
      </c>
      <c r="FP726" s="1352"/>
      <c r="FQ726" s="1352"/>
      <c r="FR726" s="1352"/>
      <c r="FS726" s="1353"/>
      <c r="FT726" s="1351" t="str">
        <f t="shared" si="35"/>
        <v/>
      </c>
      <c r="FU726" s="1352"/>
      <c r="FV726" s="1352"/>
      <c r="FW726" s="1352"/>
      <c r="FX726" s="1353"/>
      <c r="FY726" s="1351" t="str">
        <f t="shared" si="36"/>
        <v/>
      </c>
      <c r="FZ726" s="1352"/>
      <c r="GA726" s="1352"/>
      <c r="GB726" s="1352"/>
      <c r="GC726" s="1353"/>
    </row>
    <row r="727" spans="1:185" ht="12.95" customHeight="1">
      <c r="A727" s="4"/>
      <c r="B727" s="1355" t="s">
        <v>164</v>
      </c>
      <c r="C727" s="1356"/>
      <c r="D727" s="1356"/>
      <c r="E727" s="1356"/>
      <c r="F727" s="1357"/>
      <c r="G727" s="1364">
        <v>22</v>
      </c>
      <c r="H727" s="1365"/>
      <c r="I727" s="1365"/>
      <c r="J727" s="1366"/>
      <c r="K727" s="1613">
        <v>1116</v>
      </c>
      <c r="L727" s="1614"/>
      <c r="M727" s="1614"/>
      <c r="N727" s="1615"/>
      <c r="O727" s="1474">
        <v>1901</v>
      </c>
      <c r="P727" s="1475"/>
      <c r="Q727" s="1475"/>
      <c r="R727" s="1475"/>
      <c r="S727" s="1476"/>
      <c r="T727" s="1474">
        <v>68</v>
      </c>
      <c r="U727" s="1475"/>
      <c r="V727" s="1475"/>
      <c r="W727" s="1476"/>
      <c r="X727" s="1358">
        <f t="shared" si="9"/>
        <v>1969</v>
      </c>
      <c r="Y727" s="1359"/>
      <c r="Z727" s="1359"/>
      <c r="AA727" s="1359"/>
      <c r="AB727" s="1360"/>
      <c r="AC727" s="1622">
        <v>0.5</v>
      </c>
      <c r="AD727" s="1623"/>
      <c r="AE727" s="1623"/>
      <c r="AF727" s="1623"/>
      <c r="AG727" s="1624"/>
      <c r="AH727" s="1361">
        <f t="shared" si="37"/>
        <v>0.5</v>
      </c>
      <c r="AI727" s="1362"/>
      <c r="AJ727" s="1363"/>
      <c r="AK727" s="1355" t="s">
        <v>591</v>
      </c>
      <c r="AL727" s="1356"/>
      <c r="AM727" s="1356"/>
      <c r="AN727" s="1356"/>
      <c r="AO727" s="1357"/>
      <c r="AP727" s="3"/>
      <c r="AQ727" s="3"/>
      <c r="AR727" s="3"/>
      <c r="AS727" s="3"/>
      <c r="AY727" s="1085"/>
      <c r="AZ727" s="118">
        <f t="shared" si="10"/>
        <v>3938</v>
      </c>
      <c r="BA727" s="3"/>
      <c r="BB727" s="3"/>
      <c r="BC727" s="3"/>
      <c r="BD727" s="3"/>
      <c r="BE727" s="204"/>
      <c r="BF727" s="294">
        <f t="shared" si="11"/>
        <v>22</v>
      </c>
      <c r="BG727" s="297">
        <f t="shared" si="12"/>
        <v>0.20183486238532111</v>
      </c>
      <c r="BH727" s="298">
        <f t="shared" si="13"/>
        <v>0.10091743119266056</v>
      </c>
      <c r="BI727" s="3"/>
      <c r="BJ727" s="3"/>
      <c r="BK727" s="3"/>
      <c r="BL727" s="3"/>
      <c r="BM727" s="3"/>
      <c r="BN727" s="3"/>
      <c r="BS727" s="294">
        <f t="shared" si="14"/>
        <v>22</v>
      </c>
      <c r="BT727" s="297">
        <f t="shared" si="15"/>
        <v>0.20183486238532111</v>
      </c>
      <c r="BU727" s="298">
        <f t="shared" si="16"/>
        <v>0.10091743119266056</v>
      </c>
      <c r="BV727" s="3"/>
      <c r="BW727" s="3"/>
      <c r="BX727" s="3"/>
      <c r="BY727" s="3"/>
      <c r="BZ727" s="3"/>
      <c r="CA727" s="3"/>
      <c r="CB727" s="3"/>
      <c r="CC727" s="3"/>
      <c r="CE727" s="3"/>
      <c r="CF727" s="3"/>
      <c r="CG727" s="1351">
        <f t="shared" si="38"/>
        <v>1</v>
      </c>
      <c r="CH727" s="1353"/>
      <c r="CI727" s="1335">
        <f t="shared" si="39"/>
        <v>22</v>
      </c>
      <c r="CJ727" s="1337"/>
      <c r="CK727" s="1351">
        <f t="shared" si="17"/>
        <v>0</v>
      </c>
      <c r="CL727" s="1353"/>
      <c r="CM727" s="1335">
        <f t="shared" si="18"/>
        <v>0</v>
      </c>
      <c r="CN727" s="1337"/>
      <c r="CO727" s="3"/>
      <c r="CP727" s="1332">
        <f t="shared" si="19"/>
        <v>0</v>
      </c>
      <c r="CQ727" s="1333"/>
      <c r="CR727" s="1333"/>
      <c r="CS727" s="1333"/>
      <c r="CT727" s="1334"/>
      <c r="CU727" s="1354">
        <f t="shared" si="20"/>
        <v>0</v>
      </c>
      <c r="CV727" s="1354"/>
      <c r="CW727" s="1354"/>
      <c r="CX727" s="1354"/>
      <c r="CY727" s="1354"/>
      <c r="CZ727" s="1354">
        <f t="shared" si="21"/>
        <v>0</v>
      </c>
      <c r="DA727" s="1354"/>
      <c r="DB727" s="1354"/>
      <c r="DC727" s="1354"/>
      <c r="DD727" s="1354"/>
      <c r="DE727" s="1354">
        <f t="shared" si="22"/>
        <v>22</v>
      </c>
      <c r="DF727" s="1354"/>
      <c r="DG727" s="1354"/>
      <c r="DH727" s="1354"/>
      <c r="DI727" s="1354"/>
      <c r="DJ727" s="1354">
        <f t="shared" si="23"/>
        <v>0</v>
      </c>
      <c r="DK727" s="1354"/>
      <c r="DL727" s="1354"/>
      <c r="DM727" s="1354"/>
      <c r="DN727" s="1354"/>
      <c r="DO727" s="1354">
        <f t="shared" si="24"/>
        <v>0</v>
      </c>
      <c r="DP727" s="1354"/>
      <c r="DQ727" s="1354"/>
      <c r="DR727" s="1354"/>
      <c r="DS727" s="1354"/>
      <c r="DT727" s="6"/>
      <c r="DU727" s="1368">
        <f t="shared" si="25"/>
        <v>0</v>
      </c>
      <c r="DV727" s="1368"/>
      <c r="DW727" s="1368"/>
      <c r="DX727" s="1368"/>
      <c r="DY727" s="1368"/>
      <c r="DZ727" s="1368">
        <f t="shared" si="26"/>
        <v>0</v>
      </c>
      <c r="EA727" s="1368"/>
      <c r="EB727" s="1368"/>
      <c r="EC727" s="1368"/>
      <c r="ED727" s="1368"/>
      <c r="EE727" s="1368">
        <f t="shared" si="27"/>
        <v>0</v>
      </c>
      <c r="EF727" s="1368"/>
      <c r="EG727" s="1368"/>
      <c r="EH727" s="1368"/>
      <c r="EI727" s="1368"/>
      <c r="EJ727" s="1368">
        <f t="shared" si="28"/>
        <v>0</v>
      </c>
      <c r="EK727" s="1368"/>
      <c r="EL727" s="1368"/>
      <c r="EM727" s="1368"/>
      <c r="EN727" s="1368"/>
      <c r="EO727" s="1368">
        <f t="shared" si="29"/>
        <v>0</v>
      </c>
      <c r="EP727" s="1368"/>
      <c r="EQ727" s="1368"/>
      <c r="ER727" s="1368"/>
      <c r="ES727" s="1368"/>
      <c r="ET727" s="1368">
        <f t="shared" si="30"/>
        <v>0</v>
      </c>
      <c r="EU727" s="1368"/>
      <c r="EV727" s="1368"/>
      <c r="EW727" s="1368"/>
      <c r="EX727" s="1368"/>
      <c r="EY727" s="4"/>
      <c r="EZ727" s="1351" t="str">
        <f t="shared" si="31"/>
        <v/>
      </c>
      <c r="FA727" s="1352"/>
      <c r="FB727" s="1352"/>
      <c r="FC727" s="1352"/>
      <c r="FD727" s="1353"/>
      <c r="FE727" s="1351" t="str">
        <f t="shared" si="32"/>
        <v/>
      </c>
      <c r="FF727" s="1352"/>
      <c r="FG727" s="1352"/>
      <c r="FH727" s="1352"/>
      <c r="FI727" s="1353"/>
      <c r="FJ727" s="1351" t="str">
        <f t="shared" si="33"/>
        <v/>
      </c>
      <c r="FK727" s="1352"/>
      <c r="FL727" s="1352"/>
      <c r="FM727" s="1352"/>
      <c r="FN727" s="1353"/>
      <c r="FO727" s="1351">
        <f t="shared" si="34"/>
        <v>1901</v>
      </c>
      <c r="FP727" s="1352"/>
      <c r="FQ727" s="1352"/>
      <c r="FR727" s="1352"/>
      <c r="FS727" s="1353"/>
      <c r="FT727" s="1351" t="str">
        <f t="shared" si="35"/>
        <v/>
      </c>
      <c r="FU727" s="1352"/>
      <c r="FV727" s="1352"/>
      <c r="FW727" s="1352"/>
      <c r="FX727" s="1353"/>
      <c r="FY727" s="1351" t="str">
        <f t="shared" si="36"/>
        <v/>
      </c>
      <c r="FZ727" s="1352"/>
      <c r="GA727" s="1352"/>
      <c r="GB727" s="1352"/>
      <c r="GC727" s="1353"/>
    </row>
    <row r="728" spans="1:185" ht="12.95" customHeight="1">
      <c r="A728" s="4"/>
      <c r="B728" s="1355"/>
      <c r="C728" s="1356"/>
      <c r="D728" s="1356"/>
      <c r="E728" s="1356"/>
      <c r="F728" s="1357"/>
      <c r="G728" s="1364"/>
      <c r="H728" s="1365"/>
      <c r="I728" s="1365"/>
      <c r="J728" s="1366"/>
      <c r="K728" s="1613"/>
      <c r="L728" s="1614"/>
      <c r="M728" s="1614"/>
      <c r="N728" s="1615"/>
      <c r="O728" s="1474"/>
      <c r="P728" s="1475"/>
      <c r="Q728" s="1475"/>
      <c r="R728" s="1475"/>
      <c r="S728" s="1476"/>
      <c r="T728" s="1474"/>
      <c r="U728" s="1475"/>
      <c r="V728" s="1475"/>
      <c r="W728" s="1476"/>
      <c r="X728" s="1358">
        <f t="shared" si="9"/>
        <v>0</v>
      </c>
      <c r="Y728" s="1359"/>
      <c r="Z728" s="1359"/>
      <c r="AA728" s="1359"/>
      <c r="AB728" s="1360"/>
      <c r="AC728" s="1622"/>
      <c r="AD728" s="1623"/>
      <c r="AE728" s="1623"/>
      <c r="AF728" s="1623"/>
      <c r="AG728" s="1624"/>
      <c r="AH728" s="1361" t="str">
        <f t="shared" si="37"/>
        <v/>
      </c>
      <c r="AI728" s="1362"/>
      <c r="AJ728" s="1363"/>
      <c r="AK728" s="1355" t="s">
        <v>591</v>
      </c>
      <c r="AL728" s="1356"/>
      <c r="AM728" s="1356"/>
      <c r="AN728" s="1356"/>
      <c r="AO728" s="1357"/>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351">
        <f t="shared" si="38"/>
        <v>0</v>
      </c>
      <c r="CH728" s="1353"/>
      <c r="CI728" s="1335">
        <f t="shared" si="39"/>
        <v>0</v>
      </c>
      <c r="CJ728" s="1337"/>
      <c r="CK728" s="1351">
        <f t="shared" si="17"/>
        <v>0</v>
      </c>
      <c r="CL728" s="1353"/>
      <c r="CM728" s="1335">
        <f t="shared" si="18"/>
        <v>0</v>
      </c>
      <c r="CN728" s="1337"/>
      <c r="CO728" s="3"/>
      <c r="CP728" s="1332">
        <f t="shared" si="19"/>
        <v>0</v>
      </c>
      <c r="CQ728" s="1333"/>
      <c r="CR728" s="1333"/>
      <c r="CS728" s="1333"/>
      <c r="CT728" s="1334"/>
      <c r="CU728" s="1354">
        <f t="shared" si="20"/>
        <v>0</v>
      </c>
      <c r="CV728" s="1354"/>
      <c r="CW728" s="1354"/>
      <c r="CX728" s="1354"/>
      <c r="CY728" s="1354"/>
      <c r="CZ728" s="1354">
        <f t="shared" si="21"/>
        <v>0</v>
      </c>
      <c r="DA728" s="1354"/>
      <c r="DB728" s="1354"/>
      <c r="DC728" s="1354"/>
      <c r="DD728" s="1354"/>
      <c r="DE728" s="1354">
        <f t="shared" si="22"/>
        <v>0</v>
      </c>
      <c r="DF728" s="1354"/>
      <c r="DG728" s="1354"/>
      <c r="DH728" s="1354"/>
      <c r="DI728" s="1354"/>
      <c r="DJ728" s="1354">
        <f t="shared" si="23"/>
        <v>0</v>
      </c>
      <c r="DK728" s="1354"/>
      <c r="DL728" s="1354"/>
      <c r="DM728" s="1354"/>
      <c r="DN728" s="1354"/>
      <c r="DO728" s="1354">
        <f t="shared" si="24"/>
        <v>0</v>
      </c>
      <c r="DP728" s="1354"/>
      <c r="DQ728" s="1354"/>
      <c r="DR728" s="1354"/>
      <c r="DS728" s="1354"/>
      <c r="DT728" s="6"/>
      <c r="DU728" s="1368">
        <f t="shared" si="25"/>
        <v>0</v>
      </c>
      <c r="DV728" s="1368"/>
      <c r="DW728" s="1368"/>
      <c r="DX728" s="1368"/>
      <c r="DY728" s="1368"/>
      <c r="DZ728" s="1368">
        <f t="shared" si="26"/>
        <v>0</v>
      </c>
      <c r="EA728" s="1368"/>
      <c r="EB728" s="1368"/>
      <c r="EC728" s="1368"/>
      <c r="ED728" s="1368"/>
      <c r="EE728" s="1368">
        <f t="shared" si="27"/>
        <v>0</v>
      </c>
      <c r="EF728" s="1368"/>
      <c r="EG728" s="1368"/>
      <c r="EH728" s="1368"/>
      <c r="EI728" s="1368"/>
      <c r="EJ728" s="1368">
        <f t="shared" si="28"/>
        <v>0</v>
      </c>
      <c r="EK728" s="1368"/>
      <c r="EL728" s="1368"/>
      <c r="EM728" s="1368"/>
      <c r="EN728" s="1368"/>
      <c r="EO728" s="1368">
        <f t="shared" si="29"/>
        <v>0</v>
      </c>
      <c r="EP728" s="1368"/>
      <c r="EQ728" s="1368"/>
      <c r="ER728" s="1368"/>
      <c r="ES728" s="1368"/>
      <c r="ET728" s="1368">
        <f t="shared" si="30"/>
        <v>0</v>
      </c>
      <c r="EU728" s="1368"/>
      <c r="EV728" s="1368"/>
      <c r="EW728" s="1368"/>
      <c r="EX728" s="1368"/>
      <c r="EY728" s="4"/>
      <c r="EZ728" s="1351" t="str">
        <f t="shared" si="31"/>
        <v/>
      </c>
      <c r="FA728" s="1352"/>
      <c r="FB728" s="1352"/>
      <c r="FC728" s="1352"/>
      <c r="FD728" s="1353"/>
      <c r="FE728" s="1351" t="str">
        <f t="shared" si="32"/>
        <v/>
      </c>
      <c r="FF728" s="1352"/>
      <c r="FG728" s="1352"/>
      <c r="FH728" s="1352"/>
      <c r="FI728" s="1353"/>
      <c r="FJ728" s="1351" t="str">
        <f t="shared" si="33"/>
        <v/>
      </c>
      <c r="FK728" s="1352"/>
      <c r="FL728" s="1352"/>
      <c r="FM728" s="1352"/>
      <c r="FN728" s="1353"/>
      <c r="FO728" s="1351" t="str">
        <f t="shared" si="34"/>
        <v/>
      </c>
      <c r="FP728" s="1352"/>
      <c r="FQ728" s="1352"/>
      <c r="FR728" s="1352"/>
      <c r="FS728" s="1353"/>
      <c r="FT728" s="1351" t="str">
        <f t="shared" si="35"/>
        <v/>
      </c>
      <c r="FU728" s="1352"/>
      <c r="FV728" s="1352"/>
      <c r="FW728" s="1352"/>
      <c r="FX728" s="1353"/>
      <c r="FY728" s="1351" t="str">
        <f t="shared" si="36"/>
        <v/>
      </c>
      <c r="FZ728" s="1352"/>
      <c r="GA728" s="1352"/>
      <c r="GB728" s="1352"/>
      <c r="GC728" s="1353"/>
    </row>
    <row r="729" spans="1:185" ht="12.95" customHeight="1">
      <c r="A729" s="4"/>
      <c r="B729" s="1355"/>
      <c r="C729" s="1356"/>
      <c r="D729" s="1356"/>
      <c r="E729" s="1356"/>
      <c r="F729" s="1357"/>
      <c r="G729" s="1364"/>
      <c r="H729" s="1365"/>
      <c r="I729" s="1365"/>
      <c r="J729" s="1366"/>
      <c r="K729" s="1613"/>
      <c r="L729" s="1614"/>
      <c r="M729" s="1614"/>
      <c r="N729" s="1615"/>
      <c r="O729" s="1474"/>
      <c r="P729" s="1475"/>
      <c r="Q729" s="1475"/>
      <c r="R729" s="1475"/>
      <c r="S729" s="1476"/>
      <c r="T729" s="1474"/>
      <c r="U729" s="1475"/>
      <c r="V729" s="1475"/>
      <c r="W729" s="1476"/>
      <c r="X729" s="1358">
        <f t="shared" si="9"/>
        <v>0</v>
      </c>
      <c r="Y729" s="1359"/>
      <c r="Z729" s="1359"/>
      <c r="AA729" s="1359"/>
      <c r="AB729" s="1360"/>
      <c r="AC729" s="1622"/>
      <c r="AD729" s="1623"/>
      <c r="AE729" s="1623"/>
      <c r="AF729" s="1623"/>
      <c r="AG729" s="1624"/>
      <c r="AH729" s="1361" t="str">
        <f t="shared" si="37"/>
        <v/>
      </c>
      <c r="AI729" s="1362"/>
      <c r="AJ729" s="1363"/>
      <c r="AK729" s="1355" t="s">
        <v>591</v>
      </c>
      <c r="AL729" s="1356"/>
      <c r="AM729" s="1356"/>
      <c r="AN729" s="1356"/>
      <c r="AO729" s="1357"/>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351">
        <f t="shared" si="38"/>
        <v>0</v>
      </c>
      <c r="CH729" s="1353"/>
      <c r="CI729" s="1335">
        <f t="shared" si="39"/>
        <v>0</v>
      </c>
      <c r="CJ729" s="1337"/>
      <c r="CK729" s="1351">
        <f t="shared" si="17"/>
        <v>0</v>
      </c>
      <c r="CL729" s="1353"/>
      <c r="CM729" s="1335">
        <f t="shared" si="18"/>
        <v>0</v>
      </c>
      <c r="CN729" s="1337"/>
      <c r="CO729" s="3"/>
      <c r="CP729" s="1332">
        <f t="shared" si="19"/>
        <v>0</v>
      </c>
      <c r="CQ729" s="1333"/>
      <c r="CR729" s="1333"/>
      <c r="CS729" s="1333"/>
      <c r="CT729" s="1334"/>
      <c r="CU729" s="1354">
        <f t="shared" si="20"/>
        <v>0</v>
      </c>
      <c r="CV729" s="1354"/>
      <c r="CW729" s="1354"/>
      <c r="CX729" s="1354"/>
      <c r="CY729" s="1354"/>
      <c r="CZ729" s="1354">
        <f t="shared" si="21"/>
        <v>0</v>
      </c>
      <c r="DA729" s="1354"/>
      <c r="DB729" s="1354"/>
      <c r="DC729" s="1354"/>
      <c r="DD729" s="1354"/>
      <c r="DE729" s="1354">
        <f t="shared" si="22"/>
        <v>0</v>
      </c>
      <c r="DF729" s="1354"/>
      <c r="DG729" s="1354"/>
      <c r="DH729" s="1354"/>
      <c r="DI729" s="1354"/>
      <c r="DJ729" s="1354">
        <f t="shared" si="23"/>
        <v>0</v>
      </c>
      <c r="DK729" s="1354"/>
      <c r="DL729" s="1354"/>
      <c r="DM729" s="1354"/>
      <c r="DN729" s="1354"/>
      <c r="DO729" s="1354">
        <f t="shared" si="24"/>
        <v>0</v>
      </c>
      <c r="DP729" s="1354"/>
      <c r="DQ729" s="1354"/>
      <c r="DR729" s="1354"/>
      <c r="DS729" s="1354"/>
      <c r="DT729" s="6"/>
      <c r="DU729" s="1368">
        <f t="shared" si="25"/>
        <v>0</v>
      </c>
      <c r="DV729" s="1368"/>
      <c r="DW729" s="1368"/>
      <c r="DX729" s="1368"/>
      <c r="DY729" s="1368"/>
      <c r="DZ729" s="1368">
        <f t="shared" si="26"/>
        <v>0</v>
      </c>
      <c r="EA729" s="1368"/>
      <c r="EB729" s="1368"/>
      <c r="EC729" s="1368"/>
      <c r="ED729" s="1368"/>
      <c r="EE729" s="1368">
        <f t="shared" si="27"/>
        <v>0</v>
      </c>
      <c r="EF729" s="1368"/>
      <c r="EG729" s="1368"/>
      <c r="EH729" s="1368"/>
      <c r="EI729" s="1368"/>
      <c r="EJ729" s="1368">
        <f t="shared" si="28"/>
        <v>0</v>
      </c>
      <c r="EK729" s="1368"/>
      <c r="EL729" s="1368"/>
      <c r="EM729" s="1368"/>
      <c r="EN729" s="1368"/>
      <c r="EO729" s="1368">
        <f t="shared" si="29"/>
        <v>0</v>
      </c>
      <c r="EP729" s="1368"/>
      <c r="EQ729" s="1368"/>
      <c r="ER729" s="1368"/>
      <c r="ES729" s="1368"/>
      <c r="ET729" s="1368">
        <f t="shared" si="30"/>
        <v>0</v>
      </c>
      <c r="EU729" s="1368"/>
      <c r="EV729" s="1368"/>
      <c r="EW729" s="1368"/>
      <c r="EX729" s="1368"/>
      <c r="EZ729" s="1351" t="str">
        <f t="shared" si="31"/>
        <v/>
      </c>
      <c r="FA729" s="1352"/>
      <c r="FB729" s="1352"/>
      <c r="FC729" s="1352"/>
      <c r="FD729" s="1353"/>
      <c r="FE729" s="1351" t="str">
        <f t="shared" si="32"/>
        <v/>
      </c>
      <c r="FF729" s="1352"/>
      <c r="FG729" s="1352"/>
      <c r="FH729" s="1352"/>
      <c r="FI729" s="1353"/>
      <c r="FJ729" s="1351" t="str">
        <f t="shared" si="33"/>
        <v/>
      </c>
      <c r="FK729" s="1352"/>
      <c r="FL729" s="1352"/>
      <c r="FM729" s="1352"/>
      <c r="FN729" s="1353"/>
      <c r="FO729" s="1351" t="str">
        <f t="shared" si="34"/>
        <v/>
      </c>
      <c r="FP729" s="1352"/>
      <c r="FQ729" s="1352"/>
      <c r="FR729" s="1352"/>
      <c r="FS729" s="1353"/>
      <c r="FT729" s="1351" t="str">
        <f t="shared" si="35"/>
        <v/>
      </c>
      <c r="FU729" s="1352"/>
      <c r="FV729" s="1352"/>
      <c r="FW729" s="1352"/>
      <c r="FX729" s="1353"/>
      <c r="FY729" s="1351" t="str">
        <f t="shared" si="36"/>
        <v/>
      </c>
      <c r="FZ729" s="1352"/>
      <c r="GA729" s="1352"/>
      <c r="GB729" s="1352"/>
      <c r="GC729" s="1353"/>
    </row>
    <row r="730" spans="1:185" ht="12.95" customHeight="1">
      <c r="B730" s="1355"/>
      <c r="C730" s="1356"/>
      <c r="D730" s="1356"/>
      <c r="E730" s="1356"/>
      <c r="F730" s="1357"/>
      <c r="G730" s="1364"/>
      <c r="H730" s="1365"/>
      <c r="I730" s="1365"/>
      <c r="J730" s="1366"/>
      <c r="K730" s="1613"/>
      <c r="L730" s="1614"/>
      <c r="M730" s="1614"/>
      <c r="N730" s="1615"/>
      <c r="O730" s="1474"/>
      <c r="P730" s="1475"/>
      <c r="Q730" s="1475"/>
      <c r="R730" s="1475"/>
      <c r="S730" s="1476"/>
      <c r="T730" s="1474"/>
      <c r="U730" s="1475"/>
      <c r="V730" s="1475"/>
      <c r="W730" s="1476"/>
      <c r="X730" s="1358">
        <f t="shared" si="9"/>
        <v>0</v>
      </c>
      <c r="Y730" s="1359"/>
      <c r="Z730" s="1359"/>
      <c r="AA730" s="1359"/>
      <c r="AB730" s="1360"/>
      <c r="AC730" s="1622"/>
      <c r="AD730" s="1623"/>
      <c r="AE730" s="1623"/>
      <c r="AF730" s="1623"/>
      <c r="AG730" s="1624"/>
      <c r="AH730" s="1361" t="str">
        <f t="shared" si="37"/>
        <v/>
      </c>
      <c r="AI730" s="1362"/>
      <c r="AJ730" s="1363"/>
      <c r="AK730" s="1355" t="s">
        <v>591</v>
      </c>
      <c r="AL730" s="1356"/>
      <c r="AM730" s="1356"/>
      <c r="AN730" s="1356"/>
      <c r="AO730" s="1357"/>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351">
        <f t="shared" si="38"/>
        <v>0</v>
      </c>
      <c r="CH730" s="1353"/>
      <c r="CI730" s="1335">
        <f t="shared" si="39"/>
        <v>0</v>
      </c>
      <c r="CJ730" s="1337"/>
      <c r="CK730" s="1351">
        <f t="shared" si="17"/>
        <v>0</v>
      </c>
      <c r="CL730" s="1353"/>
      <c r="CM730" s="1335">
        <f t="shared" si="18"/>
        <v>0</v>
      </c>
      <c r="CN730" s="1337"/>
      <c r="CO730" s="3"/>
      <c r="CP730" s="1332">
        <f t="shared" si="19"/>
        <v>0</v>
      </c>
      <c r="CQ730" s="1333"/>
      <c r="CR730" s="1333"/>
      <c r="CS730" s="1333"/>
      <c r="CT730" s="1334"/>
      <c r="CU730" s="1354">
        <f t="shared" si="20"/>
        <v>0</v>
      </c>
      <c r="CV730" s="1354"/>
      <c r="CW730" s="1354"/>
      <c r="CX730" s="1354"/>
      <c r="CY730" s="1354"/>
      <c r="CZ730" s="1354">
        <f t="shared" si="21"/>
        <v>0</v>
      </c>
      <c r="DA730" s="1354"/>
      <c r="DB730" s="1354"/>
      <c r="DC730" s="1354"/>
      <c r="DD730" s="1354"/>
      <c r="DE730" s="1354">
        <f t="shared" si="22"/>
        <v>0</v>
      </c>
      <c r="DF730" s="1354"/>
      <c r="DG730" s="1354"/>
      <c r="DH730" s="1354"/>
      <c r="DI730" s="1354"/>
      <c r="DJ730" s="1354">
        <f t="shared" si="23"/>
        <v>0</v>
      </c>
      <c r="DK730" s="1354"/>
      <c r="DL730" s="1354"/>
      <c r="DM730" s="1354"/>
      <c r="DN730" s="1354"/>
      <c r="DO730" s="1354">
        <f t="shared" si="24"/>
        <v>0</v>
      </c>
      <c r="DP730" s="1354"/>
      <c r="DQ730" s="1354"/>
      <c r="DR730" s="1354"/>
      <c r="DS730" s="1354"/>
      <c r="DT730" s="6"/>
      <c r="DU730" s="1368">
        <f t="shared" si="25"/>
        <v>0</v>
      </c>
      <c r="DV730" s="1368"/>
      <c r="DW730" s="1368"/>
      <c r="DX730" s="1368"/>
      <c r="DY730" s="1368"/>
      <c r="DZ730" s="1368">
        <f t="shared" si="26"/>
        <v>0</v>
      </c>
      <c r="EA730" s="1368"/>
      <c r="EB730" s="1368"/>
      <c r="EC730" s="1368"/>
      <c r="ED730" s="1368"/>
      <c r="EE730" s="1368">
        <f t="shared" si="27"/>
        <v>0</v>
      </c>
      <c r="EF730" s="1368"/>
      <c r="EG730" s="1368"/>
      <c r="EH730" s="1368"/>
      <c r="EI730" s="1368"/>
      <c r="EJ730" s="1368">
        <f t="shared" si="28"/>
        <v>0</v>
      </c>
      <c r="EK730" s="1368"/>
      <c r="EL730" s="1368"/>
      <c r="EM730" s="1368"/>
      <c r="EN730" s="1368"/>
      <c r="EO730" s="1368">
        <f t="shared" si="29"/>
        <v>0</v>
      </c>
      <c r="EP730" s="1368"/>
      <c r="EQ730" s="1368"/>
      <c r="ER730" s="1368"/>
      <c r="ES730" s="1368"/>
      <c r="ET730" s="1368">
        <f t="shared" si="30"/>
        <v>0</v>
      </c>
      <c r="EU730" s="1368"/>
      <c r="EV730" s="1368"/>
      <c r="EW730" s="1368"/>
      <c r="EX730" s="1368"/>
      <c r="EZ730" s="1351" t="str">
        <f t="shared" si="31"/>
        <v/>
      </c>
      <c r="FA730" s="1352"/>
      <c r="FB730" s="1352"/>
      <c r="FC730" s="1352"/>
      <c r="FD730" s="1353"/>
      <c r="FE730" s="1351" t="str">
        <f t="shared" si="32"/>
        <v/>
      </c>
      <c r="FF730" s="1352"/>
      <c r="FG730" s="1352"/>
      <c r="FH730" s="1352"/>
      <c r="FI730" s="1353"/>
      <c r="FJ730" s="1351" t="str">
        <f t="shared" si="33"/>
        <v/>
      </c>
      <c r="FK730" s="1352"/>
      <c r="FL730" s="1352"/>
      <c r="FM730" s="1352"/>
      <c r="FN730" s="1353"/>
      <c r="FO730" s="1351" t="str">
        <f t="shared" si="34"/>
        <v/>
      </c>
      <c r="FP730" s="1352"/>
      <c r="FQ730" s="1352"/>
      <c r="FR730" s="1352"/>
      <c r="FS730" s="1353"/>
      <c r="FT730" s="1351" t="str">
        <f t="shared" si="35"/>
        <v/>
      </c>
      <c r="FU730" s="1352"/>
      <c r="FV730" s="1352"/>
      <c r="FW730" s="1352"/>
      <c r="FX730" s="1353"/>
      <c r="FY730" s="1351" t="str">
        <f t="shared" si="36"/>
        <v/>
      </c>
      <c r="FZ730" s="1352"/>
      <c r="GA730" s="1352"/>
      <c r="GB730" s="1352"/>
      <c r="GC730" s="1353"/>
    </row>
    <row r="731" spans="1:185" ht="12.95" customHeight="1">
      <c r="B731" s="1355"/>
      <c r="C731" s="1356"/>
      <c r="D731" s="1356"/>
      <c r="E731" s="1356"/>
      <c r="F731" s="1357"/>
      <c r="G731" s="1364"/>
      <c r="H731" s="1365"/>
      <c r="I731" s="1365"/>
      <c r="J731" s="1366"/>
      <c r="K731" s="1613"/>
      <c r="L731" s="1614"/>
      <c r="M731" s="1614"/>
      <c r="N731" s="1615"/>
      <c r="O731" s="1474"/>
      <c r="P731" s="1475"/>
      <c r="Q731" s="1475"/>
      <c r="R731" s="1475"/>
      <c r="S731" s="1476"/>
      <c r="T731" s="1474"/>
      <c r="U731" s="1475"/>
      <c r="V731" s="1475"/>
      <c r="W731" s="1476"/>
      <c r="X731" s="1358">
        <f t="shared" si="9"/>
        <v>0</v>
      </c>
      <c r="Y731" s="1359"/>
      <c r="Z731" s="1359"/>
      <c r="AA731" s="1359"/>
      <c r="AB731" s="1360"/>
      <c r="AC731" s="1622"/>
      <c r="AD731" s="1623"/>
      <c r="AE731" s="1623"/>
      <c r="AF731" s="1623"/>
      <c r="AG731" s="1624"/>
      <c r="AH731" s="1361" t="str">
        <f t="shared" si="37"/>
        <v/>
      </c>
      <c r="AI731" s="1362"/>
      <c r="AJ731" s="1363"/>
      <c r="AK731" s="1355" t="s">
        <v>591</v>
      </c>
      <c r="AL731" s="1356"/>
      <c r="AM731" s="1356"/>
      <c r="AN731" s="1356"/>
      <c r="AO731" s="1357"/>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351">
        <f t="shared" si="38"/>
        <v>0</v>
      </c>
      <c r="CH731" s="1353"/>
      <c r="CI731" s="1335">
        <f t="shared" si="39"/>
        <v>0</v>
      </c>
      <c r="CJ731" s="1337"/>
      <c r="CK731" s="1351">
        <f t="shared" si="17"/>
        <v>0</v>
      </c>
      <c r="CL731" s="1353"/>
      <c r="CM731" s="1335">
        <f t="shared" si="18"/>
        <v>0</v>
      </c>
      <c r="CN731" s="1337"/>
      <c r="CO731" s="3"/>
      <c r="CP731" s="1332">
        <f t="shared" si="19"/>
        <v>0</v>
      </c>
      <c r="CQ731" s="1333"/>
      <c r="CR731" s="1333"/>
      <c r="CS731" s="1333"/>
      <c r="CT731" s="1334"/>
      <c r="CU731" s="1354">
        <f t="shared" si="20"/>
        <v>0</v>
      </c>
      <c r="CV731" s="1354"/>
      <c r="CW731" s="1354"/>
      <c r="CX731" s="1354"/>
      <c r="CY731" s="1354"/>
      <c r="CZ731" s="1354">
        <f t="shared" si="21"/>
        <v>0</v>
      </c>
      <c r="DA731" s="1354"/>
      <c r="DB731" s="1354"/>
      <c r="DC731" s="1354"/>
      <c r="DD731" s="1354"/>
      <c r="DE731" s="1354">
        <f t="shared" si="22"/>
        <v>0</v>
      </c>
      <c r="DF731" s="1354"/>
      <c r="DG731" s="1354"/>
      <c r="DH731" s="1354"/>
      <c r="DI731" s="1354"/>
      <c r="DJ731" s="1354">
        <f t="shared" si="23"/>
        <v>0</v>
      </c>
      <c r="DK731" s="1354"/>
      <c r="DL731" s="1354"/>
      <c r="DM731" s="1354"/>
      <c r="DN731" s="1354"/>
      <c r="DO731" s="1354">
        <f t="shared" si="24"/>
        <v>0</v>
      </c>
      <c r="DP731" s="1354"/>
      <c r="DQ731" s="1354"/>
      <c r="DR731" s="1354"/>
      <c r="DS731" s="1354"/>
      <c r="DT731" s="6"/>
      <c r="DU731" s="1368">
        <f t="shared" si="25"/>
        <v>0</v>
      </c>
      <c r="DV731" s="1368"/>
      <c r="DW731" s="1368"/>
      <c r="DX731" s="1368"/>
      <c r="DY731" s="1368"/>
      <c r="DZ731" s="1368">
        <f t="shared" si="26"/>
        <v>0</v>
      </c>
      <c r="EA731" s="1368"/>
      <c r="EB731" s="1368"/>
      <c r="EC731" s="1368"/>
      <c r="ED731" s="1368"/>
      <c r="EE731" s="1368">
        <f t="shared" si="27"/>
        <v>0</v>
      </c>
      <c r="EF731" s="1368"/>
      <c r="EG731" s="1368"/>
      <c r="EH731" s="1368"/>
      <c r="EI731" s="1368"/>
      <c r="EJ731" s="1368">
        <f t="shared" si="28"/>
        <v>0</v>
      </c>
      <c r="EK731" s="1368"/>
      <c r="EL731" s="1368"/>
      <c r="EM731" s="1368"/>
      <c r="EN731" s="1368"/>
      <c r="EO731" s="1368">
        <f t="shared" si="29"/>
        <v>0</v>
      </c>
      <c r="EP731" s="1368"/>
      <c r="EQ731" s="1368"/>
      <c r="ER731" s="1368"/>
      <c r="ES731" s="1368"/>
      <c r="ET731" s="1368">
        <f t="shared" si="30"/>
        <v>0</v>
      </c>
      <c r="EU731" s="1368"/>
      <c r="EV731" s="1368"/>
      <c r="EW731" s="1368"/>
      <c r="EX731" s="1368"/>
      <c r="EZ731" s="1351" t="str">
        <f t="shared" si="31"/>
        <v/>
      </c>
      <c r="FA731" s="1352"/>
      <c r="FB731" s="1352"/>
      <c r="FC731" s="1352"/>
      <c r="FD731" s="1353"/>
      <c r="FE731" s="1351" t="str">
        <f t="shared" si="32"/>
        <v/>
      </c>
      <c r="FF731" s="1352"/>
      <c r="FG731" s="1352"/>
      <c r="FH731" s="1352"/>
      <c r="FI731" s="1353"/>
      <c r="FJ731" s="1351" t="str">
        <f t="shared" si="33"/>
        <v/>
      </c>
      <c r="FK731" s="1352"/>
      <c r="FL731" s="1352"/>
      <c r="FM731" s="1352"/>
      <c r="FN731" s="1353"/>
      <c r="FO731" s="1351" t="str">
        <f t="shared" si="34"/>
        <v/>
      </c>
      <c r="FP731" s="1352"/>
      <c r="FQ731" s="1352"/>
      <c r="FR731" s="1352"/>
      <c r="FS731" s="1353"/>
      <c r="FT731" s="1351" t="str">
        <f t="shared" si="35"/>
        <v/>
      </c>
      <c r="FU731" s="1352"/>
      <c r="FV731" s="1352"/>
      <c r="FW731" s="1352"/>
      <c r="FX731" s="1353"/>
      <c r="FY731" s="1351" t="str">
        <f t="shared" si="36"/>
        <v/>
      </c>
      <c r="FZ731" s="1352"/>
      <c r="GA731" s="1352"/>
      <c r="GB731" s="1352"/>
      <c r="GC731" s="1353"/>
    </row>
    <row r="732" spans="1:185" ht="12.95" customHeight="1">
      <c r="B732" s="1355"/>
      <c r="C732" s="1356"/>
      <c r="D732" s="1356"/>
      <c r="E732" s="1356"/>
      <c r="F732" s="1357"/>
      <c r="G732" s="1364"/>
      <c r="H732" s="1365"/>
      <c r="I732" s="1365"/>
      <c r="J732" s="1366"/>
      <c r="K732" s="1613"/>
      <c r="L732" s="1614"/>
      <c r="M732" s="1614"/>
      <c r="N732" s="1615"/>
      <c r="O732" s="1474"/>
      <c r="P732" s="1475"/>
      <c r="Q732" s="1475"/>
      <c r="R732" s="1475"/>
      <c r="S732" s="1476"/>
      <c r="T732" s="1474"/>
      <c r="U732" s="1475"/>
      <c r="V732" s="1475"/>
      <c r="W732" s="1476"/>
      <c r="X732" s="1358">
        <f t="shared" si="9"/>
        <v>0</v>
      </c>
      <c r="Y732" s="1359"/>
      <c r="Z732" s="1359"/>
      <c r="AA732" s="1359"/>
      <c r="AB732" s="1360"/>
      <c r="AC732" s="1622"/>
      <c r="AD732" s="1623"/>
      <c r="AE732" s="1623"/>
      <c r="AF732" s="1623"/>
      <c r="AG732" s="1624"/>
      <c r="AH732" s="1361" t="str">
        <f t="shared" si="37"/>
        <v/>
      </c>
      <c r="AI732" s="1362"/>
      <c r="AJ732" s="1363"/>
      <c r="AK732" s="1355" t="s">
        <v>591</v>
      </c>
      <c r="AL732" s="1356"/>
      <c r="AM732" s="1356"/>
      <c r="AN732" s="1356"/>
      <c r="AO732" s="1357"/>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351">
        <f t="shared" si="38"/>
        <v>0</v>
      </c>
      <c r="CH732" s="1353"/>
      <c r="CI732" s="1335">
        <f t="shared" si="39"/>
        <v>0</v>
      </c>
      <c r="CJ732" s="1337"/>
      <c r="CK732" s="1351">
        <f t="shared" si="17"/>
        <v>0</v>
      </c>
      <c r="CL732" s="1353"/>
      <c r="CM732" s="1335">
        <f t="shared" si="18"/>
        <v>0</v>
      </c>
      <c r="CN732" s="1337"/>
      <c r="CO732" s="3"/>
      <c r="CP732" s="1332">
        <f t="shared" si="19"/>
        <v>0</v>
      </c>
      <c r="CQ732" s="1333"/>
      <c r="CR732" s="1333"/>
      <c r="CS732" s="1333"/>
      <c r="CT732" s="1334"/>
      <c r="CU732" s="1354">
        <f t="shared" si="20"/>
        <v>0</v>
      </c>
      <c r="CV732" s="1354"/>
      <c r="CW732" s="1354"/>
      <c r="CX732" s="1354"/>
      <c r="CY732" s="1354"/>
      <c r="CZ732" s="1354">
        <f t="shared" si="21"/>
        <v>0</v>
      </c>
      <c r="DA732" s="1354"/>
      <c r="DB732" s="1354"/>
      <c r="DC732" s="1354"/>
      <c r="DD732" s="1354"/>
      <c r="DE732" s="1354">
        <f t="shared" si="22"/>
        <v>0</v>
      </c>
      <c r="DF732" s="1354"/>
      <c r="DG732" s="1354"/>
      <c r="DH732" s="1354"/>
      <c r="DI732" s="1354"/>
      <c r="DJ732" s="1354">
        <f t="shared" si="23"/>
        <v>0</v>
      </c>
      <c r="DK732" s="1354"/>
      <c r="DL732" s="1354"/>
      <c r="DM732" s="1354"/>
      <c r="DN732" s="1354"/>
      <c r="DO732" s="1354">
        <f t="shared" si="24"/>
        <v>0</v>
      </c>
      <c r="DP732" s="1354"/>
      <c r="DQ732" s="1354"/>
      <c r="DR732" s="1354"/>
      <c r="DS732" s="1354"/>
      <c r="DT732" s="6"/>
      <c r="DU732" s="1368">
        <f t="shared" si="25"/>
        <v>0</v>
      </c>
      <c r="DV732" s="1368"/>
      <c r="DW732" s="1368"/>
      <c r="DX732" s="1368"/>
      <c r="DY732" s="1368"/>
      <c r="DZ732" s="1368">
        <f t="shared" si="26"/>
        <v>0</v>
      </c>
      <c r="EA732" s="1368"/>
      <c r="EB732" s="1368"/>
      <c r="EC732" s="1368"/>
      <c r="ED732" s="1368"/>
      <c r="EE732" s="1368">
        <f t="shared" si="27"/>
        <v>0</v>
      </c>
      <c r="EF732" s="1368"/>
      <c r="EG732" s="1368"/>
      <c r="EH732" s="1368"/>
      <c r="EI732" s="1368"/>
      <c r="EJ732" s="1368">
        <f t="shared" si="28"/>
        <v>0</v>
      </c>
      <c r="EK732" s="1368"/>
      <c r="EL732" s="1368"/>
      <c r="EM732" s="1368"/>
      <c r="EN732" s="1368"/>
      <c r="EO732" s="1368">
        <f t="shared" si="29"/>
        <v>0</v>
      </c>
      <c r="EP732" s="1368"/>
      <c r="EQ732" s="1368"/>
      <c r="ER732" s="1368"/>
      <c r="ES732" s="1368"/>
      <c r="ET732" s="1368">
        <f t="shared" si="30"/>
        <v>0</v>
      </c>
      <c r="EU732" s="1368"/>
      <c r="EV732" s="1368"/>
      <c r="EW732" s="1368"/>
      <c r="EX732" s="1368"/>
      <c r="EZ732" s="1351" t="str">
        <f t="shared" si="31"/>
        <v/>
      </c>
      <c r="FA732" s="1352"/>
      <c r="FB732" s="1352"/>
      <c r="FC732" s="1352"/>
      <c r="FD732" s="1353"/>
      <c r="FE732" s="1351" t="str">
        <f t="shared" si="32"/>
        <v/>
      </c>
      <c r="FF732" s="1352"/>
      <c r="FG732" s="1352"/>
      <c r="FH732" s="1352"/>
      <c r="FI732" s="1353"/>
      <c r="FJ732" s="1351" t="str">
        <f t="shared" si="33"/>
        <v/>
      </c>
      <c r="FK732" s="1352"/>
      <c r="FL732" s="1352"/>
      <c r="FM732" s="1352"/>
      <c r="FN732" s="1353"/>
      <c r="FO732" s="1351" t="str">
        <f t="shared" si="34"/>
        <v/>
      </c>
      <c r="FP732" s="1352"/>
      <c r="FQ732" s="1352"/>
      <c r="FR732" s="1352"/>
      <c r="FS732" s="1353"/>
      <c r="FT732" s="1351" t="str">
        <f t="shared" si="35"/>
        <v/>
      </c>
      <c r="FU732" s="1352"/>
      <c r="FV732" s="1352"/>
      <c r="FW732" s="1352"/>
      <c r="FX732" s="1353"/>
      <c r="FY732" s="1351" t="str">
        <f t="shared" si="36"/>
        <v/>
      </c>
      <c r="FZ732" s="1352"/>
      <c r="GA732" s="1352"/>
      <c r="GB732" s="1352"/>
      <c r="GC732" s="1353"/>
    </row>
    <row r="733" spans="1:185" ht="12.95" customHeight="1">
      <c r="B733" s="1355"/>
      <c r="C733" s="1356"/>
      <c r="D733" s="1356"/>
      <c r="E733" s="1356"/>
      <c r="F733" s="1357"/>
      <c r="G733" s="1364"/>
      <c r="H733" s="1365"/>
      <c r="I733" s="1365"/>
      <c r="J733" s="1366"/>
      <c r="K733" s="1613"/>
      <c r="L733" s="1614"/>
      <c r="M733" s="1614"/>
      <c r="N733" s="1615"/>
      <c r="O733" s="1474"/>
      <c r="P733" s="1475"/>
      <c r="Q733" s="1475"/>
      <c r="R733" s="1475"/>
      <c r="S733" s="1476"/>
      <c r="T733" s="1474"/>
      <c r="U733" s="1475"/>
      <c r="V733" s="1475"/>
      <c r="W733" s="1476"/>
      <c r="X733" s="1358">
        <f t="shared" si="9"/>
        <v>0</v>
      </c>
      <c r="Y733" s="1359"/>
      <c r="Z733" s="1359"/>
      <c r="AA733" s="1359"/>
      <c r="AB733" s="1360"/>
      <c r="AC733" s="1622"/>
      <c r="AD733" s="1623"/>
      <c r="AE733" s="1623"/>
      <c r="AF733" s="1623"/>
      <c r="AG733" s="1624"/>
      <c r="AH733" s="1361" t="str">
        <f t="shared" si="37"/>
        <v/>
      </c>
      <c r="AI733" s="1362"/>
      <c r="AJ733" s="1363"/>
      <c r="AK733" s="1355" t="s">
        <v>591</v>
      </c>
      <c r="AL733" s="1356"/>
      <c r="AM733" s="1356"/>
      <c r="AN733" s="1356"/>
      <c r="AO733" s="1357"/>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351">
        <f t="shared" si="38"/>
        <v>0</v>
      </c>
      <c r="CH733" s="1353"/>
      <c r="CI733" s="1335">
        <f t="shared" si="39"/>
        <v>0</v>
      </c>
      <c r="CJ733" s="1337"/>
      <c r="CK733" s="1351">
        <f t="shared" si="17"/>
        <v>0</v>
      </c>
      <c r="CL733" s="1353"/>
      <c r="CM733" s="1335">
        <f t="shared" si="18"/>
        <v>0</v>
      </c>
      <c r="CN733" s="1337"/>
      <c r="CO733" s="3"/>
      <c r="CP733" s="1332">
        <f t="shared" si="19"/>
        <v>0</v>
      </c>
      <c r="CQ733" s="1333"/>
      <c r="CR733" s="1333"/>
      <c r="CS733" s="1333"/>
      <c r="CT733" s="1334"/>
      <c r="CU733" s="1354">
        <f t="shared" si="20"/>
        <v>0</v>
      </c>
      <c r="CV733" s="1354"/>
      <c r="CW733" s="1354"/>
      <c r="CX733" s="1354"/>
      <c r="CY733" s="1354"/>
      <c r="CZ733" s="1354">
        <f t="shared" si="21"/>
        <v>0</v>
      </c>
      <c r="DA733" s="1354"/>
      <c r="DB733" s="1354"/>
      <c r="DC733" s="1354"/>
      <c r="DD733" s="1354"/>
      <c r="DE733" s="1354">
        <f t="shared" si="22"/>
        <v>0</v>
      </c>
      <c r="DF733" s="1354"/>
      <c r="DG733" s="1354"/>
      <c r="DH733" s="1354"/>
      <c r="DI733" s="1354"/>
      <c r="DJ733" s="1354">
        <f t="shared" si="23"/>
        <v>0</v>
      </c>
      <c r="DK733" s="1354"/>
      <c r="DL733" s="1354"/>
      <c r="DM733" s="1354"/>
      <c r="DN733" s="1354"/>
      <c r="DO733" s="1354">
        <f t="shared" si="24"/>
        <v>0</v>
      </c>
      <c r="DP733" s="1354"/>
      <c r="DQ733" s="1354"/>
      <c r="DR733" s="1354"/>
      <c r="DS733" s="1354"/>
      <c r="DT733" s="6"/>
      <c r="DU733" s="1368">
        <f t="shared" si="25"/>
        <v>0</v>
      </c>
      <c r="DV733" s="1368"/>
      <c r="DW733" s="1368"/>
      <c r="DX733" s="1368"/>
      <c r="DY733" s="1368"/>
      <c r="DZ733" s="1368">
        <f t="shared" si="26"/>
        <v>0</v>
      </c>
      <c r="EA733" s="1368"/>
      <c r="EB733" s="1368"/>
      <c r="EC733" s="1368"/>
      <c r="ED733" s="1368"/>
      <c r="EE733" s="1368">
        <f t="shared" si="27"/>
        <v>0</v>
      </c>
      <c r="EF733" s="1368"/>
      <c r="EG733" s="1368"/>
      <c r="EH733" s="1368"/>
      <c r="EI733" s="1368"/>
      <c r="EJ733" s="1368">
        <f t="shared" si="28"/>
        <v>0</v>
      </c>
      <c r="EK733" s="1368"/>
      <c r="EL733" s="1368"/>
      <c r="EM733" s="1368"/>
      <c r="EN733" s="1368"/>
      <c r="EO733" s="1368">
        <f t="shared" si="29"/>
        <v>0</v>
      </c>
      <c r="EP733" s="1368"/>
      <c r="EQ733" s="1368"/>
      <c r="ER733" s="1368"/>
      <c r="ES733" s="1368"/>
      <c r="ET733" s="1368">
        <f t="shared" si="30"/>
        <v>0</v>
      </c>
      <c r="EU733" s="1368"/>
      <c r="EV733" s="1368"/>
      <c r="EW733" s="1368"/>
      <c r="EX733" s="1368"/>
      <c r="EZ733" s="1351" t="str">
        <f t="shared" si="31"/>
        <v/>
      </c>
      <c r="FA733" s="1352"/>
      <c r="FB733" s="1352"/>
      <c r="FC733" s="1352"/>
      <c r="FD733" s="1353"/>
      <c r="FE733" s="1351" t="str">
        <f t="shared" si="32"/>
        <v/>
      </c>
      <c r="FF733" s="1352"/>
      <c r="FG733" s="1352"/>
      <c r="FH733" s="1352"/>
      <c r="FI733" s="1353"/>
      <c r="FJ733" s="1351" t="str">
        <f t="shared" si="33"/>
        <v/>
      </c>
      <c r="FK733" s="1352"/>
      <c r="FL733" s="1352"/>
      <c r="FM733" s="1352"/>
      <c r="FN733" s="1353"/>
      <c r="FO733" s="1351" t="str">
        <f t="shared" si="34"/>
        <v/>
      </c>
      <c r="FP733" s="1352"/>
      <c r="FQ733" s="1352"/>
      <c r="FR733" s="1352"/>
      <c r="FS733" s="1353"/>
      <c r="FT733" s="1351" t="str">
        <f t="shared" si="35"/>
        <v/>
      </c>
      <c r="FU733" s="1352"/>
      <c r="FV733" s="1352"/>
      <c r="FW733" s="1352"/>
      <c r="FX733" s="1353"/>
      <c r="FY733" s="1351" t="str">
        <f t="shared" si="36"/>
        <v/>
      </c>
      <c r="FZ733" s="1352"/>
      <c r="GA733" s="1352"/>
      <c r="GB733" s="1352"/>
      <c r="GC733" s="1353"/>
    </row>
    <row r="734" spans="1:185" ht="12.95" customHeight="1">
      <c r="B734" s="1355"/>
      <c r="C734" s="1356"/>
      <c r="D734" s="1356"/>
      <c r="E734" s="1356"/>
      <c r="F734" s="1357"/>
      <c r="G734" s="1364"/>
      <c r="H734" s="1365"/>
      <c r="I734" s="1365"/>
      <c r="J734" s="1366"/>
      <c r="K734" s="1613"/>
      <c r="L734" s="1614"/>
      <c r="M734" s="1614"/>
      <c r="N734" s="1615"/>
      <c r="O734" s="1474"/>
      <c r="P734" s="1475"/>
      <c r="Q734" s="1475"/>
      <c r="R734" s="1475"/>
      <c r="S734" s="1476"/>
      <c r="T734" s="1474"/>
      <c r="U734" s="1475"/>
      <c r="V734" s="1475"/>
      <c r="W734" s="1476"/>
      <c r="X734" s="1358">
        <f t="shared" si="9"/>
        <v>0</v>
      </c>
      <c r="Y734" s="1359"/>
      <c r="Z734" s="1359"/>
      <c r="AA734" s="1359"/>
      <c r="AB734" s="1360"/>
      <c r="AC734" s="1622"/>
      <c r="AD734" s="1623"/>
      <c r="AE734" s="1623"/>
      <c r="AF734" s="1623"/>
      <c r="AG734" s="1624"/>
      <c r="AH734" s="1361" t="str">
        <f t="shared" si="37"/>
        <v/>
      </c>
      <c r="AI734" s="1362"/>
      <c r="AJ734" s="1363"/>
      <c r="AK734" s="1355" t="s">
        <v>591</v>
      </c>
      <c r="AL734" s="1356"/>
      <c r="AM734" s="1356"/>
      <c r="AN734" s="1356"/>
      <c r="AO734" s="1357"/>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351">
        <f t="shared" si="38"/>
        <v>0</v>
      </c>
      <c r="CH734" s="1353"/>
      <c r="CI734" s="1335">
        <f t="shared" si="39"/>
        <v>0</v>
      </c>
      <c r="CJ734" s="1337"/>
      <c r="CK734" s="1351">
        <f t="shared" si="17"/>
        <v>0</v>
      </c>
      <c r="CL734" s="1353"/>
      <c r="CM734" s="1335">
        <f t="shared" si="18"/>
        <v>0</v>
      </c>
      <c r="CN734" s="1337"/>
      <c r="CO734" s="3"/>
      <c r="CP734" s="1332">
        <f t="shared" si="19"/>
        <v>0</v>
      </c>
      <c r="CQ734" s="1333"/>
      <c r="CR734" s="1333"/>
      <c r="CS734" s="1333"/>
      <c r="CT734" s="1334"/>
      <c r="CU734" s="1354">
        <f t="shared" si="20"/>
        <v>0</v>
      </c>
      <c r="CV734" s="1354"/>
      <c r="CW734" s="1354"/>
      <c r="CX734" s="1354"/>
      <c r="CY734" s="1354"/>
      <c r="CZ734" s="1354">
        <f t="shared" si="21"/>
        <v>0</v>
      </c>
      <c r="DA734" s="1354"/>
      <c r="DB734" s="1354"/>
      <c r="DC734" s="1354"/>
      <c r="DD734" s="1354"/>
      <c r="DE734" s="1354">
        <f t="shared" si="22"/>
        <v>0</v>
      </c>
      <c r="DF734" s="1354"/>
      <c r="DG734" s="1354"/>
      <c r="DH734" s="1354"/>
      <c r="DI734" s="1354"/>
      <c r="DJ734" s="1354">
        <f t="shared" si="23"/>
        <v>0</v>
      </c>
      <c r="DK734" s="1354"/>
      <c r="DL734" s="1354"/>
      <c r="DM734" s="1354"/>
      <c r="DN734" s="1354"/>
      <c r="DO734" s="1354">
        <f t="shared" si="24"/>
        <v>0</v>
      </c>
      <c r="DP734" s="1354"/>
      <c r="DQ734" s="1354"/>
      <c r="DR734" s="1354"/>
      <c r="DS734" s="1354"/>
      <c r="DT734" s="6"/>
      <c r="DU734" s="1368">
        <f t="shared" si="25"/>
        <v>0</v>
      </c>
      <c r="DV734" s="1368"/>
      <c r="DW734" s="1368"/>
      <c r="DX734" s="1368"/>
      <c r="DY734" s="1368"/>
      <c r="DZ734" s="1368">
        <f t="shared" si="26"/>
        <v>0</v>
      </c>
      <c r="EA734" s="1368"/>
      <c r="EB734" s="1368"/>
      <c r="EC734" s="1368"/>
      <c r="ED734" s="1368"/>
      <c r="EE734" s="1368">
        <f t="shared" si="27"/>
        <v>0</v>
      </c>
      <c r="EF734" s="1368"/>
      <c r="EG734" s="1368"/>
      <c r="EH734" s="1368"/>
      <c r="EI734" s="1368"/>
      <c r="EJ734" s="1368">
        <f t="shared" si="28"/>
        <v>0</v>
      </c>
      <c r="EK734" s="1368"/>
      <c r="EL734" s="1368"/>
      <c r="EM734" s="1368"/>
      <c r="EN734" s="1368"/>
      <c r="EO734" s="1368">
        <f t="shared" si="29"/>
        <v>0</v>
      </c>
      <c r="EP734" s="1368"/>
      <c r="EQ734" s="1368"/>
      <c r="ER734" s="1368"/>
      <c r="ES734" s="1368"/>
      <c r="ET734" s="1368">
        <f t="shared" si="30"/>
        <v>0</v>
      </c>
      <c r="EU734" s="1368"/>
      <c r="EV734" s="1368"/>
      <c r="EW734" s="1368"/>
      <c r="EX734" s="1368"/>
      <c r="EZ734" s="1351" t="str">
        <f t="shared" si="31"/>
        <v/>
      </c>
      <c r="FA734" s="1352"/>
      <c r="FB734" s="1352"/>
      <c r="FC734" s="1352"/>
      <c r="FD734" s="1353"/>
      <c r="FE734" s="1351" t="str">
        <f t="shared" si="32"/>
        <v/>
      </c>
      <c r="FF734" s="1352"/>
      <c r="FG734" s="1352"/>
      <c r="FH734" s="1352"/>
      <c r="FI734" s="1353"/>
      <c r="FJ734" s="1351" t="str">
        <f t="shared" si="33"/>
        <v/>
      </c>
      <c r="FK734" s="1352"/>
      <c r="FL734" s="1352"/>
      <c r="FM734" s="1352"/>
      <c r="FN734" s="1353"/>
      <c r="FO734" s="1351" t="str">
        <f t="shared" si="34"/>
        <v/>
      </c>
      <c r="FP734" s="1352"/>
      <c r="FQ734" s="1352"/>
      <c r="FR734" s="1352"/>
      <c r="FS734" s="1353"/>
      <c r="FT734" s="1351" t="str">
        <f t="shared" si="35"/>
        <v/>
      </c>
      <c r="FU734" s="1352"/>
      <c r="FV734" s="1352"/>
      <c r="FW734" s="1352"/>
      <c r="FX734" s="1353"/>
      <c r="FY734" s="1351" t="str">
        <f t="shared" si="36"/>
        <v/>
      </c>
      <c r="FZ734" s="1352"/>
      <c r="GA734" s="1352"/>
      <c r="GB734" s="1352"/>
      <c r="GC734" s="1353"/>
    </row>
    <row r="735" spans="1:185" ht="12.95" customHeight="1">
      <c r="B735" s="1355"/>
      <c r="C735" s="1356"/>
      <c r="D735" s="1356"/>
      <c r="E735" s="1356"/>
      <c r="F735" s="1357"/>
      <c r="G735" s="1364"/>
      <c r="H735" s="1365"/>
      <c r="I735" s="1365"/>
      <c r="J735" s="1366"/>
      <c r="K735" s="1613"/>
      <c r="L735" s="1614"/>
      <c r="M735" s="1614"/>
      <c r="N735" s="1615"/>
      <c r="O735" s="1474"/>
      <c r="P735" s="1475"/>
      <c r="Q735" s="1475"/>
      <c r="R735" s="1475"/>
      <c r="S735" s="1476"/>
      <c r="T735" s="1474"/>
      <c r="U735" s="1475"/>
      <c r="V735" s="1475"/>
      <c r="W735" s="1476"/>
      <c r="X735" s="1358">
        <f t="shared" si="9"/>
        <v>0</v>
      </c>
      <c r="Y735" s="1359"/>
      <c r="Z735" s="1359"/>
      <c r="AA735" s="1359"/>
      <c r="AB735" s="1360"/>
      <c r="AC735" s="1622"/>
      <c r="AD735" s="1623"/>
      <c r="AE735" s="1623"/>
      <c r="AF735" s="1623"/>
      <c r="AG735" s="1624"/>
      <c r="AH735" s="1361" t="str">
        <f t="shared" si="37"/>
        <v/>
      </c>
      <c r="AI735" s="1362"/>
      <c r="AJ735" s="1363"/>
      <c r="AK735" s="1355" t="s">
        <v>591</v>
      </c>
      <c r="AL735" s="1356"/>
      <c r="AM735" s="1356"/>
      <c r="AN735" s="1356"/>
      <c r="AO735" s="1357"/>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351">
        <f t="shared" si="38"/>
        <v>0</v>
      </c>
      <c r="CH735" s="1353"/>
      <c r="CI735" s="1335">
        <f t="shared" si="39"/>
        <v>0</v>
      </c>
      <c r="CJ735" s="1337"/>
      <c r="CK735" s="1351">
        <f t="shared" si="17"/>
        <v>0</v>
      </c>
      <c r="CL735" s="1353"/>
      <c r="CM735" s="1335">
        <f t="shared" si="18"/>
        <v>0</v>
      </c>
      <c r="CN735" s="1337"/>
      <c r="CO735" s="3"/>
      <c r="CP735" s="1332">
        <f t="shared" si="19"/>
        <v>0</v>
      </c>
      <c r="CQ735" s="1333"/>
      <c r="CR735" s="1333"/>
      <c r="CS735" s="1333"/>
      <c r="CT735" s="1334"/>
      <c r="CU735" s="1354">
        <f t="shared" si="20"/>
        <v>0</v>
      </c>
      <c r="CV735" s="1354"/>
      <c r="CW735" s="1354"/>
      <c r="CX735" s="1354"/>
      <c r="CY735" s="1354"/>
      <c r="CZ735" s="1354">
        <f t="shared" si="21"/>
        <v>0</v>
      </c>
      <c r="DA735" s="1354"/>
      <c r="DB735" s="1354"/>
      <c r="DC735" s="1354"/>
      <c r="DD735" s="1354"/>
      <c r="DE735" s="1354">
        <f t="shared" si="22"/>
        <v>0</v>
      </c>
      <c r="DF735" s="1354"/>
      <c r="DG735" s="1354"/>
      <c r="DH735" s="1354"/>
      <c r="DI735" s="1354"/>
      <c r="DJ735" s="1354">
        <f t="shared" si="23"/>
        <v>0</v>
      </c>
      <c r="DK735" s="1354"/>
      <c r="DL735" s="1354"/>
      <c r="DM735" s="1354"/>
      <c r="DN735" s="1354"/>
      <c r="DO735" s="1354">
        <f t="shared" si="24"/>
        <v>0</v>
      </c>
      <c r="DP735" s="1354"/>
      <c r="DQ735" s="1354"/>
      <c r="DR735" s="1354"/>
      <c r="DS735" s="1354"/>
      <c r="DT735" s="6"/>
      <c r="DU735" s="1368">
        <f t="shared" si="25"/>
        <v>0</v>
      </c>
      <c r="DV735" s="1368"/>
      <c r="DW735" s="1368"/>
      <c r="DX735" s="1368"/>
      <c r="DY735" s="1368"/>
      <c r="DZ735" s="1368">
        <f t="shared" si="26"/>
        <v>0</v>
      </c>
      <c r="EA735" s="1368"/>
      <c r="EB735" s="1368"/>
      <c r="EC735" s="1368"/>
      <c r="ED735" s="1368"/>
      <c r="EE735" s="1368">
        <f t="shared" si="27"/>
        <v>0</v>
      </c>
      <c r="EF735" s="1368"/>
      <c r="EG735" s="1368"/>
      <c r="EH735" s="1368"/>
      <c r="EI735" s="1368"/>
      <c r="EJ735" s="1368">
        <f t="shared" si="28"/>
        <v>0</v>
      </c>
      <c r="EK735" s="1368"/>
      <c r="EL735" s="1368"/>
      <c r="EM735" s="1368"/>
      <c r="EN735" s="1368"/>
      <c r="EO735" s="1368">
        <f t="shared" si="29"/>
        <v>0</v>
      </c>
      <c r="EP735" s="1368"/>
      <c r="EQ735" s="1368"/>
      <c r="ER735" s="1368"/>
      <c r="ES735" s="1368"/>
      <c r="ET735" s="1368">
        <f t="shared" si="30"/>
        <v>0</v>
      </c>
      <c r="EU735" s="1368"/>
      <c r="EV735" s="1368"/>
      <c r="EW735" s="1368"/>
      <c r="EX735" s="1368"/>
      <c r="EZ735" s="1351" t="str">
        <f t="shared" si="31"/>
        <v/>
      </c>
      <c r="FA735" s="1352"/>
      <c r="FB735" s="1352"/>
      <c r="FC735" s="1352"/>
      <c r="FD735" s="1353"/>
      <c r="FE735" s="1351" t="str">
        <f t="shared" si="32"/>
        <v/>
      </c>
      <c r="FF735" s="1352"/>
      <c r="FG735" s="1352"/>
      <c r="FH735" s="1352"/>
      <c r="FI735" s="1353"/>
      <c r="FJ735" s="1351" t="str">
        <f t="shared" si="33"/>
        <v/>
      </c>
      <c r="FK735" s="1352"/>
      <c r="FL735" s="1352"/>
      <c r="FM735" s="1352"/>
      <c r="FN735" s="1353"/>
      <c r="FO735" s="1351" t="str">
        <f t="shared" si="34"/>
        <v/>
      </c>
      <c r="FP735" s="1352"/>
      <c r="FQ735" s="1352"/>
      <c r="FR735" s="1352"/>
      <c r="FS735" s="1353"/>
      <c r="FT735" s="1351" t="str">
        <f t="shared" si="35"/>
        <v/>
      </c>
      <c r="FU735" s="1352"/>
      <c r="FV735" s="1352"/>
      <c r="FW735" s="1352"/>
      <c r="FX735" s="1353"/>
      <c r="FY735" s="1351" t="str">
        <f t="shared" si="36"/>
        <v/>
      </c>
      <c r="FZ735" s="1352"/>
      <c r="GA735" s="1352"/>
      <c r="GB735" s="1352"/>
      <c r="GC735" s="1353"/>
    </row>
    <row r="736" spans="1:185" ht="12.95" customHeight="1">
      <c r="B736" s="1355"/>
      <c r="C736" s="1356"/>
      <c r="D736" s="1356"/>
      <c r="E736" s="1356"/>
      <c r="F736" s="1357"/>
      <c r="G736" s="1364"/>
      <c r="H736" s="1365"/>
      <c r="I736" s="1365"/>
      <c r="J736" s="1366"/>
      <c r="K736" s="1613"/>
      <c r="L736" s="1614"/>
      <c r="M736" s="1614"/>
      <c r="N736" s="1615"/>
      <c r="O736" s="1474"/>
      <c r="P736" s="1475"/>
      <c r="Q736" s="1475"/>
      <c r="R736" s="1475"/>
      <c r="S736" s="1476"/>
      <c r="T736" s="1474"/>
      <c r="U736" s="1475"/>
      <c r="V736" s="1475"/>
      <c r="W736" s="1476"/>
      <c r="X736" s="1358">
        <f t="shared" si="9"/>
        <v>0</v>
      </c>
      <c r="Y736" s="1359"/>
      <c r="Z736" s="1359"/>
      <c r="AA736" s="1359"/>
      <c r="AB736" s="1360"/>
      <c r="AC736" s="1622"/>
      <c r="AD736" s="1623"/>
      <c r="AE736" s="1623"/>
      <c r="AF736" s="1623"/>
      <c r="AG736" s="1624"/>
      <c r="AH736" s="1361" t="str">
        <f t="shared" si="37"/>
        <v/>
      </c>
      <c r="AI736" s="1362"/>
      <c r="AJ736" s="1363"/>
      <c r="AK736" s="1355" t="s">
        <v>591</v>
      </c>
      <c r="AL736" s="1356"/>
      <c r="AM736" s="1356"/>
      <c r="AN736" s="1356"/>
      <c r="AO736" s="1357"/>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351">
        <f t="shared" si="38"/>
        <v>0</v>
      </c>
      <c r="CH736" s="1353"/>
      <c r="CI736" s="1335">
        <f t="shared" si="39"/>
        <v>0</v>
      </c>
      <c r="CJ736" s="1337"/>
      <c r="CK736" s="1351">
        <f t="shared" si="17"/>
        <v>0</v>
      </c>
      <c r="CL736" s="1353"/>
      <c r="CM736" s="1335">
        <f t="shared" si="18"/>
        <v>0</v>
      </c>
      <c r="CN736" s="1337"/>
      <c r="CO736" s="3"/>
      <c r="CP736" s="1332">
        <f t="shared" si="19"/>
        <v>0</v>
      </c>
      <c r="CQ736" s="1333"/>
      <c r="CR736" s="1333"/>
      <c r="CS736" s="1333"/>
      <c r="CT736" s="1334"/>
      <c r="CU736" s="1354">
        <f t="shared" si="20"/>
        <v>0</v>
      </c>
      <c r="CV736" s="1354"/>
      <c r="CW736" s="1354"/>
      <c r="CX736" s="1354"/>
      <c r="CY736" s="1354"/>
      <c r="CZ736" s="1354">
        <f t="shared" si="21"/>
        <v>0</v>
      </c>
      <c r="DA736" s="1354"/>
      <c r="DB736" s="1354"/>
      <c r="DC736" s="1354"/>
      <c r="DD736" s="1354"/>
      <c r="DE736" s="1354">
        <f t="shared" si="22"/>
        <v>0</v>
      </c>
      <c r="DF736" s="1354"/>
      <c r="DG736" s="1354"/>
      <c r="DH736" s="1354"/>
      <c r="DI736" s="1354"/>
      <c r="DJ736" s="1354">
        <f t="shared" si="23"/>
        <v>0</v>
      </c>
      <c r="DK736" s="1354"/>
      <c r="DL736" s="1354"/>
      <c r="DM736" s="1354"/>
      <c r="DN736" s="1354"/>
      <c r="DO736" s="1354">
        <f t="shared" si="24"/>
        <v>0</v>
      </c>
      <c r="DP736" s="1354"/>
      <c r="DQ736" s="1354"/>
      <c r="DR736" s="1354"/>
      <c r="DS736" s="1354"/>
      <c r="DT736" s="6"/>
      <c r="DU736" s="1368">
        <f t="shared" si="25"/>
        <v>0</v>
      </c>
      <c r="DV736" s="1368"/>
      <c r="DW736" s="1368"/>
      <c r="DX736" s="1368"/>
      <c r="DY736" s="1368"/>
      <c r="DZ736" s="1368">
        <f t="shared" si="26"/>
        <v>0</v>
      </c>
      <c r="EA736" s="1368"/>
      <c r="EB736" s="1368"/>
      <c r="EC736" s="1368"/>
      <c r="ED736" s="1368"/>
      <c r="EE736" s="1368">
        <f t="shared" si="27"/>
        <v>0</v>
      </c>
      <c r="EF736" s="1368"/>
      <c r="EG736" s="1368"/>
      <c r="EH736" s="1368"/>
      <c r="EI736" s="1368"/>
      <c r="EJ736" s="1368">
        <f t="shared" si="28"/>
        <v>0</v>
      </c>
      <c r="EK736" s="1368"/>
      <c r="EL736" s="1368"/>
      <c r="EM736" s="1368"/>
      <c r="EN736" s="1368"/>
      <c r="EO736" s="1368">
        <f t="shared" si="29"/>
        <v>0</v>
      </c>
      <c r="EP736" s="1368"/>
      <c r="EQ736" s="1368"/>
      <c r="ER736" s="1368"/>
      <c r="ES736" s="1368"/>
      <c r="ET736" s="1368">
        <f t="shared" si="30"/>
        <v>0</v>
      </c>
      <c r="EU736" s="1368"/>
      <c r="EV736" s="1368"/>
      <c r="EW736" s="1368"/>
      <c r="EX736" s="1368"/>
      <c r="EZ736" s="1351" t="str">
        <f t="shared" si="31"/>
        <v/>
      </c>
      <c r="FA736" s="1352"/>
      <c r="FB736" s="1352"/>
      <c r="FC736" s="1352"/>
      <c r="FD736" s="1353"/>
      <c r="FE736" s="1351" t="str">
        <f t="shared" si="32"/>
        <v/>
      </c>
      <c r="FF736" s="1352"/>
      <c r="FG736" s="1352"/>
      <c r="FH736" s="1352"/>
      <c r="FI736" s="1353"/>
      <c r="FJ736" s="1351" t="str">
        <f t="shared" si="33"/>
        <v/>
      </c>
      <c r="FK736" s="1352"/>
      <c r="FL736" s="1352"/>
      <c r="FM736" s="1352"/>
      <c r="FN736" s="1353"/>
      <c r="FO736" s="1351" t="str">
        <f t="shared" si="34"/>
        <v/>
      </c>
      <c r="FP736" s="1352"/>
      <c r="FQ736" s="1352"/>
      <c r="FR736" s="1352"/>
      <c r="FS736" s="1353"/>
      <c r="FT736" s="1351" t="str">
        <f t="shared" si="35"/>
        <v/>
      </c>
      <c r="FU736" s="1352"/>
      <c r="FV736" s="1352"/>
      <c r="FW736" s="1352"/>
      <c r="FX736" s="1353"/>
      <c r="FY736" s="1351" t="str">
        <f t="shared" si="36"/>
        <v/>
      </c>
      <c r="FZ736" s="1352"/>
      <c r="GA736" s="1352"/>
      <c r="GB736" s="1352"/>
      <c r="GC736" s="1353"/>
    </row>
    <row r="737" spans="1:185" ht="12.95" customHeight="1">
      <c r="B737" s="1355"/>
      <c r="C737" s="1356"/>
      <c r="D737" s="1356"/>
      <c r="E737" s="1356"/>
      <c r="F737" s="1357"/>
      <c r="G737" s="1364"/>
      <c r="H737" s="1365"/>
      <c r="I737" s="1365"/>
      <c r="J737" s="1366"/>
      <c r="K737" s="1613"/>
      <c r="L737" s="1614"/>
      <c r="M737" s="1614"/>
      <c r="N737" s="1615"/>
      <c r="O737" s="1474"/>
      <c r="P737" s="1475"/>
      <c r="Q737" s="1475"/>
      <c r="R737" s="1475"/>
      <c r="S737" s="1476"/>
      <c r="T737" s="1474"/>
      <c r="U737" s="1475"/>
      <c r="V737" s="1475"/>
      <c r="W737" s="1476"/>
      <c r="X737" s="1358">
        <f t="shared" si="9"/>
        <v>0</v>
      </c>
      <c r="Y737" s="1359"/>
      <c r="Z737" s="1359"/>
      <c r="AA737" s="1359"/>
      <c r="AB737" s="1360"/>
      <c r="AC737" s="1622"/>
      <c r="AD737" s="1623"/>
      <c r="AE737" s="1623"/>
      <c r="AF737" s="1623"/>
      <c r="AG737" s="1624"/>
      <c r="AH737" s="1361" t="str">
        <f t="shared" si="37"/>
        <v/>
      </c>
      <c r="AI737" s="1362"/>
      <c r="AJ737" s="1363"/>
      <c r="AK737" s="1355" t="s">
        <v>591</v>
      </c>
      <c r="AL737" s="1356"/>
      <c r="AM737" s="1356"/>
      <c r="AN737" s="1356"/>
      <c r="AO737" s="1357"/>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351">
        <f t="shared" si="38"/>
        <v>0</v>
      </c>
      <c r="CH737" s="1353"/>
      <c r="CI737" s="1335">
        <f t="shared" si="39"/>
        <v>0</v>
      </c>
      <c r="CJ737" s="1337"/>
      <c r="CK737" s="1351">
        <f t="shared" si="17"/>
        <v>0</v>
      </c>
      <c r="CL737" s="1353"/>
      <c r="CM737" s="1335">
        <f t="shared" si="18"/>
        <v>0</v>
      </c>
      <c r="CN737" s="1337"/>
      <c r="CO737" s="3"/>
      <c r="CP737" s="1332">
        <f t="shared" si="19"/>
        <v>0</v>
      </c>
      <c r="CQ737" s="1333"/>
      <c r="CR737" s="1333"/>
      <c r="CS737" s="1333"/>
      <c r="CT737" s="1334"/>
      <c r="CU737" s="1354">
        <f t="shared" si="20"/>
        <v>0</v>
      </c>
      <c r="CV737" s="1354"/>
      <c r="CW737" s="1354"/>
      <c r="CX737" s="1354"/>
      <c r="CY737" s="1354"/>
      <c r="CZ737" s="1354">
        <f t="shared" si="21"/>
        <v>0</v>
      </c>
      <c r="DA737" s="1354"/>
      <c r="DB737" s="1354"/>
      <c r="DC737" s="1354"/>
      <c r="DD737" s="1354"/>
      <c r="DE737" s="1354">
        <f t="shared" si="22"/>
        <v>0</v>
      </c>
      <c r="DF737" s="1354"/>
      <c r="DG737" s="1354"/>
      <c r="DH737" s="1354"/>
      <c r="DI737" s="1354"/>
      <c r="DJ737" s="1354">
        <f t="shared" si="23"/>
        <v>0</v>
      </c>
      <c r="DK737" s="1354"/>
      <c r="DL737" s="1354"/>
      <c r="DM737" s="1354"/>
      <c r="DN737" s="1354"/>
      <c r="DO737" s="1354">
        <f t="shared" si="24"/>
        <v>0</v>
      </c>
      <c r="DP737" s="1354"/>
      <c r="DQ737" s="1354"/>
      <c r="DR737" s="1354"/>
      <c r="DS737" s="1354"/>
      <c r="DT737" s="6"/>
      <c r="DU737" s="1368">
        <f t="shared" si="25"/>
        <v>0</v>
      </c>
      <c r="DV737" s="1368"/>
      <c r="DW737" s="1368"/>
      <c r="DX737" s="1368"/>
      <c r="DY737" s="1368"/>
      <c r="DZ737" s="1368">
        <f t="shared" si="26"/>
        <v>0</v>
      </c>
      <c r="EA737" s="1368"/>
      <c r="EB737" s="1368"/>
      <c r="EC737" s="1368"/>
      <c r="ED737" s="1368"/>
      <c r="EE737" s="1368">
        <f t="shared" si="27"/>
        <v>0</v>
      </c>
      <c r="EF737" s="1368"/>
      <c r="EG737" s="1368"/>
      <c r="EH737" s="1368"/>
      <c r="EI737" s="1368"/>
      <c r="EJ737" s="1368">
        <f t="shared" si="28"/>
        <v>0</v>
      </c>
      <c r="EK737" s="1368"/>
      <c r="EL737" s="1368"/>
      <c r="EM737" s="1368"/>
      <c r="EN737" s="1368"/>
      <c r="EO737" s="1368">
        <f t="shared" si="29"/>
        <v>0</v>
      </c>
      <c r="EP737" s="1368"/>
      <c r="EQ737" s="1368"/>
      <c r="ER737" s="1368"/>
      <c r="ES737" s="1368"/>
      <c r="ET737" s="1368">
        <f t="shared" si="30"/>
        <v>0</v>
      </c>
      <c r="EU737" s="1368"/>
      <c r="EV737" s="1368"/>
      <c r="EW737" s="1368"/>
      <c r="EX737" s="1368"/>
      <c r="EZ737" s="1351" t="str">
        <f t="shared" si="31"/>
        <v/>
      </c>
      <c r="FA737" s="1352"/>
      <c r="FB737" s="1352"/>
      <c r="FC737" s="1352"/>
      <c r="FD737" s="1353"/>
      <c r="FE737" s="1351" t="str">
        <f t="shared" si="32"/>
        <v/>
      </c>
      <c r="FF737" s="1352"/>
      <c r="FG737" s="1352"/>
      <c r="FH737" s="1352"/>
      <c r="FI737" s="1353"/>
      <c r="FJ737" s="1351" t="str">
        <f t="shared" si="33"/>
        <v/>
      </c>
      <c r="FK737" s="1352"/>
      <c r="FL737" s="1352"/>
      <c r="FM737" s="1352"/>
      <c r="FN737" s="1353"/>
      <c r="FO737" s="1351" t="str">
        <f t="shared" si="34"/>
        <v/>
      </c>
      <c r="FP737" s="1352"/>
      <c r="FQ737" s="1352"/>
      <c r="FR737" s="1352"/>
      <c r="FS737" s="1353"/>
      <c r="FT737" s="1351" t="str">
        <f t="shared" si="35"/>
        <v/>
      </c>
      <c r="FU737" s="1352"/>
      <c r="FV737" s="1352"/>
      <c r="FW737" s="1352"/>
      <c r="FX737" s="1353"/>
      <c r="FY737" s="1351" t="str">
        <f t="shared" si="36"/>
        <v/>
      </c>
      <c r="FZ737" s="1352"/>
      <c r="GA737" s="1352"/>
      <c r="GB737" s="1352"/>
      <c r="GC737" s="1353"/>
    </row>
    <row r="738" spans="1:185" ht="12.95" customHeight="1">
      <c r="B738" s="1355"/>
      <c r="C738" s="1356"/>
      <c r="D738" s="1356"/>
      <c r="E738" s="1356"/>
      <c r="F738" s="1357"/>
      <c r="G738" s="1364"/>
      <c r="H738" s="1365"/>
      <c r="I738" s="1365"/>
      <c r="J738" s="1366"/>
      <c r="K738" s="1613"/>
      <c r="L738" s="1614"/>
      <c r="M738" s="1614"/>
      <c r="N738" s="1615"/>
      <c r="O738" s="1474"/>
      <c r="P738" s="1475"/>
      <c r="Q738" s="1475"/>
      <c r="R738" s="1475"/>
      <c r="S738" s="1476"/>
      <c r="T738" s="1474"/>
      <c r="U738" s="1475"/>
      <c r="V738" s="1475"/>
      <c r="W738" s="1476"/>
      <c r="X738" s="1358">
        <f t="shared" si="9"/>
        <v>0</v>
      </c>
      <c r="Y738" s="1359"/>
      <c r="Z738" s="1359"/>
      <c r="AA738" s="1359"/>
      <c r="AB738" s="1360"/>
      <c r="AC738" s="1622"/>
      <c r="AD738" s="1623"/>
      <c r="AE738" s="1623"/>
      <c r="AF738" s="1623"/>
      <c r="AG738" s="1624"/>
      <c r="AH738" s="1361" t="str">
        <f t="shared" si="37"/>
        <v/>
      </c>
      <c r="AI738" s="1362"/>
      <c r="AJ738" s="1363"/>
      <c r="AK738" s="1355" t="s">
        <v>591</v>
      </c>
      <c r="AL738" s="1356"/>
      <c r="AM738" s="1356"/>
      <c r="AN738" s="1356"/>
      <c r="AO738" s="1357"/>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351">
        <f t="shared" si="38"/>
        <v>0</v>
      </c>
      <c r="CH738" s="1353"/>
      <c r="CI738" s="1335">
        <f t="shared" si="39"/>
        <v>0</v>
      </c>
      <c r="CJ738" s="1337"/>
      <c r="CK738" s="1351">
        <f t="shared" si="17"/>
        <v>0</v>
      </c>
      <c r="CL738" s="1353"/>
      <c r="CM738" s="1335">
        <f t="shared" si="18"/>
        <v>0</v>
      </c>
      <c r="CN738" s="1337"/>
      <c r="CO738" s="3"/>
      <c r="CP738" s="1332">
        <f t="shared" si="19"/>
        <v>0</v>
      </c>
      <c r="CQ738" s="1333"/>
      <c r="CR738" s="1333"/>
      <c r="CS738" s="1333"/>
      <c r="CT738" s="1334"/>
      <c r="CU738" s="1354">
        <f t="shared" si="20"/>
        <v>0</v>
      </c>
      <c r="CV738" s="1354"/>
      <c r="CW738" s="1354"/>
      <c r="CX738" s="1354"/>
      <c r="CY738" s="1354"/>
      <c r="CZ738" s="1354">
        <f t="shared" si="21"/>
        <v>0</v>
      </c>
      <c r="DA738" s="1354"/>
      <c r="DB738" s="1354"/>
      <c r="DC738" s="1354"/>
      <c r="DD738" s="1354"/>
      <c r="DE738" s="1354">
        <f t="shared" si="22"/>
        <v>0</v>
      </c>
      <c r="DF738" s="1354"/>
      <c r="DG738" s="1354"/>
      <c r="DH738" s="1354"/>
      <c r="DI738" s="1354"/>
      <c r="DJ738" s="1354">
        <f t="shared" si="23"/>
        <v>0</v>
      </c>
      <c r="DK738" s="1354"/>
      <c r="DL738" s="1354"/>
      <c r="DM738" s="1354"/>
      <c r="DN738" s="1354"/>
      <c r="DO738" s="1354">
        <f t="shared" si="24"/>
        <v>0</v>
      </c>
      <c r="DP738" s="1354"/>
      <c r="DQ738" s="1354"/>
      <c r="DR738" s="1354"/>
      <c r="DS738" s="1354"/>
      <c r="DT738" s="6"/>
      <c r="DU738" s="1368">
        <f t="shared" si="25"/>
        <v>0</v>
      </c>
      <c r="DV738" s="1368"/>
      <c r="DW738" s="1368"/>
      <c r="DX738" s="1368"/>
      <c r="DY738" s="1368"/>
      <c r="DZ738" s="1368">
        <f t="shared" si="26"/>
        <v>0</v>
      </c>
      <c r="EA738" s="1368"/>
      <c r="EB738" s="1368"/>
      <c r="EC738" s="1368"/>
      <c r="ED738" s="1368"/>
      <c r="EE738" s="1368">
        <f t="shared" si="27"/>
        <v>0</v>
      </c>
      <c r="EF738" s="1368"/>
      <c r="EG738" s="1368"/>
      <c r="EH738" s="1368"/>
      <c r="EI738" s="1368"/>
      <c r="EJ738" s="1368">
        <f t="shared" si="28"/>
        <v>0</v>
      </c>
      <c r="EK738" s="1368"/>
      <c r="EL738" s="1368"/>
      <c r="EM738" s="1368"/>
      <c r="EN738" s="1368"/>
      <c r="EO738" s="1368">
        <f t="shared" si="29"/>
        <v>0</v>
      </c>
      <c r="EP738" s="1368"/>
      <c r="EQ738" s="1368"/>
      <c r="ER738" s="1368"/>
      <c r="ES738" s="1368"/>
      <c r="ET738" s="1368">
        <f t="shared" si="30"/>
        <v>0</v>
      </c>
      <c r="EU738" s="1368"/>
      <c r="EV738" s="1368"/>
      <c r="EW738" s="1368"/>
      <c r="EX738" s="1368"/>
      <c r="EZ738" s="1351" t="str">
        <f t="shared" si="31"/>
        <v/>
      </c>
      <c r="FA738" s="1352"/>
      <c r="FB738" s="1352"/>
      <c r="FC738" s="1352"/>
      <c r="FD738" s="1353"/>
      <c r="FE738" s="1351" t="str">
        <f t="shared" si="32"/>
        <v/>
      </c>
      <c r="FF738" s="1352"/>
      <c r="FG738" s="1352"/>
      <c r="FH738" s="1352"/>
      <c r="FI738" s="1353"/>
      <c r="FJ738" s="1351" t="str">
        <f t="shared" si="33"/>
        <v/>
      </c>
      <c r="FK738" s="1352"/>
      <c r="FL738" s="1352"/>
      <c r="FM738" s="1352"/>
      <c r="FN738" s="1353"/>
      <c r="FO738" s="1351" t="str">
        <f t="shared" si="34"/>
        <v/>
      </c>
      <c r="FP738" s="1352"/>
      <c r="FQ738" s="1352"/>
      <c r="FR738" s="1352"/>
      <c r="FS738" s="1353"/>
      <c r="FT738" s="1351" t="str">
        <f t="shared" si="35"/>
        <v/>
      </c>
      <c r="FU738" s="1352"/>
      <c r="FV738" s="1352"/>
      <c r="FW738" s="1352"/>
      <c r="FX738" s="1353"/>
      <c r="FY738" s="1351" t="str">
        <f t="shared" si="36"/>
        <v/>
      </c>
      <c r="FZ738" s="1352"/>
      <c r="GA738" s="1352"/>
      <c r="GB738" s="1352"/>
      <c r="GC738" s="1353"/>
    </row>
    <row r="739" spans="1:185" ht="12.95" customHeight="1">
      <c r="B739" s="1355"/>
      <c r="C739" s="1356"/>
      <c r="D739" s="1356"/>
      <c r="E739" s="1356"/>
      <c r="F739" s="1357"/>
      <c r="G739" s="1364"/>
      <c r="H739" s="1365"/>
      <c r="I739" s="1365"/>
      <c r="J739" s="1366"/>
      <c r="K739" s="1613"/>
      <c r="L739" s="1614"/>
      <c r="M739" s="1614"/>
      <c r="N739" s="1615"/>
      <c r="O739" s="1474"/>
      <c r="P739" s="1475"/>
      <c r="Q739" s="1475"/>
      <c r="R739" s="1475"/>
      <c r="S739" s="1476"/>
      <c r="T739" s="1474"/>
      <c r="U739" s="1475"/>
      <c r="V739" s="1475"/>
      <c r="W739" s="1476"/>
      <c r="X739" s="1358">
        <f t="shared" si="9"/>
        <v>0</v>
      </c>
      <c r="Y739" s="1359"/>
      <c r="Z739" s="1359"/>
      <c r="AA739" s="1359"/>
      <c r="AB739" s="1360"/>
      <c r="AC739" s="1622"/>
      <c r="AD739" s="1623"/>
      <c r="AE739" s="1623"/>
      <c r="AF739" s="1623"/>
      <c r="AG739" s="1624"/>
      <c r="AH739" s="1361" t="str">
        <f t="shared" si="37"/>
        <v/>
      </c>
      <c r="AI739" s="1362"/>
      <c r="AJ739" s="1363"/>
      <c r="AK739" s="1355" t="s">
        <v>591</v>
      </c>
      <c r="AL739" s="1356"/>
      <c r="AM739" s="1356"/>
      <c r="AN739" s="1356"/>
      <c r="AO739" s="1357"/>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351">
        <f t="shared" si="38"/>
        <v>0</v>
      </c>
      <c r="CH739" s="1353"/>
      <c r="CI739" s="1335">
        <f t="shared" si="39"/>
        <v>0</v>
      </c>
      <c r="CJ739" s="1337"/>
      <c r="CK739" s="1351">
        <f t="shared" si="17"/>
        <v>0</v>
      </c>
      <c r="CL739" s="1353"/>
      <c r="CM739" s="1335">
        <f t="shared" si="18"/>
        <v>0</v>
      </c>
      <c r="CN739" s="1337"/>
      <c r="CO739" s="3"/>
      <c r="CP739" s="1332">
        <f t="shared" si="19"/>
        <v>0</v>
      </c>
      <c r="CQ739" s="1333"/>
      <c r="CR739" s="1333"/>
      <c r="CS739" s="1333"/>
      <c r="CT739" s="1334"/>
      <c r="CU739" s="1354">
        <f t="shared" si="20"/>
        <v>0</v>
      </c>
      <c r="CV739" s="1354"/>
      <c r="CW739" s="1354"/>
      <c r="CX739" s="1354"/>
      <c r="CY739" s="1354"/>
      <c r="CZ739" s="1354">
        <f t="shared" si="21"/>
        <v>0</v>
      </c>
      <c r="DA739" s="1354"/>
      <c r="DB739" s="1354"/>
      <c r="DC739" s="1354"/>
      <c r="DD739" s="1354"/>
      <c r="DE739" s="1354">
        <f t="shared" si="22"/>
        <v>0</v>
      </c>
      <c r="DF739" s="1354"/>
      <c r="DG739" s="1354"/>
      <c r="DH739" s="1354"/>
      <c r="DI739" s="1354"/>
      <c r="DJ739" s="1354">
        <f t="shared" si="23"/>
        <v>0</v>
      </c>
      <c r="DK739" s="1354"/>
      <c r="DL739" s="1354"/>
      <c r="DM739" s="1354"/>
      <c r="DN739" s="1354"/>
      <c r="DO739" s="1354">
        <f t="shared" si="24"/>
        <v>0</v>
      </c>
      <c r="DP739" s="1354"/>
      <c r="DQ739" s="1354"/>
      <c r="DR739" s="1354"/>
      <c r="DS739" s="1354"/>
      <c r="DT739" s="6"/>
      <c r="DU739" s="1368">
        <f t="shared" si="25"/>
        <v>0</v>
      </c>
      <c r="DV739" s="1368"/>
      <c r="DW739" s="1368"/>
      <c r="DX739" s="1368"/>
      <c r="DY739" s="1368"/>
      <c r="DZ739" s="1368">
        <f t="shared" si="26"/>
        <v>0</v>
      </c>
      <c r="EA739" s="1368"/>
      <c r="EB739" s="1368"/>
      <c r="EC739" s="1368"/>
      <c r="ED739" s="1368"/>
      <c r="EE739" s="1368">
        <f t="shared" si="27"/>
        <v>0</v>
      </c>
      <c r="EF739" s="1368"/>
      <c r="EG739" s="1368"/>
      <c r="EH739" s="1368"/>
      <c r="EI739" s="1368"/>
      <c r="EJ739" s="1368">
        <f t="shared" si="28"/>
        <v>0</v>
      </c>
      <c r="EK739" s="1368"/>
      <c r="EL739" s="1368"/>
      <c r="EM739" s="1368"/>
      <c r="EN739" s="1368"/>
      <c r="EO739" s="1368">
        <f t="shared" si="29"/>
        <v>0</v>
      </c>
      <c r="EP739" s="1368"/>
      <c r="EQ739" s="1368"/>
      <c r="ER739" s="1368"/>
      <c r="ES739" s="1368"/>
      <c r="ET739" s="1368">
        <f t="shared" si="30"/>
        <v>0</v>
      </c>
      <c r="EU739" s="1368"/>
      <c r="EV739" s="1368"/>
      <c r="EW739" s="1368"/>
      <c r="EX739" s="1368"/>
      <c r="EZ739" s="1351" t="str">
        <f t="shared" si="31"/>
        <v/>
      </c>
      <c r="FA739" s="1352"/>
      <c r="FB739" s="1352"/>
      <c r="FC739" s="1352"/>
      <c r="FD739" s="1353"/>
      <c r="FE739" s="1351" t="str">
        <f t="shared" si="32"/>
        <v/>
      </c>
      <c r="FF739" s="1352"/>
      <c r="FG739" s="1352"/>
      <c r="FH739" s="1352"/>
      <c r="FI739" s="1353"/>
      <c r="FJ739" s="1351" t="str">
        <f t="shared" si="33"/>
        <v/>
      </c>
      <c r="FK739" s="1352"/>
      <c r="FL739" s="1352"/>
      <c r="FM739" s="1352"/>
      <c r="FN739" s="1353"/>
      <c r="FO739" s="1351" t="str">
        <f t="shared" si="34"/>
        <v/>
      </c>
      <c r="FP739" s="1352"/>
      <c r="FQ739" s="1352"/>
      <c r="FR739" s="1352"/>
      <c r="FS739" s="1353"/>
      <c r="FT739" s="1351" t="str">
        <f t="shared" si="35"/>
        <v/>
      </c>
      <c r="FU739" s="1352"/>
      <c r="FV739" s="1352"/>
      <c r="FW739" s="1352"/>
      <c r="FX739" s="1353"/>
      <c r="FY739" s="1351" t="str">
        <f t="shared" si="36"/>
        <v/>
      </c>
      <c r="FZ739" s="1352"/>
      <c r="GA739" s="1352"/>
      <c r="GB739" s="1352"/>
      <c r="GC739" s="1353"/>
    </row>
    <row r="740" spans="1:185" ht="12.95" customHeight="1">
      <c r="B740" s="1355"/>
      <c r="C740" s="1356"/>
      <c r="D740" s="1356"/>
      <c r="E740" s="1356"/>
      <c r="F740" s="1357"/>
      <c r="G740" s="1364"/>
      <c r="H740" s="1365"/>
      <c r="I740" s="1365"/>
      <c r="J740" s="1366"/>
      <c r="K740" s="1613"/>
      <c r="L740" s="1614"/>
      <c r="M740" s="1614"/>
      <c r="N740" s="1615"/>
      <c r="O740" s="1474"/>
      <c r="P740" s="1475"/>
      <c r="Q740" s="1475"/>
      <c r="R740" s="1475"/>
      <c r="S740" s="1476"/>
      <c r="T740" s="1474"/>
      <c r="U740" s="1475"/>
      <c r="V740" s="1475"/>
      <c r="W740" s="1476"/>
      <c r="X740" s="1358">
        <f t="shared" si="9"/>
        <v>0</v>
      </c>
      <c r="Y740" s="1359"/>
      <c r="Z740" s="1359"/>
      <c r="AA740" s="1359"/>
      <c r="AB740" s="1360"/>
      <c r="AC740" s="1622"/>
      <c r="AD740" s="1623"/>
      <c r="AE740" s="1623"/>
      <c r="AF740" s="1623"/>
      <c r="AG740" s="1624"/>
      <c r="AH740" s="1361" t="str">
        <f t="shared" si="37"/>
        <v/>
      </c>
      <c r="AI740" s="1362"/>
      <c r="AJ740" s="1363"/>
      <c r="AK740" s="1355" t="s">
        <v>591</v>
      </c>
      <c r="AL740" s="1356"/>
      <c r="AM740" s="1356"/>
      <c r="AN740" s="1356"/>
      <c r="AO740" s="1357"/>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351">
        <f t="shared" si="38"/>
        <v>0</v>
      </c>
      <c r="CH740" s="1353"/>
      <c r="CI740" s="1335">
        <f t="shared" si="39"/>
        <v>0</v>
      </c>
      <c r="CJ740" s="1337"/>
      <c r="CK740" s="1351">
        <f t="shared" si="17"/>
        <v>0</v>
      </c>
      <c r="CL740" s="1353"/>
      <c r="CM740" s="1335">
        <f t="shared" si="18"/>
        <v>0</v>
      </c>
      <c r="CN740" s="1337"/>
      <c r="CO740" s="3"/>
      <c r="CP740" s="1332">
        <f t="shared" si="19"/>
        <v>0</v>
      </c>
      <c r="CQ740" s="1333"/>
      <c r="CR740" s="1333"/>
      <c r="CS740" s="1333"/>
      <c r="CT740" s="1334"/>
      <c r="CU740" s="1354">
        <f t="shared" si="20"/>
        <v>0</v>
      </c>
      <c r="CV740" s="1354"/>
      <c r="CW740" s="1354"/>
      <c r="CX740" s="1354"/>
      <c r="CY740" s="1354"/>
      <c r="CZ740" s="1354">
        <f t="shared" si="21"/>
        <v>0</v>
      </c>
      <c r="DA740" s="1354"/>
      <c r="DB740" s="1354"/>
      <c r="DC740" s="1354"/>
      <c r="DD740" s="1354"/>
      <c r="DE740" s="1354">
        <f t="shared" si="22"/>
        <v>0</v>
      </c>
      <c r="DF740" s="1354"/>
      <c r="DG740" s="1354"/>
      <c r="DH740" s="1354"/>
      <c r="DI740" s="1354"/>
      <c r="DJ740" s="1354">
        <f t="shared" si="23"/>
        <v>0</v>
      </c>
      <c r="DK740" s="1354"/>
      <c r="DL740" s="1354"/>
      <c r="DM740" s="1354"/>
      <c r="DN740" s="1354"/>
      <c r="DO740" s="1354">
        <f t="shared" si="24"/>
        <v>0</v>
      </c>
      <c r="DP740" s="1354"/>
      <c r="DQ740" s="1354"/>
      <c r="DR740" s="1354"/>
      <c r="DS740" s="1354"/>
      <c r="DT740" s="6"/>
      <c r="DU740" s="1368">
        <f t="shared" si="25"/>
        <v>0</v>
      </c>
      <c r="DV740" s="1368"/>
      <c r="DW740" s="1368"/>
      <c r="DX740" s="1368"/>
      <c r="DY740" s="1368"/>
      <c r="DZ740" s="1368">
        <f t="shared" si="26"/>
        <v>0</v>
      </c>
      <c r="EA740" s="1368"/>
      <c r="EB740" s="1368"/>
      <c r="EC740" s="1368"/>
      <c r="ED740" s="1368"/>
      <c r="EE740" s="1368">
        <f t="shared" si="27"/>
        <v>0</v>
      </c>
      <c r="EF740" s="1368"/>
      <c r="EG740" s="1368"/>
      <c r="EH740" s="1368"/>
      <c r="EI740" s="1368"/>
      <c r="EJ740" s="1368">
        <f t="shared" si="28"/>
        <v>0</v>
      </c>
      <c r="EK740" s="1368"/>
      <c r="EL740" s="1368"/>
      <c r="EM740" s="1368"/>
      <c r="EN740" s="1368"/>
      <c r="EO740" s="1368">
        <f t="shared" si="29"/>
        <v>0</v>
      </c>
      <c r="EP740" s="1368"/>
      <c r="EQ740" s="1368"/>
      <c r="ER740" s="1368"/>
      <c r="ES740" s="1368"/>
      <c r="ET740" s="1368">
        <f t="shared" si="30"/>
        <v>0</v>
      </c>
      <c r="EU740" s="1368"/>
      <c r="EV740" s="1368"/>
      <c r="EW740" s="1368"/>
      <c r="EX740" s="1368"/>
      <c r="EZ740" s="1351" t="str">
        <f t="shared" si="31"/>
        <v/>
      </c>
      <c r="FA740" s="1352"/>
      <c r="FB740" s="1352"/>
      <c r="FC740" s="1352"/>
      <c r="FD740" s="1353"/>
      <c r="FE740" s="1351" t="str">
        <f t="shared" si="32"/>
        <v/>
      </c>
      <c r="FF740" s="1352"/>
      <c r="FG740" s="1352"/>
      <c r="FH740" s="1352"/>
      <c r="FI740" s="1353"/>
      <c r="FJ740" s="1351" t="str">
        <f t="shared" si="33"/>
        <v/>
      </c>
      <c r="FK740" s="1352"/>
      <c r="FL740" s="1352"/>
      <c r="FM740" s="1352"/>
      <c r="FN740" s="1353"/>
      <c r="FO740" s="1351" t="str">
        <f t="shared" si="34"/>
        <v/>
      </c>
      <c r="FP740" s="1352"/>
      <c r="FQ740" s="1352"/>
      <c r="FR740" s="1352"/>
      <c r="FS740" s="1353"/>
      <c r="FT740" s="1351" t="str">
        <f t="shared" si="35"/>
        <v/>
      </c>
      <c r="FU740" s="1352"/>
      <c r="FV740" s="1352"/>
      <c r="FW740" s="1352"/>
      <c r="FX740" s="1353"/>
      <c r="FY740" s="1351" t="str">
        <f t="shared" si="36"/>
        <v/>
      </c>
      <c r="FZ740" s="1352"/>
      <c r="GA740" s="1352"/>
      <c r="GB740" s="1352"/>
      <c r="GC740" s="1353"/>
    </row>
    <row r="741" spans="1:185" ht="12.95" customHeight="1">
      <c r="B741" s="1355"/>
      <c r="C741" s="1356"/>
      <c r="D741" s="1356"/>
      <c r="E741" s="1356"/>
      <c r="F741" s="1357"/>
      <c r="G741" s="1364"/>
      <c r="H741" s="1365"/>
      <c r="I741" s="1365"/>
      <c r="J741" s="1366"/>
      <c r="K741" s="1613"/>
      <c r="L741" s="1614"/>
      <c r="M741" s="1614"/>
      <c r="N741" s="1615"/>
      <c r="O741" s="1474"/>
      <c r="P741" s="1475"/>
      <c r="Q741" s="1475"/>
      <c r="R741" s="1475"/>
      <c r="S741" s="1476"/>
      <c r="T741" s="1474"/>
      <c r="U741" s="1475"/>
      <c r="V741" s="1475"/>
      <c r="W741" s="1476"/>
      <c r="X741" s="1358">
        <f t="shared" si="9"/>
        <v>0</v>
      </c>
      <c r="Y741" s="1359"/>
      <c r="Z741" s="1359"/>
      <c r="AA741" s="1359"/>
      <c r="AB741" s="1360"/>
      <c r="AC741" s="1622"/>
      <c r="AD741" s="1623"/>
      <c r="AE741" s="1623"/>
      <c r="AF741" s="1623"/>
      <c r="AG741" s="1624"/>
      <c r="AH741" s="1361" t="str">
        <f t="shared" si="37"/>
        <v/>
      </c>
      <c r="AI741" s="1362"/>
      <c r="AJ741" s="1363"/>
      <c r="AK741" s="1355" t="s">
        <v>591</v>
      </c>
      <c r="AL741" s="1356"/>
      <c r="AM741" s="1356"/>
      <c r="AN741" s="1356"/>
      <c r="AO741" s="1357"/>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351">
        <f t="shared" si="38"/>
        <v>0</v>
      </c>
      <c r="CH741" s="1353"/>
      <c r="CI741" s="1335">
        <f t="shared" si="39"/>
        <v>0</v>
      </c>
      <c r="CJ741" s="1337"/>
      <c r="CK741" s="1351">
        <f t="shared" si="17"/>
        <v>0</v>
      </c>
      <c r="CL741" s="1353"/>
      <c r="CM741" s="1335">
        <f t="shared" si="18"/>
        <v>0</v>
      </c>
      <c r="CN741" s="1337"/>
      <c r="CO741" s="3"/>
      <c r="CP741" s="1332">
        <f t="shared" si="19"/>
        <v>0</v>
      </c>
      <c r="CQ741" s="1333"/>
      <c r="CR741" s="1333"/>
      <c r="CS741" s="1333"/>
      <c r="CT741" s="1334"/>
      <c r="CU741" s="1354">
        <f t="shared" si="20"/>
        <v>0</v>
      </c>
      <c r="CV741" s="1354"/>
      <c r="CW741" s="1354"/>
      <c r="CX741" s="1354"/>
      <c r="CY741" s="1354"/>
      <c r="CZ741" s="1354">
        <f t="shared" si="21"/>
        <v>0</v>
      </c>
      <c r="DA741" s="1354"/>
      <c r="DB741" s="1354"/>
      <c r="DC741" s="1354"/>
      <c r="DD741" s="1354"/>
      <c r="DE741" s="1354">
        <f t="shared" si="22"/>
        <v>0</v>
      </c>
      <c r="DF741" s="1354"/>
      <c r="DG741" s="1354"/>
      <c r="DH741" s="1354"/>
      <c r="DI741" s="1354"/>
      <c r="DJ741" s="1354">
        <f t="shared" si="23"/>
        <v>0</v>
      </c>
      <c r="DK741" s="1354"/>
      <c r="DL741" s="1354"/>
      <c r="DM741" s="1354"/>
      <c r="DN741" s="1354"/>
      <c r="DO741" s="1354">
        <f t="shared" si="24"/>
        <v>0</v>
      </c>
      <c r="DP741" s="1354"/>
      <c r="DQ741" s="1354"/>
      <c r="DR741" s="1354"/>
      <c r="DS741" s="1354"/>
      <c r="DT741" s="6"/>
      <c r="DU741" s="1368">
        <f t="shared" si="25"/>
        <v>0</v>
      </c>
      <c r="DV741" s="1368"/>
      <c r="DW741" s="1368"/>
      <c r="DX741" s="1368"/>
      <c r="DY741" s="1368"/>
      <c r="DZ741" s="1368">
        <f t="shared" si="26"/>
        <v>0</v>
      </c>
      <c r="EA741" s="1368"/>
      <c r="EB741" s="1368"/>
      <c r="EC741" s="1368"/>
      <c r="ED741" s="1368"/>
      <c r="EE741" s="1368">
        <f t="shared" si="27"/>
        <v>0</v>
      </c>
      <c r="EF741" s="1368"/>
      <c r="EG741" s="1368"/>
      <c r="EH741" s="1368"/>
      <c r="EI741" s="1368"/>
      <c r="EJ741" s="1368">
        <f t="shared" si="28"/>
        <v>0</v>
      </c>
      <c r="EK741" s="1368"/>
      <c r="EL741" s="1368"/>
      <c r="EM741" s="1368"/>
      <c r="EN741" s="1368"/>
      <c r="EO741" s="1368">
        <f t="shared" si="29"/>
        <v>0</v>
      </c>
      <c r="EP741" s="1368"/>
      <c r="EQ741" s="1368"/>
      <c r="ER741" s="1368"/>
      <c r="ES741" s="1368"/>
      <c r="ET741" s="1368">
        <f t="shared" si="30"/>
        <v>0</v>
      </c>
      <c r="EU741" s="1368"/>
      <c r="EV741" s="1368"/>
      <c r="EW741" s="1368"/>
      <c r="EX741" s="1368"/>
      <c r="EZ741" s="1351" t="str">
        <f t="shared" si="31"/>
        <v/>
      </c>
      <c r="FA741" s="1352"/>
      <c r="FB741" s="1352"/>
      <c r="FC741" s="1352"/>
      <c r="FD741" s="1353"/>
      <c r="FE741" s="1351" t="str">
        <f t="shared" si="32"/>
        <v/>
      </c>
      <c r="FF741" s="1352"/>
      <c r="FG741" s="1352"/>
      <c r="FH741" s="1352"/>
      <c r="FI741" s="1353"/>
      <c r="FJ741" s="1351" t="str">
        <f t="shared" si="33"/>
        <v/>
      </c>
      <c r="FK741" s="1352"/>
      <c r="FL741" s="1352"/>
      <c r="FM741" s="1352"/>
      <c r="FN741" s="1353"/>
      <c r="FO741" s="1351" t="str">
        <f t="shared" si="34"/>
        <v/>
      </c>
      <c r="FP741" s="1352"/>
      <c r="FQ741" s="1352"/>
      <c r="FR741" s="1352"/>
      <c r="FS741" s="1353"/>
      <c r="FT741" s="1351" t="str">
        <f t="shared" si="35"/>
        <v/>
      </c>
      <c r="FU741" s="1352"/>
      <c r="FV741" s="1352"/>
      <c r="FW741" s="1352"/>
      <c r="FX741" s="1353"/>
      <c r="FY741" s="1351" t="str">
        <f t="shared" si="36"/>
        <v/>
      </c>
      <c r="FZ741" s="1352"/>
      <c r="GA741" s="1352"/>
      <c r="GB741" s="1352"/>
      <c r="GC741" s="1353"/>
    </row>
    <row r="742" spans="1:185" ht="12.95" customHeight="1">
      <c r="B742" s="1355"/>
      <c r="C742" s="1356"/>
      <c r="D742" s="1356"/>
      <c r="E742" s="1356"/>
      <c r="F742" s="1357"/>
      <c r="G742" s="1364"/>
      <c r="H742" s="1365"/>
      <c r="I742" s="1365"/>
      <c r="J742" s="1366"/>
      <c r="K742" s="1613"/>
      <c r="L742" s="1614"/>
      <c r="M742" s="1614"/>
      <c r="N742" s="1615"/>
      <c r="O742" s="1474"/>
      <c r="P742" s="1475"/>
      <c r="Q742" s="1475"/>
      <c r="R742" s="1475"/>
      <c r="S742" s="1476"/>
      <c r="T742" s="1474"/>
      <c r="U742" s="1475"/>
      <c r="V742" s="1475"/>
      <c r="W742" s="1476"/>
      <c r="X742" s="1358">
        <f t="shared" ref="X742:X751" si="40">O742+T742</f>
        <v>0</v>
      </c>
      <c r="Y742" s="1359"/>
      <c r="Z742" s="1359"/>
      <c r="AA742" s="1359"/>
      <c r="AB742" s="1360"/>
      <c r="AC742" s="1622"/>
      <c r="AD742" s="1623"/>
      <c r="AE742" s="1623"/>
      <c r="AF742" s="1623"/>
      <c r="AG742" s="1624"/>
      <c r="AH742" s="1361" t="str">
        <f t="shared" si="37"/>
        <v/>
      </c>
      <c r="AI742" s="1362"/>
      <c r="AJ742" s="1363"/>
      <c r="AK742" s="1355" t="s">
        <v>591</v>
      </c>
      <c r="AL742" s="1356"/>
      <c r="AM742" s="1356"/>
      <c r="AN742" s="1356"/>
      <c r="AO742" s="1357"/>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351">
        <f t="shared" si="38"/>
        <v>0</v>
      </c>
      <c r="CH742" s="1353"/>
      <c r="CI742" s="1335">
        <f t="shared" si="39"/>
        <v>0</v>
      </c>
      <c r="CJ742" s="1337"/>
      <c r="CK742" s="1351">
        <f t="shared" si="17"/>
        <v>0</v>
      </c>
      <c r="CL742" s="1353"/>
      <c r="CM742" s="1335">
        <f t="shared" si="18"/>
        <v>0</v>
      </c>
      <c r="CN742" s="1337"/>
      <c r="CO742" s="3"/>
      <c r="CP742" s="1332">
        <f t="shared" si="19"/>
        <v>0</v>
      </c>
      <c r="CQ742" s="1333"/>
      <c r="CR742" s="1333"/>
      <c r="CS742" s="1333"/>
      <c r="CT742" s="1334"/>
      <c r="CU742" s="1354">
        <f t="shared" si="20"/>
        <v>0</v>
      </c>
      <c r="CV742" s="1354"/>
      <c r="CW742" s="1354"/>
      <c r="CX742" s="1354"/>
      <c r="CY742" s="1354"/>
      <c r="CZ742" s="1354">
        <f t="shared" si="21"/>
        <v>0</v>
      </c>
      <c r="DA742" s="1354"/>
      <c r="DB742" s="1354"/>
      <c r="DC742" s="1354"/>
      <c r="DD742" s="1354"/>
      <c r="DE742" s="1354">
        <f t="shared" si="22"/>
        <v>0</v>
      </c>
      <c r="DF742" s="1354"/>
      <c r="DG742" s="1354"/>
      <c r="DH742" s="1354"/>
      <c r="DI742" s="1354"/>
      <c r="DJ742" s="1354">
        <f t="shared" si="23"/>
        <v>0</v>
      </c>
      <c r="DK742" s="1354"/>
      <c r="DL742" s="1354"/>
      <c r="DM742" s="1354"/>
      <c r="DN742" s="1354"/>
      <c r="DO742" s="1354">
        <f t="shared" si="24"/>
        <v>0</v>
      </c>
      <c r="DP742" s="1354"/>
      <c r="DQ742" s="1354"/>
      <c r="DR742" s="1354"/>
      <c r="DS742" s="1354"/>
      <c r="DT742" s="6"/>
      <c r="DU742" s="1368">
        <f t="shared" si="25"/>
        <v>0</v>
      </c>
      <c r="DV742" s="1368"/>
      <c r="DW742" s="1368"/>
      <c r="DX742" s="1368"/>
      <c r="DY742" s="1368"/>
      <c r="DZ742" s="1368">
        <f t="shared" si="26"/>
        <v>0</v>
      </c>
      <c r="EA742" s="1368"/>
      <c r="EB742" s="1368"/>
      <c r="EC742" s="1368"/>
      <c r="ED742" s="1368"/>
      <c r="EE742" s="1368">
        <f t="shared" si="27"/>
        <v>0</v>
      </c>
      <c r="EF742" s="1368"/>
      <c r="EG742" s="1368"/>
      <c r="EH742" s="1368"/>
      <c r="EI742" s="1368"/>
      <c r="EJ742" s="1368">
        <f t="shared" si="28"/>
        <v>0</v>
      </c>
      <c r="EK742" s="1368"/>
      <c r="EL742" s="1368"/>
      <c r="EM742" s="1368"/>
      <c r="EN742" s="1368"/>
      <c r="EO742" s="1368">
        <f t="shared" si="29"/>
        <v>0</v>
      </c>
      <c r="EP742" s="1368"/>
      <c r="EQ742" s="1368"/>
      <c r="ER742" s="1368"/>
      <c r="ES742" s="1368"/>
      <c r="ET742" s="1368">
        <f t="shared" si="30"/>
        <v>0</v>
      </c>
      <c r="EU742" s="1368"/>
      <c r="EV742" s="1368"/>
      <c r="EW742" s="1368"/>
      <c r="EX742" s="1368"/>
      <c r="EZ742" s="1351" t="str">
        <f t="shared" si="31"/>
        <v/>
      </c>
      <c r="FA742" s="1352"/>
      <c r="FB742" s="1352"/>
      <c r="FC742" s="1352"/>
      <c r="FD742" s="1353"/>
      <c r="FE742" s="1351" t="str">
        <f t="shared" si="32"/>
        <v/>
      </c>
      <c r="FF742" s="1352"/>
      <c r="FG742" s="1352"/>
      <c r="FH742" s="1352"/>
      <c r="FI742" s="1353"/>
      <c r="FJ742" s="1351" t="str">
        <f t="shared" si="33"/>
        <v/>
      </c>
      <c r="FK742" s="1352"/>
      <c r="FL742" s="1352"/>
      <c r="FM742" s="1352"/>
      <c r="FN742" s="1353"/>
      <c r="FO742" s="1351" t="str">
        <f t="shared" si="34"/>
        <v/>
      </c>
      <c r="FP742" s="1352"/>
      <c r="FQ742" s="1352"/>
      <c r="FR742" s="1352"/>
      <c r="FS742" s="1353"/>
      <c r="FT742" s="1351" t="str">
        <f t="shared" si="35"/>
        <v/>
      </c>
      <c r="FU742" s="1352"/>
      <c r="FV742" s="1352"/>
      <c r="FW742" s="1352"/>
      <c r="FX742" s="1353"/>
      <c r="FY742" s="1351" t="str">
        <f t="shared" si="36"/>
        <v/>
      </c>
      <c r="FZ742" s="1352"/>
      <c r="GA742" s="1352"/>
      <c r="GB742" s="1352"/>
      <c r="GC742" s="1353"/>
    </row>
    <row r="743" spans="1:185" s="3" customFormat="1" ht="12.95" customHeight="1">
      <c r="A743"/>
      <c r="B743" s="1355"/>
      <c r="C743" s="1356"/>
      <c r="D743" s="1356"/>
      <c r="E743" s="1356"/>
      <c r="F743" s="1357"/>
      <c r="G743" s="1364"/>
      <c r="H743" s="1365"/>
      <c r="I743" s="1365"/>
      <c r="J743" s="1366"/>
      <c r="K743" s="1613"/>
      <c r="L743" s="1614"/>
      <c r="M743" s="1614"/>
      <c r="N743" s="1615"/>
      <c r="O743" s="1474"/>
      <c r="P743" s="1475"/>
      <c r="Q743" s="1475"/>
      <c r="R743" s="1475"/>
      <c r="S743" s="1476"/>
      <c r="T743" s="1474"/>
      <c r="U743" s="1475"/>
      <c r="V743" s="1475"/>
      <c r="W743" s="1476"/>
      <c r="X743" s="1358">
        <f t="shared" si="40"/>
        <v>0</v>
      </c>
      <c r="Y743" s="1359"/>
      <c r="Z743" s="1359"/>
      <c r="AA743" s="1359"/>
      <c r="AB743" s="1360"/>
      <c r="AC743" s="1622"/>
      <c r="AD743" s="1623"/>
      <c r="AE743" s="1623"/>
      <c r="AF743" s="1623"/>
      <c r="AG743" s="1624"/>
      <c r="AH743" s="1361" t="str">
        <f t="shared" si="37"/>
        <v/>
      </c>
      <c r="AI743" s="1362"/>
      <c r="AJ743" s="1363"/>
      <c r="AK743" s="1355" t="s">
        <v>591</v>
      </c>
      <c r="AL743" s="1356"/>
      <c r="AM743" s="1356"/>
      <c r="AN743" s="1356"/>
      <c r="AO743" s="1357"/>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351">
        <f t="shared" si="38"/>
        <v>0</v>
      </c>
      <c r="CH743" s="1353"/>
      <c r="CI743" s="1335">
        <f t="shared" si="39"/>
        <v>0</v>
      </c>
      <c r="CJ743" s="1337"/>
      <c r="CK743" s="1351">
        <f t="shared" si="17"/>
        <v>0</v>
      </c>
      <c r="CL743" s="1353"/>
      <c r="CM743" s="1335">
        <f t="shared" si="18"/>
        <v>0</v>
      </c>
      <c r="CN743" s="1337"/>
      <c r="CP743" s="1332">
        <f t="shared" si="19"/>
        <v>0</v>
      </c>
      <c r="CQ743" s="1333"/>
      <c r="CR743" s="1333"/>
      <c r="CS743" s="1333"/>
      <c r="CT743" s="1334"/>
      <c r="CU743" s="1354">
        <f t="shared" si="20"/>
        <v>0</v>
      </c>
      <c r="CV743" s="1354"/>
      <c r="CW743" s="1354"/>
      <c r="CX743" s="1354"/>
      <c r="CY743" s="1354"/>
      <c r="CZ743" s="1354">
        <f t="shared" si="21"/>
        <v>0</v>
      </c>
      <c r="DA743" s="1354"/>
      <c r="DB743" s="1354"/>
      <c r="DC743" s="1354"/>
      <c r="DD743" s="1354"/>
      <c r="DE743" s="1354">
        <f t="shared" si="22"/>
        <v>0</v>
      </c>
      <c r="DF743" s="1354"/>
      <c r="DG743" s="1354"/>
      <c r="DH743" s="1354"/>
      <c r="DI743" s="1354"/>
      <c r="DJ743" s="1354">
        <f t="shared" si="23"/>
        <v>0</v>
      </c>
      <c r="DK743" s="1354"/>
      <c r="DL743" s="1354"/>
      <c r="DM743" s="1354"/>
      <c r="DN743" s="1354"/>
      <c r="DO743" s="1354">
        <f t="shared" si="24"/>
        <v>0</v>
      </c>
      <c r="DP743" s="1354"/>
      <c r="DQ743" s="1354"/>
      <c r="DR743" s="1354"/>
      <c r="DS743" s="1354"/>
      <c r="DT743" s="6"/>
      <c r="DU743" s="1368">
        <f t="shared" si="25"/>
        <v>0</v>
      </c>
      <c r="DV743" s="1368"/>
      <c r="DW743" s="1368"/>
      <c r="DX743" s="1368"/>
      <c r="DY743" s="1368"/>
      <c r="DZ743" s="1368">
        <f t="shared" si="26"/>
        <v>0</v>
      </c>
      <c r="EA743" s="1368"/>
      <c r="EB743" s="1368"/>
      <c r="EC743" s="1368"/>
      <c r="ED743" s="1368"/>
      <c r="EE743" s="1368">
        <f t="shared" si="27"/>
        <v>0</v>
      </c>
      <c r="EF743" s="1368"/>
      <c r="EG743" s="1368"/>
      <c r="EH743" s="1368"/>
      <c r="EI743" s="1368"/>
      <c r="EJ743" s="1368">
        <f t="shared" si="28"/>
        <v>0</v>
      </c>
      <c r="EK743" s="1368"/>
      <c r="EL743" s="1368"/>
      <c r="EM743" s="1368"/>
      <c r="EN743" s="1368"/>
      <c r="EO743" s="1368">
        <f t="shared" si="29"/>
        <v>0</v>
      </c>
      <c r="EP743" s="1368"/>
      <c r="EQ743" s="1368"/>
      <c r="ER743" s="1368"/>
      <c r="ES743" s="1368"/>
      <c r="ET743" s="1368">
        <f t="shared" si="30"/>
        <v>0</v>
      </c>
      <c r="EU743" s="1368"/>
      <c r="EV743" s="1368"/>
      <c r="EW743" s="1368"/>
      <c r="EX743" s="1368"/>
      <c r="EY743"/>
      <c r="EZ743" s="1351" t="str">
        <f t="shared" si="31"/>
        <v/>
      </c>
      <c r="FA743" s="1352"/>
      <c r="FB743" s="1352"/>
      <c r="FC743" s="1352"/>
      <c r="FD743" s="1353"/>
      <c r="FE743" s="1351" t="str">
        <f t="shared" si="32"/>
        <v/>
      </c>
      <c r="FF743" s="1352"/>
      <c r="FG743" s="1352"/>
      <c r="FH743" s="1352"/>
      <c r="FI743" s="1353"/>
      <c r="FJ743" s="1351" t="str">
        <f t="shared" si="33"/>
        <v/>
      </c>
      <c r="FK743" s="1352"/>
      <c r="FL743" s="1352"/>
      <c r="FM743" s="1352"/>
      <c r="FN743" s="1353"/>
      <c r="FO743" s="1351" t="str">
        <f t="shared" si="34"/>
        <v/>
      </c>
      <c r="FP743" s="1352"/>
      <c r="FQ743" s="1352"/>
      <c r="FR743" s="1352"/>
      <c r="FS743" s="1353"/>
      <c r="FT743" s="1351" t="str">
        <f t="shared" si="35"/>
        <v/>
      </c>
      <c r="FU743" s="1352"/>
      <c r="FV743" s="1352"/>
      <c r="FW743" s="1352"/>
      <c r="FX743" s="1353"/>
      <c r="FY743" s="1351" t="str">
        <f t="shared" si="36"/>
        <v/>
      </c>
      <c r="FZ743" s="1352"/>
      <c r="GA743" s="1352"/>
      <c r="GB743" s="1352"/>
      <c r="GC743" s="1353"/>
    </row>
    <row r="744" spans="1:185" ht="12.95" customHeight="1">
      <c r="B744" s="1355"/>
      <c r="C744" s="1356"/>
      <c r="D744" s="1356"/>
      <c r="E744" s="1356"/>
      <c r="F744" s="1357"/>
      <c r="G744" s="1364"/>
      <c r="H744" s="1365"/>
      <c r="I744" s="1365"/>
      <c r="J744" s="1366"/>
      <c r="K744" s="1613"/>
      <c r="L744" s="1614"/>
      <c r="M744" s="1614"/>
      <c r="N744" s="1615"/>
      <c r="O744" s="1474"/>
      <c r="P744" s="1475"/>
      <c r="Q744" s="1475"/>
      <c r="R744" s="1475"/>
      <c r="S744" s="1476"/>
      <c r="T744" s="1474"/>
      <c r="U744" s="1475"/>
      <c r="V744" s="1475"/>
      <c r="W744" s="1476"/>
      <c r="X744" s="1358">
        <f t="shared" si="40"/>
        <v>0</v>
      </c>
      <c r="Y744" s="1359"/>
      <c r="Z744" s="1359"/>
      <c r="AA744" s="1359"/>
      <c r="AB744" s="1360"/>
      <c r="AC744" s="1622"/>
      <c r="AD744" s="1623"/>
      <c r="AE744" s="1623"/>
      <c r="AF744" s="1623"/>
      <c r="AG744" s="1624"/>
      <c r="AH744" s="1361" t="str">
        <f t="shared" si="37"/>
        <v/>
      </c>
      <c r="AI744" s="1362"/>
      <c r="AJ744" s="1363"/>
      <c r="AK744" s="1355" t="s">
        <v>591</v>
      </c>
      <c r="AL744" s="1356"/>
      <c r="AM744" s="1356"/>
      <c r="AN744" s="1356"/>
      <c r="AO744" s="1357"/>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351">
        <f t="shared" si="38"/>
        <v>0</v>
      </c>
      <c r="CH744" s="1353"/>
      <c r="CI744" s="1335">
        <f t="shared" si="39"/>
        <v>0</v>
      </c>
      <c r="CJ744" s="1337"/>
      <c r="CK744" s="1351">
        <f t="shared" si="17"/>
        <v>0</v>
      </c>
      <c r="CL744" s="1353"/>
      <c r="CM744" s="1335">
        <f t="shared" si="18"/>
        <v>0</v>
      </c>
      <c r="CN744" s="1337"/>
      <c r="CO744" s="3"/>
      <c r="CP744" s="1332">
        <f t="shared" si="19"/>
        <v>0</v>
      </c>
      <c r="CQ744" s="1333"/>
      <c r="CR744" s="1333"/>
      <c r="CS744" s="1333"/>
      <c r="CT744" s="1334"/>
      <c r="CU744" s="1354">
        <f t="shared" si="20"/>
        <v>0</v>
      </c>
      <c r="CV744" s="1354"/>
      <c r="CW744" s="1354"/>
      <c r="CX744" s="1354"/>
      <c r="CY744" s="1354"/>
      <c r="CZ744" s="1354">
        <f t="shared" si="21"/>
        <v>0</v>
      </c>
      <c r="DA744" s="1354"/>
      <c r="DB744" s="1354"/>
      <c r="DC744" s="1354"/>
      <c r="DD744" s="1354"/>
      <c r="DE744" s="1354">
        <f t="shared" si="22"/>
        <v>0</v>
      </c>
      <c r="DF744" s="1354"/>
      <c r="DG744" s="1354"/>
      <c r="DH744" s="1354"/>
      <c r="DI744" s="1354"/>
      <c r="DJ744" s="1354">
        <f t="shared" si="23"/>
        <v>0</v>
      </c>
      <c r="DK744" s="1354"/>
      <c r="DL744" s="1354"/>
      <c r="DM744" s="1354"/>
      <c r="DN744" s="1354"/>
      <c r="DO744" s="1354">
        <f t="shared" si="24"/>
        <v>0</v>
      </c>
      <c r="DP744" s="1354"/>
      <c r="DQ744" s="1354"/>
      <c r="DR744" s="1354"/>
      <c r="DS744" s="1354"/>
      <c r="DT744" s="6"/>
      <c r="DU744" s="1368">
        <f t="shared" si="25"/>
        <v>0</v>
      </c>
      <c r="DV744" s="1368"/>
      <c r="DW744" s="1368"/>
      <c r="DX744" s="1368"/>
      <c r="DY744" s="1368"/>
      <c r="DZ744" s="1368">
        <f t="shared" si="26"/>
        <v>0</v>
      </c>
      <c r="EA744" s="1368"/>
      <c r="EB744" s="1368"/>
      <c r="EC744" s="1368"/>
      <c r="ED744" s="1368"/>
      <c r="EE744" s="1368">
        <f t="shared" si="27"/>
        <v>0</v>
      </c>
      <c r="EF744" s="1368"/>
      <c r="EG744" s="1368"/>
      <c r="EH744" s="1368"/>
      <c r="EI744" s="1368"/>
      <c r="EJ744" s="1368">
        <f t="shared" si="28"/>
        <v>0</v>
      </c>
      <c r="EK744" s="1368"/>
      <c r="EL744" s="1368"/>
      <c r="EM744" s="1368"/>
      <c r="EN744" s="1368"/>
      <c r="EO744" s="1368">
        <f t="shared" si="29"/>
        <v>0</v>
      </c>
      <c r="EP744" s="1368"/>
      <c r="EQ744" s="1368"/>
      <c r="ER744" s="1368"/>
      <c r="ES744" s="1368"/>
      <c r="ET744" s="1368">
        <f t="shared" si="30"/>
        <v>0</v>
      </c>
      <c r="EU744" s="1368"/>
      <c r="EV744" s="1368"/>
      <c r="EW744" s="1368"/>
      <c r="EX744" s="1368"/>
      <c r="EZ744" s="1351" t="str">
        <f t="shared" si="31"/>
        <v/>
      </c>
      <c r="FA744" s="1352"/>
      <c r="FB744" s="1352"/>
      <c r="FC744" s="1352"/>
      <c r="FD744" s="1353"/>
      <c r="FE744" s="1351" t="str">
        <f t="shared" si="32"/>
        <v/>
      </c>
      <c r="FF744" s="1352"/>
      <c r="FG744" s="1352"/>
      <c r="FH744" s="1352"/>
      <c r="FI744" s="1353"/>
      <c r="FJ744" s="1351" t="str">
        <f t="shared" si="33"/>
        <v/>
      </c>
      <c r="FK744" s="1352"/>
      <c r="FL744" s="1352"/>
      <c r="FM744" s="1352"/>
      <c r="FN744" s="1353"/>
      <c r="FO744" s="1351" t="str">
        <f t="shared" si="34"/>
        <v/>
      </c>
      <c r="FP744" s="1352"/>
      <c r="FQ744" s="1352"/>
      <c r="FR744" s="1352"/>
      <c r="FS744" s="1353"/>
      <c r="FT744" s="1351" t="str">
        <f t="shared" si="35"/>
        <v/>
      </c>
      <c r="FU744" s="1352"/>
      <c r="FV744" s="1352"/>
      <c r="FW744" s="1352"/>
      <c r="FX744" s="1353"/>
      <c r="FY744" s="1351" t="str">
        <f t="shared" si="36"/>
        <v/>
      </c>
      <c r="FZ744" s="1352"/>
      <c r="GA744" s="1352"/>
      <c r="GB744" s="1352"/>
      <c r="GC744" s="1353"/>
    </row>
    <row r="745" spans="1:185" ht="12.95" customHeight="1">
      <c r="B745" s="1355"/>
      <c r="C745" s="1356"/>
      <c r="D745" s="1356"/>
      <c r="E745" s="1356"/>
      <c r="F745" s="1357"/>
      <c r="G745" s="1364"/>
      <c r="H745" s="1365"/>
      <c r="I745" s="1365"/>
      <c r="J745" s="1366"/>
      <c r="K745" s="1613"/>
      <c r="L745" s="1614"/>
      <c r="M745" s="1614"/>
      <c r="N745" s="1615"/>
      <c r="O745" s="1474"/>
      <c r="P745" s="1475"/>
      <c r="Q745" s="1475"/>
      <c r="R745" s="1475"/>
      <c r="S745" s="1476"/>
      <c r="T745" s="1474"/>
      <c r="U745" s="1475"/>
      <c r="V745" s="1475"/>
      <c r="W745" s="1476"/>
      <c r="X745" s="1358">
        <f t="shared" si="40"/>
        <v>0</v>
      </c>
      <c r="Y745" s="1359"/>
      <c r="Z745" s="1359"/>
      <c r="AA745" s="1359"/>
      <c r="AB745" s="1360"/>
      <c r="AC745" s="1622"/>
      <c r="AD745" s="1623"/>
      <c r="AE745" s="1623"/>
      <c r="AF745" s="1623"/>
      <c r="AG745" s="1624"/>
      <c r="AH745" s="1361" t="str">
        <f t="shared" si="37"/>
        <v/>
      </c>
      <c r="AI745" s="1362"/>
      <c r="AJ745" s="1363"/>
      <c r="AK745" s="1355" t="s">
        <v>591</v>
      </c>
      <c r="AL745" s="1356"/>
      <c r="AM745" s="1356"/>
      <c r="AN745" s="1356"/>
      <c r="AO745" s="1357"/>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351">
        <f t="shared" si="38"/>
        <v>0</v>
      </c>
      <c r="CH745" s="1353"/>
      <c r="CI745" s="1335">
        <f t="shared" si="39"/>
        <v>0</v>
      </c>
      <c r="CJ745" s="1337"/>
      <c r="CK745" s="1351">
        <f t="shared" si="17"/>
        <v>0</v>
      </c>
      <c r="CL745" s="1353"/>
      <c r="CM745" s="1335">
        <f t="shared" si="18"/>
        <v>0</v>
      </c>
      <c r="CN745" s="1337"/>
      <c r="CO745" s="3"/>
      <c r="CP745" s="1332">
        <f t="shared" si="19"/>
        <v>0</v>
      </c>
      <c r="CQ745" s="1333"/>
      <c r="CR745" s="1333"/>
      <c r="CS745" s="1333"/>
      <c r="CT745" s="1334"/>
      <c r="CU745" s="1354">
        <f t="shared" si="20"/>
        <v>0</v>
      </c>
      <c r="CV745" s="1354"/>
      <c r="CW745" s="1354"/>
      <c r="CX745" s="1354"/>
      <c r="CY745" s="1354"/>
      <c r="CZ745" s="1354">
        <f t="shared" si="21"/>
        <v>0</v>
      </c>
      <c r="DA745" s="1354"/>
      <c r="DB745" s="1354"/>
      <c r="DC745" s="1354"/>
      <c r="DD745" s="1354"/>
      <c r="DE745" s="1354">
        <f t="shared" si="22"/>
        <v>0</v>
      </c>
      <c r="DF745" s="1354"/>
      <c r="DG745" s="1354"/>
      <c r="DH745" s="1354"/>
      <c r="DI745" s="1354"/>
      <c r="DJ745" s="1354">
        <f t="shared" si="23"/>
        <v>0</v>
      </c>
      <c r="DK745" s="1354"/>
      <c r="DL745" s="1354"/>
      <c r="DM745" s="1354"/>
      <c r="DN745" s="1354"/>
      <c r="DO745" s="1354">
        <f t="shared" si="24"/>
        <v>0</v>
      </c>
      <c r="DP745" s="1354"/>
      <c r="DQ745" s="1354"/>
      <c r="DR745" s="1354"/>
      <c r="DS745" s="1354"/>
      <c r="DT745" s="6"/>
      <c r="DU745" s="1368">
        <f t="shared" si="25"/>
        <v>0</v>
      </c>
      <c r="DV745" s="1368"/>
      <c r="DW745" s="1368"/>
      <c r="DX745" s="1368"/>
      <c r="DY745" s="1368"/>
      <c r="DZ745" s="1368">
        <f t="shared" si="26"/>
        <v>0</v>
      </c>
      <c r="EA745" s="1368"/>
      <c r="EB745" s="1368"/>
      <c r="EC745" s="1368"/>
      <c r="ED745" s="1368"/>
      <c r="EE745" s="1368">
        <f t="shared" si="27"/>
        <v>0</v>
      </c>
      <c r="EF745" s="1368"/>
      <c r="EG745" s="1368"/>
      <c r="EH745" s="1368"/>
      <c r="EI745" s="1368"/>
      <c r="EJ745" s="1368">
        <f t="shared" si="28"/>
        <v>0</v>
      </c>
      <c r="EK745" s="1368"/>
      <c r="EL745" s="1368"/>
      <c r="EM745" s="1368"/>
      <c r="EN745" s="1368"/>
      <c r="EO745" s="1368">
        <f t="shared" si="29"/>
        <v>0</v>
      </c>
      <c r="EP745" s="1368"/>
      <c r="EQ745" s="1368"/>
      <c r="ER745" s="1368"/>
      <c r="ES745" s="1368"/>
      <c r="ET745" s="1368">
        <f t="shared" si="30"/>
        <v>0</v>
      </c>
      <c r="EU745" s="1368"/>
      <c r="EV745" s="1368"/>
      <c r="EW745" s="1368"/>
      <c r="EX745" s="1368"/>
      <c r="EZ745" s="1351" t="str">
        <f t="shared" si="31"/>
        <v/>
      </c>
      <c r="FA745" s="1352"/>
      <c r="FB745" s="1352"/>
      <c r="FC745" s="1352"/>
      <c r="FD745" s="1353"/>
      <c r="FE745" s="1351" t="str">
        <f t="shared" si="32"/>
        <v/>
      </c>
      <c r="FF745" s="1352"/>
      <c r="FG745" s="1352"/>
      <c r="FH745" s="1352"/>
      <c r="FI745" s="1353"/>
      <c r="FJ745" s="1351" t="str">
        <f t="shared" si="33"/>
        <v/>
      </c>
      <c r="FK745" s="1352"/>
      <c r="FL745" s="1352"/>
      <c r="FM745" s="1352"/>
      <c r="FN745" s="1353"/>
      <c r="FO745" s="1351" t="str">
        <f t="shared" si="34"/>
        <v/>
      </c>
      <c r="FP745" s="1352"/>
      <c r="FQ745" s="1352"/>
      <c r="FR745" s="1352"/>
      <c r="FS745" s="1353"/>
      <c r="FT745" s="1351" t="str">
        <f t="shared" si="35"/>
        <v/>
      </c>
      <c r="FU745" s="1352"/>
      <c r="FV745" s="1352"/>
      <c r="FW745" s="1352"/>
      <c r="FX745" s="1353"/>
      <c r="FY745" s="1351" t="str">
        <f t="shared" si="36"/>
        <v/>
      </c>
      <c r="FZ745" s="1352"/>
      <c r="GA745" s="1352"/>
      <c r="GB745" s="1352"/>
      <c r="GC745" s="1353"/>
    </row>
    <row r="746" spans="1:185" ht="12.95" customHeight="1">
      <c r="B746" s="1355"/>
      <c r="C746" s="1356"/>
      <c r="D746" s="1356"/>
      <c r="E746" s="1356"/>
      <c r="F746" s="1357"/>
      <c r="G746" s="1364"/>
      <c r="H746" s="1365"/>
      <c r="I746" s="1365"/>
      <c r="J746" s="1366"/>
      <c r="K746" s="1613"/>
      <c r="L746" s="1614"/>
      <c r="M746" s="1614"/>
      <c r="N746" s="1615"/>
      <c r="O746" s="1474"/>
      <c r="P746" s="1475"/>
      <c r="Q746" s="1475"/>
      <c r="R746" s="1475"/>
      <c r="S746" s="1476"/>
      <c r="T746" s="1474"/>
      <c r="U746" s="1475"/>
      <c r="V746" s="1475"/>
      <c r="W746" s="1476"/>
      <c r="X746" s="1358">
        <f t="shared" si="40"/>
        <v>0</v>
      </c>
      <c r="Y746" s="1359"/>
      <c r="Z746" s="1359"/>
      <c r="AA746" s="1359"/>
      <c r="AB746" s="1360"/>
      <c r="AC746" s="1622"/>
      <c r="AD746" s="1623"/>
      <c r="AE746" s="1623"/>
      <c r="AF746" s="1623"/>
      <c r="AG746" s="1624"/>
      <c r="AH746" s="1361" t="str">
        <f t="shared" si="37"/>
        <v/>
      </c>
      <c r="AI746" s="1362"/>
      <c r="AJ746" s="1363"/>
      <c r="AK746" s="1355" t="s">
        <v>591</v>
      </c>
      <c r="AL746" s="1356"/>
      <c r="AM746" s="1356"/>
      <c r="AN746" s="1356"/>
      <c r="AO746" s="1357"/>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351">
        <f t="shared" si="38"/>
        <v>0</v>
      </c>
      <c r="CH746" s="1353"/>
      <c r="CI746" s="1335">
        <f t="shared" si="39"/>
        <v>0</v>
      </c>
      <c r="CJ746" s="1337"/>
      <c r="CK746" s="1351">
        <f t="shared" si="17"/>
        <v>0</v>
      </c>
      <c r="CL746" s="1353"/>
      <c r="CM746" s="1335">
        <f t="shared" si="18"/>
        <v>0</v>
      </c>
      <c r="CN746" s="1337"/>
      <c r="CO746" s="3"/>
      <c r="CP746" s="1332">
        <f t="shared" si="19"/>
        <v>0</v>
      </c>
      <c r="CQ746" s="1333"/>
      <c r="CR746" s="1333"/>
      <c r="CS746" s="1333"/>
      <c r="CT746" s="1334"/>
      <c r="CU746" s="1354">
        <f t="shared" si="20"/>
        <v>0</v>
      </c>
      <c r="CV746" s="1354"/>
      <c r="CW746" s="1354"/>
      <c r="CX746" s="1354"/>
      <c r="CY746" s="1354"/>
      <c r="CZ746" s="1354">
        <f t="shared" si="21"/>
        <v>0</v>
      </c>
      <c r="DA746" s="1354"/>
      <c r="DB746" s="1354"/>
      <c r="DC746" s="1354"/>
      <c r="DD746" s="1354"/>
      <c r="DE746" s="1354">
        <f t="shared" si="22"/>
        <v>0</v>
      </c>
      <c r="DF746" s="1354"/>
      <c r="DG746" s="1354"/>
      <c r="DH746" s="1354"/>
      <c r="DI746" s="1354"/>
      <c r="DJ746" s="1354">
        <f t="shared" si="23"/>
        <v>0</v>
      </c>
      <c r="DK746" s="1354"/>
      <c r="DL746" s="1354"/>
      <c r="DM746" s="1354"/>
      <c r="DN746" s="1354"/>
      <c r="DO746" s="1354">
        <f t="shared" si="24"/>
        <v>0</v>
      </c>
      <c r="DP746" s="1354"/>
      <c r="DQ746" s="1354"/>
      <c r="DR746" s="1354"/>
      <c r="DS746" s="1354"/>
      <c r="DT746" s="6"/>
      <c r="DU746" s="1368">
        <f t="shared" si="25"/>
        <v>0</v>
      </c>
      <c r="DV746" s="1368"/>
      <c r="DW746" s="1368"/>
      <c r="DX746" s="1368"/>
      <c r="DY746" s="1368"/>
      <c r="DZ746" s="1368">
        <f t="shared" si="26"/>
        <v>0</v>
      </c>
      <c r="EA746" s="1368"/>
      <c r="EB746" s="1368"/>
      <c r="EC746" s="1368"/>
      <c r="ED746" s="1368"/>
      <c r="EE746" s="1368">
        <f t="shared" si="27"/>
        <v>0</v>
      </c>
      <c r="EF746" s="1368"/>
      <c r="EG746" s="1368"/>
      <c r="EH746" s="1368"/>
      <c r="EI746" s="1368"/>
      <c r="EJ746" s="1368">
        <f t="shared" si="28"/>
        <v>0</v>
      </c>
      <c r="EK746" s="1368"/>
      <c r="EL746" s="1368"/>
      <c r="EM746" s="1368"/>
      <c r="EN746" s="1368"/>
      <c r="EO746" s="1368">
        <f t="shared" si="29"/>
        <v>0</v>
      </c>
      <c r="EP746" s="1368"/>
      <c r="EQ746" s="1368"/>
      <c r="ER746" s="1368"/>
      <c r="ES746" s="1368"/>
      <c r="ET746" s="1368">
        <f t="shared" si="30"/>
        <v>0</v>
      </c>
      <c r="EU746" s="1368"/>
      <c r="EV746" s="1368"/>
      <c r="EW746" s="1368"/>
      <c r="EX746" s="1368"/>
      <c r="EZ746" s="1351" t="str">
        <f t="shared" si="31"/>
        <v/>
      </c>
      <c r="FA746" s="1352"/>
      <c r="FB746" s="1352"/>
      <c r="FC746" s="1352"/>
      <c r="FD746" s="1353"/>
      <c r="FE746" s="1351" t="str">
        <f t="shared" si="32"/>
        <v/>
      </c>
      <c r="FF746" s="1352"/>
      <c r="FG746" s="1352"/>
      <c r="FH746" s="1352"/>
      <c r="FI746" s="1353"/>
      <c r="FJ746" s="1351" t="str">
        <f t="shared" si="33"/>
        <v/>
      </c>
      <c r="FK746" s="1352"/>
      <c r="FL746" s="1352"/>
      <c r="FM746" s="1352"/>
      <c r="FN746" s="1353"/>
      <c r="FO746" s="1351" t="str">
        <f t="shared" si="34"/>
        <v/>
      </c>
      <c r="FP746" s="1352"/>
      <c r="FQ746" s="1352"/>
      <c r="FR746" s="1352"/>
      <c r="FS746" s="1353"/>
      <c r="FT746" s="1351" t="str">
        <f t="shared" si="35"/>
        <v/>
      </c>
      <c r="FU746" s="1352"/>
      <c r="FV746" s="1352"/>
      <c r="FW746" s="1352"/>
      <c r="FX746" s="1353"/>
      <c r="FY746" s="1351" t="str">
        <f t="shared" si="36"/>
        <v/>
      </c>
      <c r="FZ746" s="1352"/>
      <c r="GA746" s="1352"/>
      <c r="GB746" s="1352"/>
      <c r="GC746" s="1353"/>
    </row>
    <row r="747" spans="1:185" ht="12.95" customHeight="1">
      <c r="B747" s="1355"/>
      <c r="C747" s="1356"/>
      <c r="D747" s="1356"/>
      <c r="E747" s="1356"/>
      <c r="F747" s="1357"/>
      <c r="G747" s="1364"/>
      <c r="H747" s="1365"/>
      <c r="I747" s="1365"/>
      <c r="J747" s="1366"/>
      <c r="K747" s="1613"/>
      <c r="L747" s="1614"/>
      <c r="M747" s="1614"/>
      <c r="N747" s="1615"/>
      <c r="O747" s="1474"/>
      <c r="P747" s="1475"/>
      <c r="Q747" s="1475"/>
      <c r="R747" s="1475"/>
      <c r="S747" s="1476"/>
      <c r="T747" s="1474"/>
      <c r="U747" s="1475"/>
      <c r="V747" s="1475"/>
      <c r="W747" s="1476"/>
      <c r="X747" s="1358">
        <f t="shared" si="40"/>
        <v>0</v>
      </c>
      <c r="Y747" s="1359"/>
      <c r="Z747" s="1359"/>
      <c r="AA747" s="1359"/>
      <c r="AB747" s="1360"/>
      <c r="AC747" s="1622"/>
      <c r="AD747" s="1623"/>
      <c r="AE747" s="1623"/>
      <c r="AF747" s="1623"/>
      <c r="AG747" s="1624"/>
      <c r="AH747" s="1361" t="str">
        <f t="shared" si="37"/>
        <v/>
      </c>
      <c r="AI747" s="1362"/>
      <c r="AJ747" s="1363"/>
      <c r="AK747" s="1355" t="s">
        <v>591</v>
      </c>
      <c r="AL747" s="1356"/>
      <c r="AM747" s="1356"/>
      <c r="AN747" s="1356"/>
      <c r="AO747" s="1357"/>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351">
        <f t="shared" si="38"/>
        <v>0</v>
      </c>
      <c r="CH747" s="1353"/>
      <c r="CI747" s="1335">
        <f t="shared" si="39"/>
        <v>0</v>
      </c>
      <c r="CJ747" s="1337"/>
      <c r="CK747" s="1351">
        <f t="shared" si="17"/>
        <v>0</v>
      </c>
      <c r="CL747" s="1353"/>
      <c r="CM747" s="1335">
        <f t="shared" si="18"/>
        <v>0</v>
      </c>
      <c r="CN747" s="1337"/>
      <c r="CO747" s="3"/>
      <c r="CP747" s="1332">
        <f t="shared" si="19"/>
        <v>0</v>
      </c>
      <c r="CQ747" s="1333"/>
      <c r="CR747" s="1333"/>
      <c r="CS747" s="1333"/>
      <c r="CT747" s="1334"/>
      <c r="CU747" s="1354">
        <f t="shared" si="20"/>
        <v>0</v>
      </c>
      <c r="CV747" s="1354"/>
      <c r="CW747" s="1354"/>
      <c r="CX747" s="1354"/>
      <c r="CY747" s="1354"/>
      <c r="CZ747" s="1354">
        <f t="shared" si="21"/>
        <v>0</v>
      </c>
      <c r="DA747" s="1354"/>
      <c r="DB747" s="1354"/>
      <c r="DC747" s="1354"/>
      <c r="DD747" s="1354"/>
      <c r="DE747" s="1354">
        <f t="shared" si="22"/>
        <v>0</v>
      </c>
      <c r="DF747" s="1354"/>
      <c r="DG747" s="1354"/>
      <c r="DH747" s="1354"/>
      <c r="DI747" s="1354"/>
      <c r="DJ747" s="1354">
        <f t="shared" si="23"/>
        <v>0</v>
      </c>
      <c r="DK747" s="1354"/>
      <c r="DL747" s="1354"/>
      <c r="DM747" s="1354"/>
      <c r="DN747" s="1354"/>
      <c r="DO747" s="1354">
        <f t="shared" si="24"/>
        <v>0</v>
      </c>
      <c r="DP747" s="1354"/>
      <c r="DQ747" s="1354"/>
      <c r="DR747" s="1354"/>
      <c r="DS747" s="1354"/>
      <c r="DT747" s="6"/>
      <c r="DU747" s="1368">
        <f t="shared" si="25"/>
        <v>0</v>
      </c>
      <c r="DV747" s="1368"/>
      <c r="DW747" s="1368"/>
      <c r="DX747" s="1368"/>
      <c r="DY747" s="1368"/>
      <c r="DZ747" s="1368">
        <f t="shared" si="26"/>
        <v>0</v>
      </c>
      <c r="EA747" s="1368"/>
      <c r="EB747" s="1368"/>
      <c r="EC747" s="1368"/>
      <c r="ED747" s="1368"/>
      <c r="EE747" s="1368">
        <f t="shared" si="27"/>
        <v>0</v>
      </c>
      <c r="EF747" s="1368"/>
      <c r="EG747" s="1368"/>
      <c r="EH747" s="1368"/>
      <c r="EI747" s="1368"/>
      <c r="EJ747" s="1368">
        <f t="shared" si="28"/>
        <v>0</v>
      </c>
      <c r="EK747" s="1368"/>
      <c r="EL747" s="1368"/>
      <c r="EM747" s="1368"/>
      <c r="EN747" s="1368"/>
      <c r="EO747" s="1368">
        <f t="shared" si="29"/>
        <v>0</v>
      </c>
      <c r="EP747" s="1368"/>
      <c r="EQ747" s="1368"/>
      <c r="ER747" s="1368"/>
      <c r="ES747" s="1368"/>
      <c r="ET747" s="1368">
        <f t="shared" si="30"/>
        <v>0</v>
      </c>
      <c r="EU747" s="1368"/>
      <c r="EV747" s="1368"/>
      <c r="EW747" s="1368"/>
      <c r="EX747" s="1368"/>
      <c r="EZ747" s="1351" t="str">
        <f t="shared" si="31"/>
        <v/>
      </c>
      <c r="FA747" s="1352"/>
      <c r="FB747" s="1352"/>
      <c r="FC747" s="1352"/>
      <c r="FD747" s="1353"/>
      <c r="FE747" s="1351" t="str">
        <f t="shared" si="32"/>
        <v/>
      </c>
      <c r="FF747" s="1352"/>
      <c r="FG747" s="1352"/>
      <c r="FH747" s="1352"/>
      <c r="FI747" s="1353"/>
      <c r="FJ747" s="1351" t="str">
        <f t="shared" si="33"/>
        <v/>
      </c>
      <c r="FK747" s="1352"/>
      <c r="FL747" s="1352"/>
      <c r="FM747" s="1352"/>
      <c r="FN747" s="1353"/>
      <c r="FO747" s="1351" t="str">
        <f t="shared" si="34"/>
        <v/>
      </c>
      <c r="FP747" s="1352"/>
      <c r="FQ747" s="1352"/>
      <c r="FR747" s="1352"/>
      <c r="FS747" s="1353"/>
      <c r="FT747" s="1351" t="str">
        <f t="shared" si="35"/>
        <v/>
      </c>
      <c r="FU747" s="1352"/>
      <c r="FV747" s="1352"/>
      <c r="FW747" s="1352"/>
      <c r="FX747" s="1353"/>
      <c r="FY747" s="1351" t="str">
        <f t="shared" si="36"/>
        <v/>
      </c>
      <c r="FZ747" s="1352"/>
      <c r="GA747" s="1352"/>
      <c r="GB747" s="1352"/>
      <c r="GC747" s="1353"/>
    </row>
    <row r="748" spans="1:185" s="3" customFormat="1" ht="12.95" customHeight="1">
      <c r="A748"/>
      <c r="B748" s="1355"/>
      <c r="C748" s="1356"/>
      <c r="D748" s="1356"/>
      <c r="E748" s="1356"/>
      <c r="F748" s="1357"/>
      <c r="G748" s="1364"/>
      <c r="H748" s="1365"/>
      <c r="I748" s="1365"/>
      <c r="J748" s="1366"/>
      <c r="K748" s="1613"/>
      <c r="L748" s="1614"/>
      <c r="M748" s="1614"/>
      <c r="N748" s="1615"/>
      <c r="O748" s="1474"/>
      <c r="P748" s="1475"/>
      <c r="Q748" s="1475"/>
      <c r="R748" s="1475"/>
      <c r="S748" s="1476"/>
      <c r="T748" s="1474"/>
      <c r="U748" s="1475"/>
      <c r="V748" s="1475"/>
      <c r="W748" s="1476"/>
      <c r="X748" s="1358">
        <f t="shared" si="40"/>
        <v>0</v>
      </c>
      <c r="Y748" s="1359"/>
      <c r="Z748" s="1359"/>
      <c r="AA748" s="1359"/>
      <c r="AB748" s="1360"/>
      <c r="AC748" s="1622"/>
      <c r="AD748" s="1623"/>
      <c r="AE748" s="1623"/>
      <c r="AF748" s="1623"/>
      <c r="AG748" s="1624"/>
      <c r="AH748" s="1361" t="str">
        <f t="shared" si="37"/>
        <v/>
      </c>
      <c r="AI748" s="1362"/>
      <c r="AJ748" s="1363"/>
      <c r="AK748" s="1355" t="s">
        <v>591</v>
      </c>
      <c r="AL748" s="1356"/>
      <c r="AM748" s="1356"/>
      <c r="AN748" s="1356"/>
      <c r="AO748" s="1357"/>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351">
        <f t="shared" si="38"/>
        <v>0</v>
      </c>
      <c r="CH748" s="1353"/>
      <c r="CI748" s="1335">
        <f t="shared" si="39"/>
        <v>0</v>
      </c>
      <c r="CJ748" s="1337"/>
      <c r="CK748" s="1351">
        <f t="shared" si="17"/>
        <v>0</v>
      </c>
      <c r="CL748" s="1353"/>
      <c r="CM748" s="1335">
        <f t="shared" si="18"/>
        <v>0</v>
      </c>
      <c r="CN748" s="1337"/>
      <c r="CP748" s="1332">
        <f t="shared" si="19"/>
        <v>0</v>
      </c>
      <c r="CQ748" s="1333"/>
      <c r="CR748" s="1333"/>
      <c r="CS748" s="1333"/>
      <c r="CT748" s="1334"/>
      <c r="CU748" s="1354">
        <f t="shared" si="20"/>
        <v>0</v>
      </c>
      <c r="CV748" s="1354"/>
      <c r="CW748" s="1354"/>
      <c r="CX748" s="1354"/>
      <c r="CY748" s="1354"/>
      <c r="CZ748" s="1354">
        <f t="shared" si="21"/>
        <v>0</v>
      </c>
      <c r="DA748" s="1354"/>
      <c r="DB748" s="1354"/>
      <c r="DC748" s="1354"/>
      <c r="DD748" s="1354"/>
      <c r="DE748" s="1354">
        <f t="shared" si="22"/>
        <v>0</v>
      </c>
      <c r="DF748" s="1354"/>
      <c r="DG748" s="1354"/>
      <c r="DH748" s="1354"/>
      <c r="DI748" s="1354"/>
      <c r="DJ748" s="1354">
        <f t="shared" si="23"/>
        <v>0</v>
      </c>
      <c r="DK748" s="1354"/>
      <c r="DL748" s="1354"/>
      <c r="DM748" s="1354"/>
      <c r="DN748" s="1354"/>
      <c r="DO748" s="1354">
        <f t="shared" si="24"/>
        <v>0</v>
      </c>
      <c r="DP748" s="1354"/>
      <c r="DQ748" s="1354"/>
      <c r="DR748" s="1354"/>
      <c r="DS748" s="1354"/>
      <c r="DT748" s="6"/>
      <c r="DU748" s="1368">
        <f t="shared" si="25"/>
        <v>0</v>
      </c>
      <c r="DV748" s="1368"/>
      <c r="DW748" s="1368"/>
      <c r="DX748" s="1368"/>
      <c r="DY748" s="1368"/>
      <c r="DZ748" s="1368">
        <f t="shared" si="26"/>
        <v>0</v>
      </c>
      <c r="EA748" s="1368"/>
      <c r="EB748" s="1368"/>
      <c r="EC748" s="1368"/>
      <c r="ED748" s="1368"/>
      <c r="EE748" s="1368">
        <f t="shared" si="27"/>
        <v>0</v>
      </c>
      <c r="EF748" s="1368"/>
      <c r="EG748" s="1368"/>
      <c r="EH748" s="1368"/>
      <c r="EI748" s="1368"/>
      <c r="EJ748" s="1368">
        <f t="shared" si="28"/>
        <v>0</v>
      </c>
      <c r="EK748" s="1368"/>
      <c r="EL748" s="1368"/>
      <c r="EM748" s="1368"/>
      <c r="EN748" s="1368"/>
      <c r="EO748" s="1368">
        <f t="shared" si="29"/>
        <v>0</v>
      </c>
      <c r="EP748" s="1368"/>
      <c r="EQ748" s="1368"/>
      <c r="ER748" s="1368"/>
      <c r="ES748" s="1368"/>
      <c r="ET748" s="1368">
        <f t="shared" si="30"/>
        <v>0</v>
      </c>
      <c r="EU748" s="1368"/>
      <c r="EV748" s="1368"/>
      <c r="EW748" s="1368"/>
      <c r="EX748" s="1368"/>
      <c r="EY748"/>
      <c r="EZ748" s="1351" t="str">
        <f t="shared" si="31"/>
        <v/>
      </c>
      <c r="FA748" s="1352"/>
      <c r="FB748" s="1352"/>
      <c r="FC748" s="1352"/>
      <c r="FD748" s="1353"/>
      <c r="FE748" s="1351" t="str">
        <f t="shared" si="32"/>
        <v/>
      </c>
      <c r="FF748" s="1352"/>
      <c r="FG748" s="1352"/>
      <c r="FH748" s="1352"/>
      <c r="FI748" s="1353"/>
      <c r="FJ748" s="1351" t="str">
        <f t="shared" si="33"/>
        <v/>
      </c>
      <c r="FK748" s="1352"/>
      <c r="FL748" s="1352"/>
      <c r="FM748" s="1352"/>
      <c r="FN748" s="1353"/>
      <c r="FO748" s="1351" t="str">
        <f t="shared" si="34"/>
        <v/>
      </c>
      <c r="FP748" s="1352"/>
      <c r="FQ748" s="1352"/>
      <c r="FR748" s="1352"/>
      <c r="FS748" s="1353"/>
      <c r="FT748" s="1351" t="str">
        <f t="shared" si="35"/>
        <v/>
      </c>
      <c r="FU748" s="1352"/>
      <c r="FV748" s="1352"/>
      <c r="FW748" s="1352"/>
      <c r="FX748" s="1353"/>
      <c r="FY748" s="1351" t="str">
        <f t="shared" si="36"/>
        <v/>
      </c>
      <c r="FZ748" s="1352"/>
      <c r="GA748" s="1352"/>
      <c r="GB748" s="1352"/>
      <c r="GC748" s="1353"/>
    </row>
    <row r="749" spans="1:185" s="3" customFormat="1" ht="12.95" customHeight="1">
      <c r="A749"/>
      <c r="B749" s="1355"/>
      <c r="C749" s="1356"/>
      <c r="D749" s="1356"/>
      <c r="E749" s="1356"/>
      <c r="F749" s="1357"/>
      <c r="G749" s="1364"/>
      <c r="H749" s="1365"/>
      <c r="I749" s="1365"/>
      <c r="J749" s="1366"/>
      <c r="K749" s="1613"/>
      <c r="L749" s="1614"/>
      <c r="M749" s="1614"/>
      <c r="N749" s="1615"/>
      <c r="O749" s="1474"/>
      <c r="P749" s="1475"/>
      <c r="Q749" s="1475"/>
      <c r="R749" s="1475"/>
      <c r="S749" s="1476"/>
      <c r="T749" s="1474"/>
      <c r="U749" s="1475"/>
      <c r="V749" s="1475"/>
      <c r="W749" s="1476"/>
      <c r="X749" s="1358">
        <f t="shared" si="40"/>
        <v>0</v>
      </c>
      <c r="Y749" s="1359"/>
      <c r="Z749" s="1359"/>
      <c r="AA749" s="1359"/>
      <c r="AB749" s="1360"/>
      <c r="AC749" s="1622"/>
      <c r="AD749" s="1623"/>
      <c r="AE749" s="1623"/>
      <c r="AF749" s="1623"/>
      <c r="AG749" s="1624"/>
      <c r="AH749" s="1361" t="str">
        <f t="shared" si="37"/>
        <v/>
      </c>
      <c r="AI749" s="1362"/>
      <c r="AJ749" s="1363"/>
      <c r="AK749" s="1355" t="s">
        <v>591</v>
      </c>
      <c r="AL749" s="1356"/>
      <c r="AM749" s="1356"/>
      <c r="AN749" s="1356"/>
      <c r="AO749" s="1357"/>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351">
        <f t="shared" si="38"/>
        <v>0</v>
      </c>
      <c r="CH749" s="1353"/>
      <c r="CI749" s="1335">
        <f t="shared" si="39"/>
        <v>0</v>
      </c>
      <c r="CJ749" s="1337"/>
      <c r="CK749" s="1351">
        <f t="shared" si="17"/>
        <v>0</v>
      </c>
      <c r="CL749" s="1353"/>
      <c r="CM749" s="1335">
        <f t="shared" si="18"/>
        <v>0</v>
      </c>
      <c r="CN749" s="1337"/>
      <c r="CP749" s="1332">
        <f t="shared" si="19"/>
        <v>0</v>
      </c>
      <c r="CQ749" s="1333"/>
      <c r="CR749" s="1333"/>
      <c r="CS749" s="1333"/>
      <c r="CT749" s="1334"/>
      <c r="CU749" s="1354">
        <f t="shared" si="20"/>
        <v>0</v>
      </c>
      <c r="CV749" s="1354"/>
      <c r="CW749" s="1354"/>
      <c r="CX749" s="1354"/>
      <c r="CY749" s="1354"/>
      <c r="CZ749" s="1354">
        <f t="shared" si="21"/>
        <v>0</v>
      </c>
      <c r="DA749" s="1354"/>
      <c r="DB749" s="1354"/>
      <c r="DC749" s="1354"/>
      <c r="DD749" s="1354"/>
      <c r="DE749" s="1354">
        <f t="shared" si="22"/>
        <v>0</v>
      </c>
      <c r="DF749" s="1354"/>
      <c r="DG749" s="1354"/>
      <c r="DH749" s="1354"/>
      <c r="DI749" s="1354"/>
      <c r="DJ749" s="1354">
        <f t="shared" si="23"/>
        <v>0</v>
      </c>
      <c r="DK749" s="1354"/>
      <c r="DL749" s="1354"/>
      <c r="DM749" s="1354"/>
      <c r="DN749" s="1354"/>
      <c r="DO749" s="1354">
        <f t="shared" si="24"/>
        <v>0</v>
      </c>
      <c r="DP749" s="1354"/>
      <c r="DQ749" s="1354"/>
      <c r="DR749" s="1354"/>
      <c r="DS749" s="1354"/>
      <c r="DT749" s="6"/>
      <c r="DU749" s="1368">
        <f t="shared" si="25"/>
        <v>0</v>
      </c>
      <c r="DV749" s="1368"/>
      <c r="DW749" s="1368"/>
      <c r="DX749" s="1368"/>
      <c r="DY749" s="1368"/>
      <c r="DZ749" s="1368">
        <f t="shared" si="26"/>
        <v>0</v>
      </c>
      <c r="EA749" s="1368"/>
      <c r="EB749" s="1368"/>
      <c r="EC749" s="1368"/>
      <c r="ED749" s="1368"/>
      <c r="EE749" s="1368">
        <f t="shared" si="27"/>
        <v>0</v>
      </c>
      <c r="EF749" s="1368"/>
      <c r="EG749" s="1368"/>
      <c r="EH749" s="1368"/>
      <c r="EI749" s="1368"/>
      <c r="EJ749" s="1368">
        <f t="shared" si="28"/>
        <v>0</v>
      </c>
      <c r="EK749" s="1368"/>
      <c r="EL749" s="1368"/>
      <c r="EM749" s="1368"/>
      <c r="EN749" s="1368"/>
      <c r="EO749" s="1368">
        <f t="shared" si="29"/>
        <v>0</v>
      </c>
      <c r="EP749" s="1368"/>
      <c r="EQ749" s="1368"/>
      <c r="ER749" s="1368"/>
      <c r="ES749" s="1368"/>
      <c r="ET749" s="1368">
        <f t="shared" si="30"/>
        <v>0</v>
      </c>
      <c r="EU749" s="1368"/>
      <c r="EV749" s="1368"/>
      <c r="EW749" s="1368"/>
      <c r="EX749" s="1368"/>
      <c r="EY749"/>
      <c r="EZ749" s="1351" t="str">
        <f t="shared" si="31"/>
        <v/>
      </c>
      <c r="FA749" s="1352"/>
      <c r="FB749" s="1352"/>
      <c r="FC749" s="1352"/>
      <c r="FD749" s="1353"/>
      <c r="FE749" s="1351" t="str">
        <f t="shared" si="32"/>
        <v/>
      </c>
      <c r="FF749" s="1352"/>
      <c r="FG749" s="1352"/>
      <c r="FH749" s="1352"/>
      <c r="FI749" s="1353"/>
      <c r="FJ749" s="1351" t="str">
        <f t="shared" si="33"/>
        <v/>
      </c>
      <c r="FK749" s="1352"/>
      <c r="FL749" s="1352"/>
      <c r="FM749" s="1352"/>
      <c r="FN749" s="1353"/>
      <c r="FO749" s="1351" t="str">
        <f t="shared" si="34"/>
        <v/>
      </c>
      <c r="FP749" s="1352"/>
      <c r="FQ749" s="1352"/>
      <c r="FR749" s="1352"/>
      <c r="FS749" s="1353"/>
      <c r="FT749" s="1351" t="str">
        <f t="shared" si="35"/>
        <v/>
      </c>
      <c r="FU749" s="1352"/>
      <c r="FV749" s="1352"/>
      <c r="FW749" s="1352"/>
      <c r="FX749" s="1353"/>
      <c r="FY749" s="1351" t="str">
        <f t="shared" si="36"/>
        <v/>
      </c>
      <c r="FZ749" s="1352"/>
      <c r="GA749" s="1352"/>
      <c r="GB749" s="1352"/>
      <c r="GC749" s="1353"/>
    </row>
    <row r="750" spans="1:185" s="3" customFormat="1" ht="12.95" customHeight="1">
      <c r="A750"/>
      <c r="B750" s="1355"/>
      <c r="C750" s="1356"/>
      <c r="D750" s="1356"/>
      <c r="E750" s="1356"/>
      <c r="F750" s="1357"/>
      <c r="G750" s="1364"/>
      <c r="H750" s="1365"/>
      <c r="I750" s="1365"/>
      <c r="J750" s="1366"/>
      <c r="K750" s="1613"/>
      <c r="L750" s="1614"/>
      <c r="M750" s="1614"/>
      <c r="N750" s="1615"/>
      <c r="O750" s="1474"/>
      <c r="P750" s="1475"/>
      <c r="Q750" s="1475"/>
      <c r="R750" s="1475"/>
      <c r="S750" s="1476"/>
      <c r="T750" s="1474"/>
      <c r="U750" s="1475"/>
      <c r="V750" s="1475"/>
      <c r="W750" s="1476"/>
      <c r="X750" s="1358">
        <f t="shared" si="40"/>
        <v>0</v>
      </c>
      <c r="Y750" s="1359"/>
      <c r="Z750" s="1359"/>
      <c r="AA750" s="1359"/>
      <c r="AB750" s="1360"/>
      <c r="AC750" s="1622"/>
      <c r="AD750" s="1623"/>
      <c r="AE750" s="1623"/>
      <c r="AF750" s="1623"/>
      <c r="AG750" s="1624"/>
      <c r="AH750" s="1361" t="str">
        <f t="shared" si="37"/>
        <v/>
      </c>
      <c r="AI750" s="1362"/>
      <c r="AJ750" s="1363"/>
      <c r="AK750" s="1355" t="s">
        <v>591</v>
      </c>
      <c r="AL750" s="1356"/>
      <c r="AM750" s="1356"/>
      <c r="AN750" s="1356"/>
      <c r="AO750" s="1357"/>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351">
        <f t="shared" si="38"/>
        <v>0</v>
      </c>
      <c r="CH750" s="1353"/>
      <c r="CI750" s="1335">
        <f t="shared" si="39"/>
        <v>0</v>
      </c>
      <c r="CJ750" s="1337"/>
      <c r="CK750" s="1351">
        <f t="shared" si="17"/>
        <v>0</v>
      </c>
      <c r="CL750" s="1353"/>
      <c r="CM750" s="1335">
        <f t="shared" si="18"/>
        <v>0</v>
      </c>
      <c r="CN750" s="1337"/>
      <c r="CP750" s="1332">
        <f t="shared" si="19"/>
        <v>0</v>
      </c>
      <c r="CQ750" s="1333"/>
      <c r="CR750" s="1333"/>
      <c r="CS750" s="1333"/>
      <c r="CT750" s="1334"/>
      <c r="CU750" s="1354">
        <f t="shared" si="20"/>
        <v>0</v>
      </c>
      <c r="CV750" s="1354"/>
      <c r="CW750" s="1354"/>
      <c r="CX750" s="1354"/>
      <c r="CY750" s="1354"/>
      <c r="CZ750" s="1354">
        <f t="shared" si="21"/>
        <v>0</v>
      </c>
      <c r="DA750" s="1354"/>
      <c r="DB750" s="1354"/>
      <c r="DC750" s="1354"/>
      <c r="DD750" s="1354"/>
      <c r="DE750" s="1354">
        <f t="shared" si="22"/>
        <v>0</v>
      </c>
      <c r="DF750" s="1354"/>
      <c r="DG750" s="1354"/>
      <c r="DH750" s="1354"/>
      <c r="DI750" s="1354"/>
      <c r="DJ750" s="1354">
        <f t="shared" si="23"/>
        <v>0</v>
      </c>
      <c r="DK750" s="1354"/>
      <c r="DL750" s="1354"/>
      <c r="DM750" s="1354"/>
      <c r="DN750" s="1354"/>
      <c r="DO750" s="1354">
        <f t="shared" si="24"/>
        <v>0</v>
      </c>
      <c r="DP750" s="1354"/>
      <c r="DQ750" s="1354"/>
      <c r="DR750" s="1354"/>
      <c r="DS750" s="1354"/>
      <c r="DT750" s="6"/>
      <c r="DU750" s="1368">
        <f t="shared" si="25"/>
        <v>0</v>
      </c>
      <c r="DV750" s="1368"/>
      <c r="DW750" s="1368"/>
      <c r="DX750" s="1368"/>
      <c r="DY750" s="1368"/>
      <c r="DZ750" s="1368">
        <f t="shared" si="26"/>
        <v>0</v>
      </c>
      <c r="EA750" s="1368"/>
      <c r="EB750" s="1368"/>
      <c r="EC750" s="1368"/>
      <c r="ED750" s="1368"/>
      <c r="EE750" s="1368">
        <f t="shared" si="27"/>
        <v>0</v>
      </c>
      <c r="EF750" s="1368"/>
      <c r="EG750" s="1368"/>
      <c r="EH750" s="1368"/>
      <c r="EI750" s="1368"/>
      <c r="EJ750" s="1368">
        <f t="shared" si="28"/>
        <v>0</v>
      </c>
      <c r="EK750" s="1368"/>
      <c r="EL750" s="1368"/>
      <c r="EM750" s="1368"/>
      <c r="EN750" s="1368"/>
      <c r="EO750" s="1368">
        <f t="shared" si="29"/>
        <v>0</v>
      </c>
      <c r="EP750" s="1368"/>
      <c r="EQ750" s="1368"/>
      <c r="ER750" s="1368"/>
      <c r="ES750" s="1368"/>
      <c r="ET750" s="1368">
        <f t="shared" si="30"/>
        <v>0</v>
      </c>
      <c r="EU750" s="1368"/>
      <c r="EV750" s="1368"/>
      <c r="EW750" s="1368"/>
      <c r="EX750" s="1368"/>
      <c r="EY750"/>
      <c r="EZ750" s="1351" t="str">
        <f t="shared" si="31"/>
        <v/>
      </c>
      <c r="FA750" s="1352"/>
      <c r="FB750" s="1352"/>
      <c r="FC750" s="1352"/>
      <c r="FD750" s="1353"/>
      <c r="FE750" s="1351" t="str">
        <f t="shared" si="32"/>
        <v/>
      </c>
      <c r="FF750" s="1352"/>
      <c r="FG750" s="1352"/>
      <c r="FH750" s="1352"/>
      <c r="FI750" s="1353"/>
      <c r="FJ750" s="1351" t="str">
        <f t="shared" si="33"/>
        <v/>
      </c>
      <c r="FK750" s="1352"/>
      <c r="FL750" s="1352"/>
      <c r="FM750" s="1352"/>
      <c r="FN750" s="1353"/>
      <c r="FO750" s="1351" t="str">
        <f t="shared" si="34"/>
        <v/>
      </c>
      <c r="FP750" s="1352"/>
      <c r="FQ750" s="1352"/>
      <c r="FR750" s="1352"/>
      <c r="FS750" s="1353"/>
      <c r="FT750" s="1351" t="str">
        <f t="shared" si="35"/>
        <v/>
      </c>
      <c r="FU750" s="1352"/>
      <c r="FV750" s="1352"/>
      <c r="FW750" s="1352"/>
      <c r="FX750" s="1353"/>
      <c r="FY750" s="1351" t="str">
        <f t="shared" si="36"/>
        <v/>
      </c>
      <c r="FZ750" s="1352"/>
      <c r="GA750" s="1352"/>
      <c r="GB750" s="1352"/>
      <c r="GC750" s="1353"/>
    </row>
    <row r="751" spans="1:185" s="3" customFormat="1" ht="12.95" customHeight="1">
      <c r="A751"/>
      <c r="B751" s="1355"/>
      <c r="C751" s="1356"/>
      <c r="D751" s="1356"/>
      <c r="E751" s="1356"/>
      <c r="F751" s="1357"/>
      <c r="G751" s="1364"/>
      <c r="H751" s="1365"/>
      <c r="I751" s="1365"/>
      <c r="J751" s="1366"/>
      <c r="K751" s="1613"/>
      <c r="L751" s="1614"/>
      <c r="M751" s="1614"/>
      <c r="N751" s="1615"/>
      <c r="O751" s="1474"/>
      <c r="P751" s="1475"/>
      <c r="Q751" s="1475"/>
      <c r="R751" s="1475"/>
      <c r="S751" s="1476"/>
      <c r="T751" s="1474"/>
      <c r="U751" s="1475"/>
      <c r="V751" s="1475"/>
      <c r="W751" s="1476"/>
      <c r="X751" s="1358">
        <f t="shared" si="40"/>
        <v>0</v>
      </c>
      <c r="Y751" s="1359"/>
      <c r="Z751" s="1359"/>
      <c r="AA751" s="1359"/>
      <c r="AB751" s="1360"/>
      <c r="AC751" s="1622"/>
      <c r="AD751" s="1623"/>
      <c r="AE751" s="1623"/>
      <c r="AF751" s="1623"/>
      <c r="AG751" s="1624"/>
      <c r="AH751" s="1361" t="str">
        <f t="shared" si="37"/>
        <v/>
      </c>
      <c r="AI751" s="1362"/>
      <c r="AJ751" s="1363"/>
      <c r="AK751" s="1355" t="s">
        <v>591</v>
      </c>
      <c r="AL751" s="1356"/>
      <c r="AM751" s="1356"/>
      <c r="AN751" s="1356"/>
      <c r="AO751" s="1357"/>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351">
        <f t="shared" si="38"/>
        <v>0</v>
      </c>
      <c r="CH751" s="1353"/>
      <c r="CI751" s="1335">
        <f t="shared" si="39"/>
        <v>0</v>
      </c>
      <c r="CJ751" s="1337"/>
      <c r="CK751" s="1351">
        <f t="shared" si="17"/>
        <v>0</v>
      </c>
      <c r="CL751" s="1353"/>
      <c r="CM751" s="1335">
        <f t="shared" si="18"/>
        <v>0</v>
      </c>
      <c r="CN751" s="1337"/>
      <c r="CP751" s="1332">
        <f t="shared" si="19"/>
        <v>0</v>
      </c>
      <c r="CQ751" s="1333"/>
      <c r="CR751" s="1333"/>
      <c r="CS751" s="1333"/>
      <c r="CT751" s="1334"/>
      <c r="CU751" s="1354">
        <f t="shared" si="20"/>
        <v>0</v>
      </c>
      <c r="CV751" s="1354"/>
      <c r="CW751" s="1354"/>
      <c r="CX751" s="1354"/>
      <c r="CY751" s="1354"/>
      <c r="CZ751" s="1354">
        <f t="shared" si="21"/>
        <v>0</v>
      </c>
      <c r="DA751" s="1354"/>
      <c r="DB751" s="1354"/>
      <c r="DC751" s="1354"/>
      <c r="DD751" s="1354"/>
      <c r="DE751" s="1354">
        <f t="shared" si="22"/>
        <v>0</v>
      </c>
      <c r="DF751" s="1354"/>
      <c r="DG751" s="1354"/>
      <c r="DH751" s="1354"/>
      <c r="DI751" s="1354"/>
      <c r="DJ751" s="1354">
        <f t="shared" si="23"/>
        <v>0</v>
      </c>
      <c r="DK751" s="1354"/>
      <c r="DL751" s="1354"/>
      <c r="DM751" s="1354"/>
      <c r="DN751" s="1354"/>
      <c r="DO751" s="1354">
        <f t="shared" si="24"/>
        <v>0</v>
      </c>
      <c r="DP751" s="1354"/>
      <c r="DQ751" s="1354"/>
      <c r="DR751" s="1354"/>
      <c r="DS751" s="1354"/>
      <c r="DT751" s="6"/>
      <c r="DU751" s="1368">
        <f t="shared" si="25"/>
        <v>0</v>
      </c>
      <c r="DV751" s="1368"/>
      <c r="DW751" s="1368"/>
      <c r="DX751" s="1368"/>
      <c r="DY751" s="1368"/>
      <c r="DZ751" s="1368">
        <f t="shared" si="26"/>
        <v>0</v>
      </c>
      <c r="EA751" s="1368"/>
      <c r="EB751" s="1368"/>
      <c r="EC751" s="1368"/>
      <c r="ED751" s="1368"/>
      <c r="EE751" s="1368">
        <f t="shared" si="27"/>
        <v>0</v>
      </c>
      <c r="EF751" s="1368"/>
      <c r="EG751" s="1368"/>
      <c r="EH751" s="1368"/>
      <c r="EI751" s="1368"/>
      <c r="EJ751" s="1368">
        <f t="shared" si="28"/>
        <v>0</v>
      </c>
      <c r="EK751" s="1368"/>
      <c r="EL751" s="1368"/>
      <c r="EM751" s="1368"/>
      <c r="EN751" s="1368"/>
      <c r="EO751" s="1368">
        <f t="shared" si="29"/>
        <v>0</v>
      </c>
      <c r="EP751" s="1368"/>
      <c r="EQ751" s="1368"/>
      <c r="ER751" s="1368"/>
      <c r="ES751" s="1368"/>
      <c r="ET751" s="1368">
        <f t="shared" si="30"/>
        <v>0</v>
      </c>
      <c r="EU751" s="1368"/>
      <c r="EV751" s="1368"/>
      <c r="EW751" s="1368"/>
      <c r="EX751" s="1368"/>
      <c r="EY751"/>
      <c r="EZ751" s="1351" t="str">
        <f t="shared" si="31"/>
        <v/>
      </c>
      <c r="FA751" s="1352"/>
      <c r="FB751" s="1352"/>
      <c r="FC751" s="1352"/>
      <c r="FD751" s="1353"/>
      <c r="FE751" s="1351" t="str">
        <f t="shared" si="32"/>
        <v/>
      </c>
      <c r="FF751" s="1352"/>
      <c r="FG751" s="1352"/>
      <c r="FH751" s="1352"/>
      <c r="FI751" s="1353"/>
      <c r="FJ751" s="1351" t="str">
        <f t="shared" si="33"/>
        <v/>
      </c>
      <c r="FK751" s="1352"/>
      <c r="FL751" s="1352"/>
      <c r="FM751" s="1352"/>
      <c r="FN751" s="1353"/>
      <c r="FO751" s="1351" t="str">
        <f t="shared" si="34"/>
        <v/>
      </c>
      <c r="FP751" s="1352"/>
      <c r="FQ751" s="1352"/>
      <c r="FR751" s="1352"/>
      <c r="FS751" s="1353"/>
      <c r="FT751" s="1351" t="str">
        <f t="shared" si="35"/>
        <v/>
      </c>
      <c r="FU751" s="1352"/>
      <c r="FV751" s="1352"/>
      <c r="FW751" s="1352"/>
      <c r="FX751" s="1353"/>
      <c r="FY751" s="1351" t="str">
        <f t="shared" si="36"/>
        <v/>
      </c>
      <c r="FZ751" s="1352"/>
      <c r="GA751" s="1352"/>
      <c r="GB751" s="1352"/>
      <c r="GC751" s="1353"/>
    </row>
    <row r="752" spans="1:185" s="3" customFormat="1" ht="12.95" customHeight="1">
      <c r="A752"/>
      <c r="B752" s="1355"/>
      <c r="C752" s="1356"/>
      <c r="D752" s="1356"/>
      <c r="E752" s="1356"/>
      <c r="F752" s="1357"/>
      <c r="G752" s="1364"/>
      <c r="H752" s="1365"/>
      <c r="I752" s="1365"/>
      <c r="J752" s="1366"/>
      <c r="K752" s="1613"/>
      <c r="L752" s="1614"/>
      <c r="M752" s="1614"/>
      <c r="N752" s="1615"/>
      <c r="O752" s="1474"/>
      <c r="P752" s="1475"/>
      <c r="Q752" s="1475"/>
      <c r="R752" s="1475"/>
      <c r="S752" s="1476"/>
      <c r="T752" s="1474"/>
      <c r="U752" s="1475"/>
      <c r="V752" s="1475"/>
      <c r="W752" s="1476"/>
      <c r="X752" s="1358">
        <f>O752+T752</f>
        <v>0</v>
      </c>
      <c r="Y752" s="1359"/>
      <c r="Z752" s="1359"/>
      <c r="AA752" s="1359"/>
      <c r="AB752" s="1360"/>
      <c r="AC752" s="1622"/>
      <c r="AD752" s="1623"/>
      <c r="AE752" s="1623"/>
      <c r="AF752" s="1623"/>
      <c r="AG752" s="1624"/>
      <c r="AH752" s="1361" t="str">
        <f t="shared" si="37"/>
        <v/>
      </c>
      <c r="AI752" s="1362"/>
      <c r="AJ752" s="1363"/>
      <c r="AK752" s="1355" t="s">
        <v>591</v>
      </c>
      <c r="AL752" s="1356"/>
      <c r="AM752" s="1356"/>
      <c r="AN752" s="1356"/>
      <c r="AO752" s="1357"/>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351">
        <f t="shared" si="38"/>
        <v>0</v>
      </c>
      <c r="CH752" s="1353"/>
      <c r="CI752" s="1335">
        <f t="shared" si="39"/>
        <v>0</v>
      </c>
      <c r="CJ752" s="1337"/>
      <c r="CK752" s="1351">
        <f t="shared" si="17"/>
        <v>0</v>
      </c>
      <c r="CL752" s="1353"/>
      <c r="CM752" s="1335">
        <f t="shared" si="18"/>
        <v>0</v>
      </c>
      <c r="CN752" s="1337"/>
      <c r="CP752" s="1332">
        <f t="shared" si="19"/>
        <v>0</v>
      </c>
      <c r="CQ752" s="1333"/>
      <c r="CR752" s="1333"/>
      <c r="CS752" s="1333"/>
      <c r="CT752" s="1334"/>
      <c r="CU752" s="1354">
        <f t="shared" si="20"/>
        <v>0</v>
      </c>
      <c r="CV752" s="1354"/>
      <c r="CW752" s="1354"/>
      <c r="CX752" s="1354"/>
      <c r="CY752" s="1354"/>
      <c r="CZ752" s="1354">
        <f t="shared" si="21"/>
        <v>0</v>
      </c>
      <c r="DA752" s="1354"/>
      <c r="DB752" s="1354"/>
      <c r="DC752" s="1354"/>
      <c r="DD752" s="1354"/>
      <c r="DE752" s="1354">
        <f t="shared" si="22"/>
        <v>0</v>
      </c>
      <c r="DF752" s="1354"/>
      <c r="DG752" s="1354"/>
      <c r="DH752" s="1354"/>
      <c r="DI752" s="1354"/>
      <c r="DJ752" s="1354">
        <f t="shared" si="23"/>
        <v>0</v>
      </c>
      <c r="DK752" s="1354"/>
      <c r="DL752" s="1354"/>
      <c r="DM752" s="1354"/>
      <c r="DN752" s="1354"/>
      <c r="DO752" s="1354">
        <f t="shared" si="24"/>
        <v>0</v>
      </c>
      <c r="DP752" s="1354"/>
      <c r="DQ752" s="1354"/>
      <c r="DR752" s="1354"/>
      <c r="DS752" s="1354"/>
      <c r="DT752" s="6"/>
      <c r="DU752" s="1368">
        <f t="shared" si="25"/>
        <v>0</v>
      </c>
      <c r="DV752" s="1368"/>
      <c r="DW752" s="1368"/>
      <c r="DX752" s="1368"/>
      <c r="DY752" s="1368"/>
      <c r="DZ752" s="1368">
        <f t="shared" si="26"/>
        <v>0</v>
      </c>
      <c r="EA752" s="1368"/>
      <c r="EB752" s="1368"/>
      <c r="EC752" s="1368"/>
      <c r="ED752" s="1368"/>
      <c r="EE752" s="1368">
        <f t="shared" si="27"/>
        <v>0</v>
      </c>
      <c r="EF752" s="1368"/>
      <c r="EG752" s="1368"/>
      <c r="EH752" s="1368"/>
      <c r="EI752" s="1368"/>
      <c r="EJ752" s="1368">
        <f t="shared" si="28"/>
        <v>0</v>
      </c>
      <c r="EK752" s="1368"/>
      <c r="EL752" s="1368"/>
      <c r="EM752" s="1368"/>
      <c r="EN752" s="1368"/>
      <c r="EO752" s="1368">
        <f t="shared" si="29"/>
        <v>0</v>
      </c>
      <c r="EP752" s="1368"/>
      <c r="EQ752" s="1368"/>
      <c r="ER752" s="1368"/>
      <c r="ES752" s="1368"/>
      <c r="ET752" s="1368">
        <f t="shared" si="30"/>
        <v>0</v>
      </c>
      <c r="EU752" s="1368"/>
      <c r="EV752" s="1368"/>
      <c r="EW752" s="1368"/>
      <c r="EX752" s="1368"/>
      <c r="EY752"/>
      <c r="EZ752" s="1351" t="str">
        <f t="shared" si="31"/>
        <v/>
      </c>
      <c r="FA752" s="1352"/>
      <c r="FB752" s="1352"/>
      <c r="FC752" s="1352"/>
      <c r="FD752" s="1353"/>
      <c r="FE752" s="1351" t="str">
        <f t="shared" si="32"/>
        <v/>
      </c>
      <c r="FF752" s="1352"/>
      <c r="FG752" s="1352"/>
      <c r="FH752" s="1352"/>
      <c r="FI752" s="1353"/>
      <c r="FJ752" s="1351" t="str">
        <f t="shared" si="33"/>
        <v/>
      </c>
      <c r="FK752" s="1352"/>
      <c r="FL752" s="1352"/>
      <c r="FM752" s="1352"/>
      <c r="FN752" s="1353"/>
      <c r="FO752" s="1351" t="str">
        <f t="shared" si="34"/>
        <v/>
      </c>
      <c r="FP752" s="1352"/>
      <c r="FQ752" s="1352"/>
      <c r="FR752" s="1352"/>
      <c r="FS752" s="1353"/>
      <c r="FT752" s="1351" t="str">
        <f t="shared" si="35"/>
        <v/>
      </c>
      <c r="FU752" s="1352"/>
      <c r="FV752" s="1352"/>
      <c r="FW752" s="1352"/>
      <c r="FX752" s="1353"/>
      <c r="FY752" s="1351" t="str">
        <f t="shared" si="36"/>
        <v/>
      </c>
      <c r="FZ752" s="1352"/>
      <c r="GA752" s="1352"/>
      <c r="GB752" s="1352"/>
      <c r="GC752" s="1353"/>
    </row>
    <row r="753" spans="1:185" s="3" customFormat="1" ht="12.95" customHeight="1">
      <c r="A753"/>
      <c r="B753" s="1408" t="s">
        <v>125</v>
      </c>
      <c r="C753" s="1409"/>
      <c r="D753" s="1409"/>
      <c r="E753" s="1409"/>
      <c r="F753" s="1411"/>
      <c r="G753" s="1729">
        <f>SUM(G718:G752)</f>
        <v>109</v>
      </c>
      <c r="H753" s="1730"/>
      <c r="I753" s="1730"/>
      <c r="J753" s="1731"/>
      <c r="K753" s="902" t="s">
        <v>124</v>
      </c>
      <c r="L753" s="5"/>
      <c r="M753" s="5"/>
      <c r="N753" s="46"/>
      <c r="O753" s="1358">
        <f>SUMPRODUCT(G718:G752,O718:O752)</f>
        <v>143581</v>
      </c>
      <c r="P753" s="1359"/>
      <c r="Q753" s="1359"/>
      <c r="R753" s="1359"/>
      <c r="S753" s="1360"/>
      <c r="T753"/>
      <c r="U753"/>
      <c r="V753"/>
      <c r="W753"/>
      <c r="X753" s="904" t="s">
        <v>900</v>
      </c>
      <c r="Y753" s="903"/>
      <c r="Z753" s="903"/>
      <c r="AA753" s="903"/>
      <c r="AB753" s="905"/>
      <c r="AC753" s="1626">
        <f>BH753</f>
        <v>0.41376146788990825</v>
      </c>
      <c r="AD753" s="1627"/>
      <c r="AE753" s="1627"/>
      <c r="AF753" s="1627"/>
      <c r="AG753" s="1628"/>
      <c r="AH753" s="1626">
        <f>IFERROR(BU753,"")</f>
        <v>0.4137658938869922</v>
      </c>
      <c r="AI753" s="1627"/>
      <c r="AJ753" s="1628"/>
      <c r="AK753"/>
      <c r="AL753"/>
      <c r="AM753"/>
      <c r="AN753"/>
      <c r="AO753"/>
      <c r="AP753" s="205"/>
      <c r="AQ753" s="205"/>
      <c r="AR753" s="205"/>
      <c r="AS753" s="205"/>
      <c r="AT753"/>
      <c r="AU753"/>
      <c r="AV753"/>
      <c r="AW753"/>
      <c r="AX753"/>
      <c r="AY753"/>
      <c r="AZ753" s="34"/>
      <c r="BA753" s="34"/>
      <c r="BB753" s="34"/>
      <c r="BC753" s="34"/>
      <c r="BE753" s="290" t="s">
        <v>899</v>
      </c>
      <c r="BF753" s="299">
        <f>SUM(BF718:BF752)</f>
        <v>109</v>
      </c>
      <c r="BG753" s="300">
        <f>SUM(BG718:BG752)</f>
        <v>0.99999999999999989</v>
      </c>
      <c r="BH753" s="300">
        <f>SUM(BH718:BH752)</f>
        <v>0.41376146788990825</v>
      </c>
      <c r="BI753"/>
      <c r="BJ753"/>
      <c r="BK753"/>
      <c r="BL753"/>
      <c r="BO753"/>
      <c r="BP753"/>
      <c r="BQ753"/>
      <c r="BR753"/>
      <c r="BS753" s="859">
        <f>SUM(BS718:BS752)</f>
        <v>109</v>
      </c>
      <c r="BT753" s="300">
        <f>SUM(BT718:BT752)</f>
        <v>0.99999999999999989</v>
      </c>
      <c r="BU753" s="300">
        <f>SUM(BU718:BU752)</f>
        <v>0.4137658938869922</v>
      </c>
      <c r="CI753" s="1351">
        <f>SUM(CI718:CJ752)</f>
        <v>72</v>
      </c>
      <c r="CJ753" s="1353"/>
      <c r="CM753" s="1351">
        <f>SUM(CM718:CN752)</f>
        <v>37</v>
      </c>
      <c r="CN753" s="1353"/>
      <c r="CP753" s="1351">
        <f>SUM(CP718:CT752)</f>
        <v>33</v>
      </c>
      <c r="CQ753" s="1352"/>
      <c r="CR753" s="1352"/>
      <c r="CS753" s="1352"/>
      <c r="CT753" s="1353"/>
      <c r="CU753" s="1367">
        <f>SUM(CU718:CY752)</f>
        <v>15</v>
      </c>
      <c r="CV753" s="1367"/>
      <c r="CW753" s="1367"/>
      <c r="CX753" s="1367"/>
      <c r="CY753" s="1367"/>
      <c r="CZ753" s="1367">
        <f>SUM(CZ718:DD752)</f>
        <v>33</v>
      </c>
      <c r="DA753" s="1367"/>
      <c r="DB753" s="1367"/>
      <c r="DC753" s="1367"/>
      <c r="DD753" s="1367"/>
      <c r="DE753" s="1367">
        <f>SUM(DE718:DI752)</f>
        <v>28</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20</v>
      </c>
      <c r="DV753" s="1367"/>
      <c r="DW753" s="1367"/>
      <c r="DX753" s="1367"/>
      <c r="DY753" s="1367"/>
      <c r="DZ753" s="1367">
        <f>SUM(DZ718:ED752)</f>
        <v>10</v>
      </c>
      <c r="EA753" s="1367"/>
      <c r="EB753" s="1367"/>
      <c r="EC753" s="1367"/>
      <c r="ED753" s="1367"/>
      <c r="EE753" s="1367">
        <f>SUM(EE718:EI752)</f>
        <v>4</v>
      </c>
      <c r="EF753" s="1367"/>
      <c r="EG753" s="1367"/>
      <c r="EH753" s="1367"/>
      <c r="EI753" s="1367"/>
      <c r="EJ753" s="1367">
        <f>SUM(EJ718:EN752)</f>
        <v>3</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1793</v>
      </c>
      <c r="FA753" s="1367"/>
      <c r="FB753" s="1367"/>
      <c r="FC753" s="1367"/>
      <c r="FD753" s="1367"/>
      <c r="FE753" s="1367">
        <f>SUM(FE718:FI752)</f>
        <v>2186</v>
      </c>
      <c r="FF753" s="1367"/>
      <c r="FG753" s="1367"/>
      <c r="FH753" s="1367"/>
      <c r="FI753" s="1367"/>
      <c r="FJ753" s="1367">
        <f>SUM(FJ718:FN752)</f>
        <v>3920</v>
      </c>
      <c r="FK753" s="1367"/>
      <c r="FL753" s="1367"/>
      <c r="FM753" s="1367"/>
      <c r="FN753" s="1367"/>
      <c r="FO753" s="1367">
        <f>SUM(FO718:FS752)</f>
        <v>4521</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33" t="s">
        <v>1894</v>
      </c>
      <c r="C754" s="1733"/>
      <c r="D754" s="1733"/>
      <c r="E754" s="1733"/>
      <c r="F754" s="1733"/>
      <c r="G754" s="1733"/>
      <c r="H754" s="1733"/>
      <c r="I754" s="1733"/>
      <c r="J754" s="1733"/>
      <c r="K754" s="1733"/>
      <c r="L754" s="1733"/>
      <c r="M754" s="1733"/>
      <c r="N754" s="1733"/>
      <c r="O754" s="1733"/>
      <c r="P754" s="1733"/>
      <c r="Q754" s="1733"/>
      <c r="R754" s="1733"/>
      <c r="S754" s="1733"/>
      <c r="T754" s="1733"/>
      <c r="U754" s="1733"/>
      <c r="V754" s="1733"/>
      <c r="W754" s="1733"/>
      <c r="X754" s="1733"/>
      <c r="Y754" s="1733"/>
      <c r="Z754" s="1733"/>
      <c r="AA754" s="1733"/>
      <c r="AB754" s="1733"/>
      <c r="AC754" s="1733"/>
      <c r="AD754" s="1733"/>
      <c r="AE754" s="1733"/>
      <c r="AF754" s="1733"/>
      <c r="AG754" s="1733"/>
      <c r="AH754" s="1733"/>
      <c r="AI754"/>
      <c r="AJ754"/>
      <c r="AK754"/>
      <c r="AT754"/>
      <c r="AU754"/>
      <c r="AV754"/>
      <c r="AW754"/>
      <c r="AX754"/>
      <c r="AY754"/>
      <c r="CD754"/>
      <c r="DN754" s="56" t="s">
        <v>1861</v>
      </c>
      <c r="DO754" s="1351">
        <f>CP753+CU753+CZ753+DE753+DJ753+DO753</f>
        <v>109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33"/>
      <c r="C755" s="1733"/>
      <c r="D755" s="1733"/>
      <c r="E755" s="1733"/>
      <c r="F755" s="1733"/>
      <c r="G755" s="1733"/>
      <c r="H755" s="1733"/>
      <c r="I755" s="1733"/>
      <c r="J755" s="1733"/>
      <c r="K755" s="1733"/>
      <c r="L755" s="1733"/>
      <c r="M755" s="1733"/>
      <c r="N755" s="1733"/>
      <c r="O755" s="1733"/>
      <c r="P755" s="1733"/>
      <c r="Q755" s="1733"/>
      <c r="R755" s="1733"/>
      <c r="S755" s="1733"/>
      <c r="T755" s="1733"/>
      <c r="U755" s="1733"/>
      <c r="V755" s="1733"/>
      <c r="W755" s="1733"/>
      <c r="X755" s="1733"/>
      <c r="Y755" s="1733"/>
      <c r="Z755" s="1733"/>
      <c r="AA755" s="1733"/>
      <c r="AB755" s="1733"/>
      <c r="AC755" s="1733"/>
      <c r="AD755" s="1733"/>
      <c r="AE755" s="1733"/>
      <c r="AF755" s="1733"/>
      <c r="AG755" s="1733"/>
      <c r="AH755" s="173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33</v>
      </c>
      <c r="CU755" s="3"/>
      <c r="CV755" s="3"/>
      <c r="CW755" s="3"/>
      <c r="CX755" s="3"/>
      <c r="CY755" s="861">
        <f>CU753*1</f>
        <v>15</v>
      </c>
      <c r="CZ755" s="3"/>
      <c r="DA755" s="3"/>
      <c r="DB755" s="3"/>
      <c r="DC755" s="3"/>
      <c r="DD755" s="861">
        <f>CZ753*2</f>
        <v>66</v>
      </c>
      <c r="DE755" s="3"/>
      <c r="DF755" s="3"/>
      <c r="DG755" s="3"/>
      <c r="DH755" s="3"/>
      <c r="DI755" s="861">
        <f>DE753*3</f>
        <v>84</v>
      </c>
      <c r="DJ755" s="3"/>
      <c r="DK755" s="3"/>
      <c r="DL755" s="3"/>
      <c r="DM755" s="3"/>
      <c r="DN755" s="861">
        <f>DJ753*4</f>
        <v>0</v>
      </c>
      <c r="DO755" s="3"/>
      <c r="DP755" s="3"/>
      <c r="DQ755" s="3"/>
      <c r="DR755" s="3"/>
      <c r="DS755" s="861">
        <f>DO753*5</f>
        <v>0</v>
      </c>
      <c r="DU755" s="861">
        <f>CT755+CY755+DD755+DI755+DN755+DS755</f>
        <v>198</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367">
        <f>DU755</f>
        <v>198</v>
      </c>
      <c r="P756" s="1367"/>
      <c r="Q756" s="1367"/>
      <c r="R756" s="1367"/>
      <c r="S756" s="969"/>
      <c r="T756" s="969"/>
      <c r="U756" s="118" t="s">
        <v>1893</v>
      </c>
      <c r="V756" s="1032"/>
      <c r="W756" s="1032"/>
      <c r="X756" s="1032"/>
      <c r="Y756" s="1033"/>
      <c r="Z756" s="1033"/>
      <c r="AA756" s="1033"/>
      <c r="AB756" s="1033"/>
      <c r="AC756" s="1032"/>
      <c r="AD756" s="1032"/>
      <c r="AE756" s="1032"/>
      <c r="AF756" s="1032"/>
      <c r="AG756" s="1725">
        <v>30</v>
      </c>
      <c r="AH756" s="1725"/>
      <c r="AI756" s="1725"/>
      <c r="AJ756" s="1725"/>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67" t="str">
        <f>IF(G753&lt;&gt;AG440,"! Total Low-Income Units in the Unit Mix Table above does not match the number of Total Low-Income Units on row #"&amp;TEXT(ROW(D440),"#"),"")</f>
        <v/>
      </c>
      <c r="D757" s="1867"/>
      <c r="E757" s="1867"/>
      <c r="F757" s="1867"/>
      <c r="G757" s="1867"/>
      <c r="H757" s="1867"/>
      <c r="I757" s="1867"/>
      <c r="J757" s="1867"/>
      <c r="K757" s="1867"/>
      <c r="L757" s="1867"/>
      <c r="M757" s="1867"/>
      <c r="N757" s="1867"/>
      <c r="O757" s="1867"/>
      <c r="P757" s="1867"/>
      <c r="Q757" s="1867"/>
      <c r="R757" s="1867"/>
      <c r="S757" s="1867"/>
      <c r="T757" s="1867"/>
      <c r="U757" s="1867"/>
      <c r="V757" s="1867"/>
      <c r="W757" s="1867"/>
      <c r="X757" s="1867"/>
      <c r="Y757" s="1867"/>
      <c r="Z757" s="1867"/>
      <c r="AA757" s="1867"/>
      <c r="AB757" s="1867"/>
      <c r="AC757" s="1867"/>
      <c r="AD757" s="1867"/>
      <c r="AE757" s="1867"/>
      <c r="AF757" s="1867"/>
      <c r="AG757" s="1867"/>
      <c r="AH757" s="1867"/>
      <c r="AI757" s="1867"/>
      <c r="AJ757" s="1867"/>
      <c r="AK757" s="1867"/>
      <c r="AL757" s="1867"/>
      <c r="AM757" s="186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67"/>
      <c r="D758" s="1867"/>
      <c r="E758" s="1867"/>
      <c r="F758" s="1867"/>
      <c r="G758" s="1867"/>
      <c r="H758" s="1867"/>
      <c r="I758" s="1867"/>
      <c r="J758" s="1867"/>
      <c r="K758" s="1867"/>
      <c r="L758" s="1867"/>
      <c r="M758" s="1867"/>
      <c r="N758" s="1867"/>
      <c r="O758" s="1867"/>
      <c r="P758" s="1867"/>
      <c r="Q758" s="1867"/>
      <c r="R758" s="1867"/>
      <c r="S758" s="1867"/>
      <c r="T758" s="1867"/>
      <c r="U758" s="1867"/>
      <c r="V758" s="1867"/>
      <c r="W758" s="1867"/>
      <c r="X758" s="1867"/>
      <c r="Y758" s="1867"/>
      <c r="Z758" s="1867"/>
      <c r="AA758" s="1867"/>
      <c r="AB758" s="1867"/>
      <c r="AC758" s="1867"/>
      <c r="AD758" s="1867"/>
      <c r="AE758" s="1867"/>
      <c r="AF758" s="1867"/>
      <c r="AG758" s="1867"/>
      <c r="AH758" s="1867"/>
      <c r="AI758" s="1867"/>
      <c r="AJ758" s="1867"/>
      <c r="AK758" s="1867"/>
      <c r="AL758" s="1867"/>
      <c r="AM758" s="186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32" t="s">
        <v>591</v>
      </c>
      <c r="AE759" s="1732"/>
      <c r="AF759" s="1732"/>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2090</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2091</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503" t="s">
        <v>388</v>
      </c>
      <c r="K769" s="1504"/>
      <c r="L769" s="1504"/>
      <c r="M769" s="1504"/>
      <c r="N769" s="1505"/>
      <c r="O769" s="1611" t="s">
        <v>284</v>
      </c>
      <c r="P769" s="1611"/>
      <c r="Q769" s="1611"/>
      <c r="R769" s="1611"/>
      <c r="S769" s="1611"/>
      <c r="T769" s="1520" t="s">
        <v>1679</v>
      </c>
      <c r="U769" s="1521"/>
      <c r="V769" s="1521"/>
      <c r="W769" s="1522"/>
      <c r="X769" s="1503" t="s">
        <v>447</v>
      </c>
      <c r="Y769" s="1504"/>
      <c r="Z769" s="1504"/>
      <c r="AA769" s="1504"/>
      <c r="AB769" s="1505"/>
      <c r="AC769" s="1503" t="s">
        <v>285</v>
      </c>
      <c r="AD769" s="1504"/>
      <c r="AE769" s="1504"/>
      <c r="AF769" s="1504"/>
      <c r="AG769" s="150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506"/>
      <c r="K770" s="1507"/>
      <c r="L770" s="1507"/>
      <c r="M770" s="1507"/>
      <c r="N770" s="1508"/>
      <c r="O770" s="1611"/>
      <c r="P770" s="1611"/>
      <c r="Q770" s="1611"/>
      <c r="R770" s="1611"/>
      <c r="S770" s="1611"/>
      <c r="T770" s="1523"/>
      <c r="U770" s="1524"/>
      <c r="V770" s="1524"/>
      <c r="W770" s="1525"/>
      <c r="X770" s="1506"/>
      <c r="Y770" s="1507"/>
      <c r="Z770" s="1507"/>
      <c r="AA770" s="1507"/>
      <c r="AB770" s="1508"/>
      <c r="AC770" s="1506"/>
      <c r="AD770" s="1507"/>
      <c r="AE770" s="1507"/>
      <c r="AF770" s="1507"/>
      <c r="AG770" s="150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506"/>
      <c r="K771" s="1507"/>
      <c r="L771" s="1507"/>
      <c r="M771" s="1507"/>
      <c r="N771" s="1508"/>
      <c r="O771" s="1611"/>
      <c r="P771" s="1611"/>
      <c r="Q771" s="1611"/>
      <c r="R771" s="1611"/>
      <c r="S771" s="1611"/>
      <c r="T771" s="1523"/>
      <c r="U771" s="1524"/>
      <c r="V771" s="1524"/>
      <c r="W771" s="1525"/>
      <c r="X771" s="1506"/>
      <c r="Y771" s="1507"/>
      <c r="Z771" s="1507"/>
      <c r="AA771" s="1507"/>
      <c r="AB771" s="1508"/>
      <c r="AC771" s="1506"/>
      <c r="AD771" s="1507"/>
      <c r="AE771" s="1507"/>
      <c r="AF771" s="1507"/>
      <c r="AG771" s="150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9"/>
      <c r="K772" s="1510"/>
      <c r="L772" s="1510"/>
      <c r="M772" s="1510"/>
      <c r="N772" s="1511"/>
      <c r="O772" s="1611"/>
      <c r="P772" s="1611"/>
      <c r="Q772" s="1611"/>
      <c r="R772" s="1611"/>
      <c r="S772" s="1611"/>
      <c r="T772" s="1619"/>
      <c r="U772" s="1620"/>
      <c r="V772" s="1620"/>
      <c r="W772" s="1621"/>
      <c r="X772" s="1509"/>
      <c r="Y772" s="1510"/>
      <c r="Z772" s="1510"/>
      <c r="AA772" s="1510"/>
      <c r="AB772" s="1511"/>
      <c r="AC772" s="1509"/>
      <c r="AD772" s="1510"/>
      <c r="AE772" s="1510"/>
      <c r="AF772" s="1510"/>
      <c r="AG772" s="151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70">
        <v>1</v>
      </c>
      <c r="P773" s="1470"/>
      <c r="Q773" s="1470"/>
      <c r="R773" s="1470"/>
      <c r="S773" s="1470"/>
      <c r="T773" s="1613">
        <v>812</v>
      </c>
      <c r="U773" s="1614"/>
      <c r="V773" s="1614"/>
      <c r="W773" s="1615"/>
      <c r="X773" s="1474">
        <v>0</v>
      </c>
      <c r="Y773" s="1475"/>
      <c r="Z773" s="1475"/>
      <c r="AA773" s="1475"/>
      <c r="AB773" s="1476"/>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70"/>
      <c r="P774" s="1470"/>
      <c r="Q774" s="1470"/>
      <c r="R774" s="1470"/>
      <c r="S774" s="1470"/>
      <c r="T774" s="1613"/>
      <c r="U774" s="1614"/>
      <c r="V774" s="1614"/>
      <c r="W774" s="1615"/>
      <c r="X774" s="1474"/>
      <c r="Y774" s="1475"/>
      <c r="Z774" s="1475"/>
      <c r="AA774" s="1475"/>
      <c r="AB774" s="1476"/>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70"/>
      <c r="P775" s="1470"/>
      <c r="Q775" s="1470"/>
      <c r="R775" s="1470"/>
      <c r="S775" s="1470"/>
      <c r="T775" s="1613"/>
      <c r="U775" s="1614"/>
      <c r="V775" s="1614"/>
      <c r="W775" s="1615"/>
      <c r="X775" s="1474"/>
      <c r="Y775" s="1475"/>
      <c r="Z775" s="1475"/>
      <c r="AA775" s="1475"/>
      <c r="AB775" s="1476"/>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70"/>
      <c r="P776" s="1470"/>
      <c r="Q776" s="1470"/>
      <c r="R776" s="1470"/>
      <c r="S776" s="1470"/>
      <c r="T776" s="1613"/>
      <c r="U776" s="1614"/>
      <c r="V776" s="1614"/>
      <c r="W776" s="1615"/>
      <c r="X776" s="1474"/>
      <c r="Y776" s="1475"/>
      <c r="Z776" s="1475"/>
      <c r="AA776" s="1475"/>
      <c r="AB776" s="1476"/>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390" t="s">
        <v>669</v>
      </c>
      <c r="K779" s="1390"/>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503" t="s">
        <v>388</v>
      </c>
      <c r="K783" s="1504"/>
      <c r="L783" s="1504"/>
      <c r="M783" s="1504"/>
      <c r="N783" s="1505"/>
      <c r="O783" s="1611" t="s">
        <v>284</v>
      </c>
      <c r="P783" s="1611"/>
      <c r="Q783" s="1611"/>
      <c r="R783" s="1611"/>
      <c r="S783" s="1611"/>
      <c r="T783" s="1520" t="s">
        <v>1679</v>
      </c>
      <c r="U783" s="1521"/>
      <c r="V783" s="1521"/>
      <c r="W783" s="1522"/>
      <c r="X783" s="1503" t="s">
        <v>447</v>
      </c>
      <c r="Y783" s="1504"/>
      <c r="Z783" s="1504"/>
      <c r="AA783" s="1504"/>
      <c r="AB783" s="1505"/>
      <c r="AC783" s="1503" t="s">
        <v>285</v>
      </c>
      <c r="AD783" s="1504"/>
      <c r="AE783" s="1504"/>
      <c r="AF783" s="1504"/>
      <c r="AG783" s="150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506"/>
      <c r="K784" s="1507"/>
      <c r="L784" s="1507"/>
      <c r="M784" s="1507"/>
      <c r="N784" s="1508"/>
      <c r="O784" s="1611"/>
      <c r="P784" s="1611"/>
      <c r="Q784" s="1611"/>
      <c r="R784" s="1611"/>
      <c r="S784" s="1611"/>
      <c r="T784" s="1523"/>
      <c r="U784" s="1524"/>
      <c r="V784" s="1524"/>
      <c r="W784" s="1525"/>
      <c r="X784" s="1506"/>
      <c r="Y784" s="1507"/>
      <c r="Z784" s="1507"/>
      <c r="AA784" s="1507"/>
      <c r="AB784" s="1508"/>
      <c r="AC784" s="1506"/>
      <c r="AD784" s="1507"/>
      <c r="AE784" s="1507"/>
      <c r="AF784" s="1507"/>
      <c r="AG784" s="150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506"/>
      <c r="K785" s="1507"/>
      <c r="L785" s="1507"/>
      <c r="M785" s="1507"/>
      <c r="N785" s="1508"/>
      <c r="O785" s="1611"/>
      <c r="P785" s="1611"/>
      <c r="Q785" s="1611"/>
      <c r="R785" s="1611"/>
      <c r="S785" s="1611"/>
      <c r="T785" s="1523"/>
      <c r="U785" s="1524"/>
      <c r="V785" s="1524"/>
      <c r="W785" s="1525"/>
      <c r="X785" s="1506"/>
      <c r="Y785" s="1507"/>
      <c r="Z785" s="1507"/>
      <c r="AA785" s="1507"/>
      <c r="AB785" s="1508"/>
      <c r="AC785" s="1506"/>
      <c r="AD785" s="1507"/>
      <c r="AE785" s="1507"/>
      <c r="AF785" s="1507"/>
      <c r="AG785" s="150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9"/>
      <c r="K786" s="1510"/>
      <c r="L786" s="1510"/>
      <c r="M786" s="1510"/>
      <c r="N786" s="1511"/>
      <c r="O786" s="1611"/>
      <c r="P786" s="1611"/>
      <c r="Q786" s="1611"/>
      <c r="R786" s="1611"/>
      <c r="S786" s="1611"/>
      <c r="T786" s="1619"/>
      <c r="U786" s="1620"/>
      <c r="V786" s="1620"/>
      <c r="W786" s="1621"/>
      <c r="X786" s="1509"/>
      <c r="Y786" s="1510"/>
      <c r="Z786" s="1510"/>
      <c r="AA786" s="1510"/>
      <c r="AB786" s="1511"/>
      <c r="AC786" s="1509"/>
      <c r="AD786" s="1510"/>
      <c r="AE786" s="1510"/>
      <c r="AF786" s="1510"/>
      <c r="AG786" s="151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70"/>
      <c r="P787" s="1470"/>
      <c r="Q787" s="1470"/>
      <c r="R787" s="1470"/>
      <c r="S787" s="1470"/>
      <c r="T787" s="1613"/>
      <c r="U787" s="1614"/>
      <c r="V787" s="1614"/>
      <c r="W787" s="1615"/>
      <c r="X787" s="1474"/>
      <c r="Y787" s="1475"/>
      <c r="Z787" s="1475"/>
      <c r="AA787" s="1475"/>
      <c r="AB787" s="1476"/>
      <c r="AC787" s="1358">
        <f t="shared" ref="AC787:AC796" si="41">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2">IF(J787="SRO/Studio",O787,0)</f>
        <v>0</v>
      </c>
      <c r="CQ787" s="1333"/>
      <c r="CR787" s="1333"/>
      <c r="CS787" s="1333"/>
      <c r="CT787" s="1334"/>
      <c r="CU787" s="1332">
        <f t="shared" ref="CU787:CU796" si="43">IF(J787="1 Bedroom",O787,0)</f>
        <v>0</v>
      </c>
      <c r="CV787" s="1333"/>
      <c r="CW787" s="1333"/>
      <c r="CX787" s="1333"/>
      <c r="CY787" s="1334"/>
      <c r="CZ787" s="1332">
        <f t="shared" ref="CZ787:CZ796" si="44">IF(J787="2 Bedrooms",O787,0)</f>
        <v>0</v>
      </c>
      <c r="DA787" s="1333"/>
      <c r="DB787" s="1333"/>
      <c r="DC787" s="1333"/>
      <c r="DD787" s="1334"/>
      <c r="DE787" s="1332">
        <f t="shared" ref="DE787:DE796" si="45">IF(J787="3 Bedrooms",O787,0)</f>
        <v>0</v>
      </c>
      <c r="DF787" s="1333"/>
      <c r="DG787" s="1333"/>
      <c r="DH787" s="1333"/>
      <c r="DI787" s="1334"/>
      <c r="DJ787" s="1332">
        <f t="shared" ref="DJ787:DJ796" si="46">IF(J787="4 Bedrooms",O787,0)</f>
        <v>0</v>
      </c>
      <c r="DK787" s="1333"/>
      <c r="DL787" s="1333"/>
      <c r="DM787" s="1333"/>
      <c r="DN787" s="1334"/>
      <c r="DO787" s="1332">
        <f t="shared" ref="DO787:DO796" si="47">IF(J787="5 Bedrooms",O787,0)</f>
        <v>0</v>
      </c>
      <c r="DP787" s="1333"/>
      <c r="DQ787" s="1333"/>
      <c r="DR787" s="1333"/>
      <c r="DS787" s="1334"/>
      <c r="DT787" s="6"/>
      <c r="DU787" s="1332">
        <f t="shared" ref="DU787:DU796" si="48">IF(AND(CP787&gt;=1,AH787&gt;=0.1,AH787&lt;=1),O787,0)</f>
        <v>0</v>
      </c>
      <c r="DV787" s="1333"/>
      <c r="DW787" s="1333"/>
      <c r="DX787" s="1333"/>
      <c r="DY787" s="1334"/>
      <c r="DZ787" s="1332">
        <f t="shared" ref="DZ787:DZ796" si="49">IF(AND(CU787&gt;=1,AH787&gt;=0.1,AH787&lt;=1),O787,0)</f>
        <v>0</v>
      </c>
      <c r="EA787" s="1333"/>
      <c r="EB787" s="1333"/>
      <c r="EC787" s="1333"/>
      <c r="ED787" s="1334"/>
      <c r="EE787" s="1332">
        <f t="shared" ref="EE787:EE796" si="50">IF(AND(CZ787&gt;=1,AH787&gt;=0.1,AH787&lt;=1),O787,0)</f>
        <v>0</v>
      </c>
      <c r="EF787" s="1333"/>
      <c r="EG787" s="1333"/>
      <c r="EH787" s="1333"/>
      <c r="EI787" s="1334"/>
      <c r="EJ787" s="1332">
        <f t="shared" ref="EJ787:EJ796" si="51">IF(AND(DE787&gt;=1,AH787&gt;=0.1,AH787&lt;=1),O787,0)</f>
        <v>0</v>
      </c>
      <c r="EK787" s="1333"/>
      <c r="EL787" s="1333"/>
      <c r="EM787" s="1333"/>
      <c r="EN787" s="1334"/>
      <c r="EO787" s="1332">
        <f t="shared" ref="EO787:EO796" si="52">IF(AND(DJ787&gt;=1,AH787&gt;=0.1,AH787&lt;=1),O787,0)</f>
        <v>0</v>
      </c>
      <c r="EP787" s="1333"/>
      <c r="EQ787" s="1333"/>
      <c r="ER787" s="1333"/>
      <c r="ES787" s="1334"/>
      <c r="ET787" s="1332">
        <f t="shared" ref="ET787:ET796" si="53">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70"/>
      <c r="P788" s="1470"/>
      <c r="Q788" s="1470"/>
      <c r="R788" s="1470"/>
      <c r="S788" s="1470"/>
      <c r="T788" s="1613"/>
      <c r="U788" s="1614"/>
      <c r="V788" s="1614"/>
      <c r="W788" s="1615"/>
      <c r="X788" s="1474"/>
      <c r="Y788" s="1475"/>
      <c r="Z788" s="1475"/>
      <c r="AA788" s="1475"/>
      <c r="AB788" s="1476"/>
      <c r="AC788" s="1358">
        <f t="shared" si="41"/>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2"/>
        <v>0</v>
      </c>
      <c r="CQ788" s="1333"/>
      <c r="CR788" s="1333"/>
      <c r="CS788" s="1333"/>
      <c r="CT788" s="1334"/>
      <c r="CU788" s="1332">
        <f t="shared" si="43"/>
        <v>0</v>
      </c>
      <c r="CV788" s="1333"/>
      <c r="CW788" s="1333"/>
      <c r="CX788" s="1333"/>
      <c r="CY788" s="1334"/>
      <c r="CZ788" s="1332">
        <f t="shared" si="44"/>
        <v>0</v>
      </c>
      <c r="DA788" s="1333"/>
      <c r="DB788" s="1333"/>
      <c r="DC788" s="1333"/>
      <c r="DD788" s="1334"/>
      <c r="DE788" s="1332">
        <f t="shared" si="45"/>
        <v>0</v>
      </c>
      <c r="DF788" s="1333"/>
      <c r="DG788" s="1333"/>
      <c r="DH788" s="1333"/>
      <c r="DI788" s="1334"/>
      <c r="DJ788" s="1332">
        <f t="shared" si="46"/>
        <v>0</v>
      </c>
      <c r="DK788" s="1333"/>
      <c r="DL788" s="1333"/>
      <c r="DM788" s="1333"/>
      <c r="DN788" s="1334"/>
      <c r="DO788" s="1332">
        <f t="shared" si="47"/>
        <v>0</v>
      </c>
      <c r="DP788" s="1333"/>
      <c r="DQ788" s="1333"/>
      <c r="DR788" s="1333"/>
      <c r="DS788" s="1334"/>
      <c r="DT788" s="6"/>
      <c r="DU788" s="1332">
        <f t="shared" si="48"/>
        <v>0</v>
      </c>
      <c r="DV788" s="1333"/>
      <c r="DW788" s="1333"/>
      <c r="DX788" s="1333"/>
      <c r="DY788" s="1334"/>
      <c r="DZ788" s="1332">
        <f t="shared" si="49"/>
        <v>0</v>
      </c>
      <c r="EA788" s="1333"/>
      <c r="EB788" s="1333"/>
      <c r="EC788" s="1333"/>
      <c r="ED788" s="1334"/>
      <c r="EE788" s="1332">
        <f t="shared" si="50"/>
        <v>0</v>
      </c>
      <c r="EF788" s="1333"/>
      <c r="EG788" s="1333"/>
      <c r="EH788" s="1333"/>
      <c r="EI788" s="1334"/>
      <c r="EJ788" s="1332">
        <f t="shared" si="51"/>
        <v>0</v>
      </c>
      <c r="EK788" s="1333"/>
      <c r="EL788" s="1333"/>
      <c r="EM788" s="1333"/>
      <c r="EN788" s="1334"/>
      <c r="EO788" s="1332">
        <f t="shared" si="52"/>
        <v>0</v>
      </c>
      <c r="EP788" s="1333"/>
      <c r="EQ788" s="1333"/>
      <c r="ER788" s="1333"/>
      <c r="ES788" s="1334"/>
      <c r="ET788" s="1332">
        <f t="shared" si="53"/>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70"/>
      <c r="P789" s="1470"/>
      <c r="Q789" s="1470"/>
      <c r="R789" s="1470"/>
      <c r="S789" s="1470"/>
      <c r="T789" s="1613"/>
      <c r="U789" s="1614"/>
      <c r="V789" s="1614"/>
      <c r="W789" s="1615"/>
      <c r="X789" s="1474"/>
      <c r="Y789" s="1475"/>
      <c r="Z789" s="1475"/>
      <c r="AA789" s="1475"/>
      <c r="AB789" s="1476"/>
      <c r="AC789" s="1358">
        <f t="shared" si="41"/>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2"/>
        <v>0</v>
      </c>
      <c r="CQ789" s="1333"/>
      <c r="CR789" s="1333"/>
      <c r="CS789" s="1333"/>
      <c r="CT789" s="1334"/>
      <c r="CU789" s="1332">
        <f t="shared" si="43"/>
        <v>0</v>
      </c>
      <c r="CV789" s="1333"/>
      <c r="CW789" s="1333"/>
      <c r="CX789" s="1333"/>
      <c r="CY789" s="1334"/>
      <c r="CZ789" s="1332">
        <f t="shared" si="44"/>
        <v>0</v>
      </c>
      <c r="DA789" s="1333"/>
      <c r="DB789" s="1333"/>
      <c r="DC789" s="1333"/>
      <c r="DD789" s="1334"/>
      <c r="DE789" s="1332">
        <f t="shared" si="45"/>
        <v>0</v>
      </c>
      <c r="DF789" s="1333"/>
      <c r="DG789" s="1333"/>
      <c r="DH789" s="1333"/>
      <c r="DI789" s="1334"/>
      <c r="DJ789" s="1332">
        <f t="shared" si="46"/>
        <v>0</v>
      </c>
      <c r="DK789" s="1333"/>
      <c r="DL789" s="1333"/>
      <c r="DM789" s="1333"/>
      <c r="DN789" s="1334"/>
      <c r="DO789" s="1332">
        <f t="shared" si="47"/>
        <v>0</v>
      </c>
      <c r="DP789" s="1333"/>
      <c r="DQ789" s="1333"/>
      <c r="DR789" s="1333"/>
      <c r="DS789" s="1334"/>
      <c r="DT789" s="6"/>
      <c r="DU789" s="1332">
        <f t="shared" si="48"/>
        <v>0</v>
      </c>
      <c r="DV789" s="1333"/>
      <c r="DW789" s="1333"/>
      <c r="DX789" s="1333"/>
      <c r="DY789" s="1334"/>
      <c r="DZ789" s="1332">
        <f t="shared" si="49"/>
        <v>0</v>
      </c>
      <c r="EA789" s="1333"/>
      <c r="EB789" s="1333"/>
      <c r="EC789" s="1333"/>
      <c r="ED789" s="1334"/>
      <c r="EE789" s="1332">
        <f t="shared" si="50"/>
        <v>0</v>
      </c>
      <c r="EF789" s="1333"/>
      <c r="EG789" s="1333"/>
      <c r="EH789" s="1333"/>
      <c r="EI789" s="1334"/>
      <c r="EJ789" s="1332">
        <f t="shared" si="51"/>
        <v>0</v>
      </c>
      <c r="EK789" s="1333"/>
      <c r="EL789" s="1333"/>
      <c r="EM789" s="1333"/>
      <c r="EN789" s="1334"/>
      <c r="EO789" s="1332">
        <f t="shared" si="52"/>
        <v>0</v>
      </c>
      <c r="EP789" s="1333"/>
      <c r="EQ789" s="1333"/>
      <c r="ER789" s="1333"/>
      <c r="ES789" s="1334"/>
      <c r="ET789" s="1332">
        <f t="shared" si="53"/>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70"/>
      <c r="P790" s="1470"/>
      <c r="Q790" s="1470"/>
      <c r="R790" s="1470"/>
      <c r="S790" s="1470"/>
      <c r="T790" s="1613"/>
      <c r="U790" s="1614"/>
      <c r="V790" s="1614"/>
      <c r="W790" s="1615"/>
      <c r="X790" s="1474"/>
      <c r="Y790" s="1475"/>
      <c r="Z790" s="1475"/>
      <c r="AA790" s="1475"/>
      <c r="AB790" s="1476"/>
      <c r="AC790" s="1358">
        <f t="shared" si="41"/>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2"/>
        <v>0</v>
      </c>
      <c r="CQ790" s="1333"/>
      <c r="CR790" s="1333"/>
      <c r="CS790" s="1333"/>
      <c r="CT790" s="1334"/>
      <c r="CU790" s="1332">
        <f t="shared" si="43"/>
        <v>0</v>
      </c>
      <c r="CV790" s="1333"/>
      <c r="CW790" s="1333"/>
      <c r="CX790" s="1333"/>
      <c r="CY790" s="1334"/>
      <c r="CZ790" s="1332">
        <f t="shared" si="44"/>
        <v>0</v>
      </c>
      <c r="DA790" s="1333"/>
      <c r="DB790" s="1333"/>
      <c r="DC790" s="1333"/>
      <c r="DD790" s="1334"/>
      <c r="DE790" s="1332">
        <f t="shared" si="45"/>
        <v>0</v>
      </c>
      <c r="DF790" s="1333"/>
      <c r="DG790" s="1333"/>
      <c r="DH790" s="1333"/>
      <c r="DI790" s="1334"/>
      <c r="DJ790" s="1332">
        <f t="shared" si="46"/>
        <v>0</v>
      </c>
      <c r="DK790" s="1333"/>
      <c r="DL790" s="1333"/>
      <c r="DM790" s="1333"/>
      <c r="DN790" s="1334"/>
      <c r="DO790" s="1332">
        <f t="shared" si="47"/>
        <v>0</v>
      </c>
      <c r="DP790" s="1333"/>
      <c r="DQ790" s="1333"/>
      <c r="DR790" s="1333"/>
      <c r="DS790" s="1334"/>
      <c r="DT790" s="6"/>
      <c r="DU790" s="1332">
        <f t="shared" si="48"/>
        <v>0</v>
      </c>
      <c r="DV790" s="1333"/>
      <c r="DW790" s="1333"/>
      <c r="DX790" s="1333"/>
      <c r="DY790" s="1334"/>
      <c r="DZ790" s="1332">
        <f t="shared" si="49"/>
        <v>0</v>
      </c>
      <c r="EA790" s="1333"/>
      <c r="EB790" s="1333"/>
      <c r="EC790" s="1333"/>
      <c r="ED790" s="1334"/>
      <c r="EE790" s="1332">
        <f t="shared" si="50"/>
        <v>0</v>
      </c>
      <c r="EF790" s="1333"/>
      <c r="EG790" s="1333"/>
      <c r="EH790" s="1333"/>
      <c r="EI790" s="1334"/>
      <c r="EJ790" s="1332">
        <f t="shared" si="51"/>
        <v>0</v>
      </c>
      <c r="EK790" s="1333"/>
      <c r="EL790" s="1333"/>
      <c r="EM790" s="1333"/>
      <c r="EN790" s="1334"/>
      <c r="EO790" s="1332">
        <f t="shared" si="52"/>
        <v>0</v>
      </c>
      <c r="EP790" s="1333"/>
      <c r="EQ790" s="1333"/>
      <c r="ER790" s="1333"/>
      <c r="ES790" s="1334"/>
      <c r="ET790" s="1332">
        <f t="shared" si="53"/>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70"/>
      <c r="P791" s="1470"/>
      <c r="Q791" s="1470"/>
      <c r="R791" s="1470"/>
      <c r="S791" s="1470"/>
      <c r="T791" s="1613"/>
      <c r="U791" s="1614"/>
      <c r="V791" s="1614"/>
      <c r="W791" s="1615"/>
      <c r="X791" s="1474"/>
      <c r="Y791" s="1475"/>
      <c r="Z791" s="1475"/>
      <c r="AA791" s="1475"/>
      <c r="AB791" s="1476"/>
      <c r="AC791" s="1358">
        <f t="shared" si="41"/>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2"/>
        <v>0</v>
      </c>
      <c r="CQ791" s="1333"/>
      <c r="CR791" s="1333"/>
      <c r="CS791" s="1333"/>
      <c r="CT791" s="1334"/>
      <c r="CU791" s="1332">
        <f t="shared" si="43"/>
        <v>0</v>
      </c>
      <c r="CV791" s="1333"/>
      <c r="CW791" s="1333"/>
      <c r="CX791" s="1333"/>
      <c r="CY791" s="1334"/>
      <c r="CZ791" s="1332">
        <f t="shared" si="44"/>
        <v>0</v>
      </c>
      <c r="DA791" s="1333"/>
      <c r="DB791" s="1333"/>
      <c r="DC791" s="1333"/>
      <c r="DD791" s="1334"/>
      <c r="DE791" s="1332">
        <f t="shared" si="45"/>
        <v>0</v>
      </c>
      <c r="DF791" s="1333"/>
      <c r="DG791" s="1333"/>
      <c r="DH791" s="1333"/>
      <c r="DI791" s="1334"/>
      <c r="DJ791" s="1332">
        <f t="shared" si="46"/>
        <v>0</v>
      </c>
      <c r="DK791" s="1333"/>
      <c r="DL791" s="1333"/>
      <c r="DM791" s="1333"/>
      <c r="DN791" s="1334"/>
      <c r="DO791" s="1332">
        <f t="shared" si="47"/>
        <v>0</v>
      </c>
      <c r="DP791" s="1333"/>
      <c r="DQ791" s="1333"/>
      <c r="DR791" s="1333"/>
      <c r="DS791" s="1334"/>
      <c r="DT791" s="6"/>
      <c r="DU791" s="1332">
        <f t="shared" si="48"/>
        <v>0</v>
      </c>
      <c r="DV791" s="1333"/>
      <c r="DW791" s="1333"/>
      <c r="DX791" s="1333"/>
      <c r="DY791" s="1334"/>
      <c r="DZ791" s="1332">
        <f t="shared" si="49"/>
        <v>0</v>
      </c>
      <c r="EA791" s="1333"/>
      <c r="EB791" s="1333"/>
      <c r="EC791" s="1333"/>
      <c r="ED791" s="1334"/>
      <c r="EE791" s="1332">
        <f t="shared" si="50"/>
        <v>0</v>
      </c>
      <c r="EF791" s="1333"/>
      <c r="EG791" s="1333"/>
      <c r="EH791" s="1333"/>
      <c r="EI791" s="1334"/>
      <c r="EJ791" s="1332">
        <f t="shared" si="51"/>
        <v>0</v>
      </c>
      <c r="EK791" s="1333"/>
      <c r="EL791" s="1333"/>
      <c r="EM791" s="1333"/>
      <c r="EN791" s="1334"/>
      <c r="EO791" s="1332">
        <f t="shared" si="52"/>
        <v>0</v>
      </c>
      <c r="EP791" s="1333"/>
      <c r="EQ791" s="1333"/>
      <c r="ER791" s="1333"/>
      <c r="ES791" s="1334"/>
      <c r="ET791" s="1332">
        <f t="shared" si="53"/>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70"/>
      <c r="P792" s="1470"/>
      <c r="Q792" s="1470"/>
      <c r="R792" s="1470"/>
      <c r="S792" s="1470"/>
      <c r="T792" s="1613"/>
      <c r="U792" s="1614"/>
      <c r="V792" s="1614"/>
      <c r="W792" s="1615"/>
      <c r="X792" s="1474"/>
      <c r="Y792" s="1475"/>
      <c r="Z792" s="1475"/>
      <c r="AA792" s="1475"/>
      <c r="AB792" s="1476"/>
      <c r="AC792" s="1358">
        <f t="shared" si="41"/>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2"/>
        <v>0</v>
      </c>
      <c r="CQ792" s="1333"/>
      <c r="CR792" s="1333"/>
      <c r="CS792" s="1333"/>
      <c r="CT792" s="1334"/>
      <c r="CU792" s="1332">
        <f t="shared" si="43"/>
        <v>0</v>
      </c>
      <c r="CV792" s="1333"/>
      <c r="CW792" s="1333"/>
      <c r="CX792" s="1333"/>
      <c r="CY792" s="1334"/>
      <c r="CZ792" s="1332">
        <f t="shared" si="44"/>
        <v>0</v>
      </c>
      <c r="DA792" s="1333"/>
      <c r="DB792" s="1333"/>
      <c r="DC792" s="1333"/>
      <c r="DD792" s="1334"/>
      <c r="DE792" s="1332">
        <f t="shared" si="45"/>
        <v>0</v>
      </c>
      <c r="DF792" s="1333"/>
      <c r="DG792" s="1333"/>
      <c r="DH792" s="1333"/>
      <c r="DI792" s="1334"/>
      <c r="DJ792" s="1332">
        <f t="shared" si="46"/>
        <v>0</v>
      </c>
      <c r="DK792" s="1333"/>
      <c r="DL792" s="1333"/>
      <c r="DM792" s="1333"/>
      <c r="DN792" s="1334"/>
      <c r="DO792" s="1332">
        <f t="shared" si="47"/>
        <v>0</v>
      </c>
      <c r="DP792" s="1333"/>
      <c r="DQ792" s="1333"/>
      <c r="DR792" s="1333"/>
      <c r="DS792" s="1334"/>
      <c r="DT792" s="6"/>
      <c r="DU792" s="1332">
        <f t="shared" si="48"/>
        <v>0</v>
      </c>
      <c r="DV792" s="1333"/>
      <c r="DW792" s="1333"/>
      <c r="DX792" s="1333"/>
      <c r="DY792" s="1334"/>
      <c r="DZ792" s="1332">
        <f t="shared" si="49"/>
        <v>0</v>
      </c>
      <c r="EA792" s="1333"/>
      <c r="EB792" s="1333"/>
      <c r="EC792" s="1333"/>
      <c r="ED792" s="1334"/>
      <c r="EE792" s="1332">
        <f t="shared" si="50"/>
        <v>0</v>
      </c>
      <c r="EF792" s="1333"/>
      <c r="EG792" s="1333"/>
      <c r="EH792" s="1333"/>
      <c r="EI792" s="1334"/>
      <c r="EJ792" s="1332">
        <f t="shared" si="51"/>
        <v>0</v>
      </c>
      <c r="EK792" s="1333"/>
      <c r="EL792" s="1333"/>
      <c r="EM792" s="1333"/>
      <c r="EN792" s="1334"/>
      <c r="EO792" s="1332">
        <f t="shared" si="52"/>
        <v>0</v>
      </c>
      <c r="EP792" s="1333"/>
      <c r="EQ792" s="1333"/>
      <c r="ER792" s="1333"/>
      <c r="ES792" s="1334"/>
      <c r="ET792" s="1332">
        <f t="shared" si="53"/>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70"/>
      <c r="P793" s="1470"/>
      <c r="Q793" s="1470"/>
      <c r="R793" s="1470"/>
      <c r="S793" s="1470"/>
      <c r="T793" s="1613"/>
      <c r="U793" s="1614"/>
      <c r="V793" s="1614"/>
      <c r="W793" s="1615"/>
      <c r="X793" s="1474"/>
      <c r="Y793" s="1475"/>
      <c r="Z793" s="1475"/>
      <c r="AA793" s="1475"/>
      <c r="AB793" s="1476"/>
      <c r="AC793" s="1358">
        <f t="shared" si="41"/>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2"/>
        <v>0</v>
      </c>
      <c r="CQ793" s="1333"/>
      <c r="CR793" s="1333"/>
      <c r="CS793" s="1333"/>
      <c r="CT793" s="1334"/>
      <c r="CU793" s="1332">
        <f t="shared" si="43"/>
        <v>0</v>
      </c>
      <c r="CV793" s="1333"/>
      <c r="CW793" s="1333"/>
      <c r="CX793" s="1333"/>
      <c r="CY793" s="1334"/>
      <c r="CZ793" s="1332">
        <f t="shared" si="44"/>
        <v>0</v>
      </c>
      <c r="DA793" s="1333"/>
      <c r="DB793" s="1333"/>
      <c r="DC793" s="1333"/>
      <c r="DD793" s="1334"/>
      <c r="DE793" s="1332">
        <f t="shared" si="45"/>
        <v>0</v>
      </c>
      <c r="DF793" s="1333"/>
      <c r="DG793" s="1333"/>
      <c r="DH793" s="1333"/>
      <c r="DI793" s="1334"/>
      <c r="DJ793" s="1332">
        <f t="shared" si="46"/>
        <v>0</v>
      </c>
      <c r="DK793" s="1333"/>
      <c r="DL793" s="1333"/>
      <c r="DM793" s="1333"/>
      <c r="DN793" s="1334"/>
      <c r="DO793" s="1332">
        <f t="shared" si="47"/>
        <v>0</v>
      </c>
      <c r="DP793" s="1333"/>
      <c r="DQ793" s="1333"/>
      <c r="DR793" s="1333"/>
      <c r="DS793" s="1334"/>
      <c r="DT793" s="6"/>
      <c r="DU793" s="1332">
        <f t="shared" si="48"/>
        <v>0</v>
      </c>
      <c r="DV793" s="1333"/>
      <c r="DW793" s="1333"/>
      <c r="DX793" s="1333"/>
      <c r="DY793" s="1334"/>
      <c r="DZ793" s="1332">
        <f t="shared" si="49"/>
        <v>0</v>
      </c>
      <c r="EA793" s="1333"/>
      <c r="EB793" s="1333"/>
      <c r="EC793" s="1333"/>
      <c r="ED793" s="1334"/>
      <c r="EE793" s="1332">
        <f t="shared" si="50"/>
        <v>0</v>
      </c>
      <c r="EF793" s="1333"/>
      <c r="EG793" s="1333"/>
      <c r="EH793" s="1333"/>
      <c r="EI793" s="1334"/>
      <c r="EJ793" s="1332">
        <f t="shared" si="51"/>
        <v>0</v>
      </c>
      <c r="EK793" s="1333"/>
      <c r="EL793" s="1333"/>
      <c r="EM793" s="1333"/>
      <c r="EN793" s="1334"/>
      <c r="EO793" s="1332">
        <f t="shared" si="52"/>
        <v>0</v>
      </c>
      <c r="EP793" s="1333"/>
      <c r="EQ793" s="1333"/>
      <c r="ER793" s="1333"/>
      <c r="ES793" s="1334"/>
      <c r="ET793" s="1332">
        <f t="shared" si="53"/>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70"/>
      <c r="P794" s="1470"/>
      <c r="Q794" s="1470"/>
      <c r="R794" s="1470"/>
      <c r="S794" s="1470"/>
      <c r="T794" s="1613"/>
      <c r="U794" s="1614"/>
      <c r="V794" s="1614"/>
      <c r="W794" s="1615"/>
      <c r="X794" s="1474"/>
      <c r="Y794" s="1475"/>
      <c r="Z794" s="1475"/>
      <c r="AA794" s="1475"/>
      <c r="AB794" s="1476"/>
      <c r="AC794" s="1358">
        <f t="shared" si="41"/>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2"/>
        <v>0</v>
      </c>
      <c r="CQ794" s="1333"/>
      <c r="CR794" s="1333"/>
      <c r="CS794" s="1333"/>
      <c r="CT794" s="1334"/>
      <c r="CU794" s="1332">
        <f t="shared" si="43"/>
        <v>0</v>
      </c>
      <c r="CV794" s="1333"/>
      <c r="CW794" s="1333"/>
      <c r="CX794" s="1333"/>
      <c r="CY794" s="1334"/>
      <c r="CZ794" s="1332">
        <f t="shared" si="44"/>
        <v>0</v>
      </c>
      <c r="DA794" s="1333"/>
      <c r="DB794" s="1333"/>
      <c r="DC794" s="1333"/>
      <c r="DD794" s="1334"/>
      <c r="DE794" s="1332">
        <f t="shared" si="45"/>
        <v>0</v>
      </c>
      <c r="DF794" s="1333"/>
      <c r="DG794" s="1333"/>
      <c r="DH794" s="1333"/>
      <c r="DI794" s="1334"/>
      <c r="DJ794" s="1332">
        <f t="shared" si="46"/>
        <v>0</v>
      </c>
      <c r="DK794" s="1333"/>
      <c r="DL794" s="1333"/>
      <c r="DM794" s="1333"/>
      <c r="DN794" s="1334"/>
      <c r="DO794" s="1332">
        <f t="shared" si="47"/>
        <v>0</v>
      </c>
      <c r="DP794" s="1333"/>
      <c r="DQ794" s="1333"/>
      <c r="DR794" s="1333"/>
      <c r="DS794" s="1334"/>
      <c r="DT794" s="6"/>
      <c r="DU794" s="1332">
        <f t="shared" si="48"/>
        <v>0</v>
      </c>
      <c r="DV794" s="1333"/>
      <c r="DW794" s="1333"/>
      <c r="DX794" s="1333"/>
      <c r="DY794" s="1334"/>
      <c r="DZ794" s="1332">
        <f t="shared" si="49"/>
        <v>0</v>
      </c>
      <c r="EA794" s="1333"/>
      <c r="EB794" s="1333"/>
      <c r="EC794" s="1333"/>
      <c r="ED794" s="1334"/>
      <c r="EE794" s="1332">
        <f t="shared" si="50"/>
        <v>0</v>
      </c>
      <c r="EF794" s="1333"/>
      <c r="EG794" s="1333"/>
      <c r="EH794" s="1333"/>
      <c r="EI794" s="1334"/>
      <c r="EJ794" s="1332">
        <f t="shared" si="51"/>
        <v>0</v>
      </c>
      <c r="EK794" s="1333"/>
      <c r="EL794" s="1333"/>
      <c r="EM794" s="1333"/>
      <c r="EN794" s="1334"/>
      <c r="EO794" s="1332">
        <f t="shared" si="52"/>
        <v>0</v>
      </c>
      <c r="EP794" s="1333"/>
      <c r="EQ794" s="1333"/>
      <c r="ER794" s="1333"/>
      <c r="ES794" s="1334"/>
      <c r="ET794" s="1332">
        <f t="shared" si="53"/>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70"/>
      <c r="P795" s="1470"/>
      <c r="Q795" s="1470"/>
      <c r="R795" s="1470"/>
      <c r="S795" s="1470"/>
      <c r="T795" s="1613"/>
      <c r="U795" s="1614"/>
      <c r="V795" s="1614"/>
      <c r="W795" s="1615"/>
      <c r="X795" s="1474"/>
      <c r="Y795" s="1475"/>
      <c r="Z795" s="1475"/>
      <c r="AA795" s="1475"/>
      <c r="AB795" s="1476"/>
      <c r="AC795" s="1358">
        <f t="shared" si="41"/>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2"/>
        <v>0</v>
      </c>
      <c r="CQ795" s="1333"/>
      <c r="CR795" s="1333"/>
      <c r="CS795" s="1333"/>
      <c r="CT795" s="1334"/>
      <c r="CU795" s="1332">
        <f t="shared" si="43"/>
        <v>0</v>
      </c>
      <c r="CV795" s="1333"/>
      <c r="CW795" s="1333"/>
      <c r="CX795" s="1333"/>
      <c r="CY795" s="1334"/>
      <c r="CZ795" s="1332">
        <f t="shared" si="44"/>
        <v>0</v>
      </c>
      <c r="DA795" s="1333"/>
      <c r="DB795" s="1333"/>
      <c r="DC795" s="1333"/>
      <c r="DD795" s="1334"/>
      <c r="DE795" s="1332">
        <f t="shared" si="45"/>
        <v>0</v>
      </c>
      <c r="DF795" s="1333"/>
      <c r="DG795" s="1333"/>
      <c r="DH795" s="1333"/>
      <c r="DI795" s="1334"/>
      <c r="DJ795" s="1332">
        <f t="shared" si="46"/>
        <v>0</v>
      </c>
      <c r="DK795" s="1333"/>
      <c r="DL795" s="1333"/>
      <c r="DM795" s="1333"/>
      <c r="DN795" s="1334"/>
      <c r="DO795" s="1332">
        <f t="shared" si="47"/>
        <v>0</v>
      </c>
      <c r="DP795" s="1333"/>
      <c r="DQ795" s="1333"/>
      <c r="DR795" s="1333"/>
      <c r="DS795" s="1334"/>
      <c r="DT795" s="6"/>
      <c r="DU795" s="1332">
        <f t="shared" si="48"/>
        <v>0</v>
      </c>
      <c r="DV795" s="1333"/>
      <c r="DW795" s="1333"/>
      <c r="DX795" s="1333"/>
      <c r="DY795" s="1334"/>
      <c r="DZ795" s="1332">
        <f t="shared" si="49"/>
        <v>0</v>
      </c>
      <c r="EA795" s="1333"/>
      <c r="EB795" s="1333"/>
      <c r="EC795" s="1333"/>
      <c r="ED795" s="1334"/>
      <c r="EE795" s="1332">
        <f t="shared" si="50"/>
        <v>0</v>
      </c>
      <c r="EF795" s="1333"/>
      <c r="EG795" s="1333"/>
      <c r="EH795" s="1333"/>
      <c r="EI795" s="1334"/>
      <c r="EJ795" s="1332">
        <f t="shared" si="51"/>
        <v>0</v>
      </c>
      <c r="EK795" s="1333"/>
      <c r="EL795" s="1333"/>
      <c r="EM795" s="1333"/>
      <c r="EN795" s="1334"/>
      <c r="EO795" s="1332">
        <f t="shared" si="52"/>
        <v>0</v>
      </c>
      <c r="EP795" s="1333"/>
      <c r="EQ795" s="1333"/>
      <c r="ER795" s="1333"/>
      <c r="ES795" s="1334"/>
      <c r="ET795" s="1332">
        <f t="shared" si="53"/>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70"/>
      <c r="P796" s="1470"/>
      <c r="Q796" s="1470"/>
      <c r="R796" s="1470"/>
      <c r="S796" s="1470"/>
      <c r="T796" s="1613"/>
      <c r="U796" s="1614"/>
      <c r="V796" s="1614"/>
      <c r="W796" s="1615"/>
      <c r="X796" s="1474"/>
      <c r="Y796" s="1475"/>
      <c r="Z796" s="1475"/>
      <c r="AA796" s="1475"/>
      <c r="AB796" s="1476"/>
      <c r="AC796" s="1358">
        <f t="shared" si="41"/>
        <v>0</v>
      </c>
      <c r="AD796" s="1359"/>
      <c r="AE796" s="1359"/>
      <c r="AF796" s="1359"/>
      <c r="AG796" s="1360"/>
      <c r="AH796"/>
      <c r="AI796"/>
      <c r="AJ796"/>
      <c r="AK796"/>
      <c r="AL796"/>
      <c r="AM796"/>
      <c r="AN796"/>
      <c r="AO796"/>
      <c r="AP796"/>
      <c r="AQ796"/>
      <c r="AR796"/>
      <c r="AS796"/>
      <c r="AT796"/>
      <c r="AU796"/>
      <c r="AV796"/>
      <c r="AW796"/>
      <c r="AX796"/>
      <c r="AY796"/>
      <c r="AZ796" s="3"/>
      <c r="CP796" s="1332">
        <f t="shared" si="42"/>
        <v>0</v>
      </c>
      <c r="CQ796" s="1333"/>
      <c r="CR796" s="1333"/>
      <c r="CS796" s="1333"/>
      <c r="CT796" s="1334"/>
      <c r="CU796" s="1332">
        <f t="shared" si="43"/>
        <v>0</v>
      </c>
      <c r="CV796" s="1333"/>
      <c r="CW796" s="1333"/>
      <c r="CX796" s="1333"/>
      <c r="CY796" s="1334"/>
      <c r="CZ796" s="1332">
        <f t="shared" si="44"/>
        <v>0</v>
      </c>
      <c r="DA796" s="1333"/>
      <c r="DB796" s="1333"/>
      <c r="DC796" s="1333"/>
      <c r="DD796" s="1334"/>
      <c r="DE796" s="1332">
        <f t="shared" si="45"/>
        <v>0</v>
      </c>
      <c r="DF796" s="1333"/>
      <c r="DG796" s="1333"/>
      <c r="DH796" s="1333"/>
      <c r="DI796" s="1334"/>
      <c r="DJ796" s="1332">
        <f t="shared" si="46"/>
        <v>0</v>
      </c>
      <c r="DK796" s="1333"/>
      <c r="DL796" s="1333"/>
      <c r="DM796" s="1333"/>
      <c r="DN796" s="1334"/>
      <c r="DO796" s="1332">
        <f t="shared" si="47"/>
        <v>0</v>
      </c>
      <c r="DP796" s="1333"/>
      <c r="DQ796" s="1333"/>
      <c r="DR796" s="1333"/>
      <c r="DS796" s="1334"/>
      <c r="DT796" s="6"/>
      <c r="DU796" s="1332">
        <f t="shared" si="48"/>
        <v>0</v>
      </c>
      <c r="DV796" s="1333"/>
      <c r="DW796" s="1333"/>
      <c r="DX796" s="1333"/>
      <c r="DY796" s="1334"/>
      <c r="DZ796" s="1332">
        <f t="shared" si="49"/>
        <v>0</v>
      </c>
      <c r="EA796" s="1333"/>
      <c r="EB796" s="1333"/>
      <c r="EC796" s="1333"/>
      <c r="ED796" s="1334"/>
      <c r="EE796" s="1332">
        <f t="shared" si="50"/>
        <v>0</v>
      </c>
      <c r="EF796" s="1333"/>
      <c r="EG796" s="1333"/>
      <c r="EH796" s="1333"/>
      <c r="EI796" s="1334"/>
      <c r="EJ796" s="1332">
        <f t="shared" si="51"/>
        <v>0</v>
      </c>
      <c r="EK796" s="1333"/>
      <c r="EL796" s="1333"/>
      <c r="EM796" s="1333"/>
      <c r="EN796" s="1334"/>
      <c r="EO796" s="1332">
        <f t="shared" si="52"/>
        <v>0</v>
      </c>
      <c r="EP796" s="1333"/>
      <c r="EQ796" s="1333"/>
      <c r="ER796" s="1333"/>
      <c r="ES796" s="1334"/>
      <c r="ET796" s="1332">
        <f t="shared" si="53"/>
        <v>0</v>
      </c>
      <c r="EU796" s="1333"/>
      <c r="EV796" s="1333"/>
      <c r="EW796" s="1333"/>
      <c r="EX796" s="1334"/>
    </row>
    <row r="797" spans="1:154" s="4" customFormat="1" ht="12.95" customHeight="1">
      <c r="A797"/>
      <c r="B797"/>
      <c r="C797"/>
      <c r="D797"/>
      <c r="E797"/>
      <c r="F797"/>
      <c r="G797"/>
      <c r="H797"/>
      <c r="I797"/>
      <c r="J797" s="1408" t="s">
        <v>125</v>
      </c>
      <c r="K797" s="1409"/>
      <c r="L797" s="1409"/>
      <c r="M797" s="1409"/>
      <c r="N797" s="1411"/>
      <c r="O797" s="1633">
        <f>SUM(O787:S796)</f>
        <v>0</v>
      </c>
      <c r="P797" s="1633"/>
      <c r="Q797" s="1633"/>
      <c r="R797" s="1633"/>
      <c r="S797" s="1633"/>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10">
        <f>O753+AC777+AC797</f>
        <v>143581</v>
      </c>
      <c r="Z800" s="1610"/>
      <c r="AA800" s="1610"/>
      <c r="AB800" s="1610"/>
      <c r="AC800" s="161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0">
        <f>(O753+AC777+AC797)*12</f>
        <v>1722972</v>
      </c>
      <c r="Z801" s="1610"/>
      <c r="AA801" s="1610"/>
      <c r="AB801" s="1610"/>
      <c r="AC801" s="161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33</v>
      </c>
      <c r="CQ802" s="1349"/>
      <c r="CR802" s="1349"/>
      <c r="CS802" s="1349"/>
      <c r="CT802" s="1350"/>
      <c r="CU802" s="1348">
        <f>CU753+CU777+CU797</f>
        <v>15</v>
      </c>
      <c r="CV802" s="1349"/>
      <c r="CW802" s="1349"/>
      <c r="CX802" s="1349"/>
      <c r="CY802" s="1350"/>
      <c r="CZ802" s="1348">
        <f>CZ753+CZ777+CZ797</f>
        <v>34</v>
      </c>
      <c r="DA802" s="1349"/>
      <c r="DB802" s="1349"/>
      <c r="DC802" s="1349"/>
      <c r="DD802" s="1350"/>
      <c r="DE802" s="1348">
        <f>DE753+DE777+DE797</f>
        <v>28</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198</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34">
        <v>30</v>
      </c>
      <c r="AA806" s="1617"/>
      <c r="AB806" s="1617"/>
      <c r="AC806" s="1617"/>
      <c r="AD806" s="1617"/>
      <c r="AE806" s="161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16">
        <v>20</v>
      </c>
      <c r="AA807" s="1617"/>
      <c r="AB807" s="1617"/>
      <c r="AC807" s="1617"/>
      <c r="AD807" s="1617"/>
      <c r="AE807" s="161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31">
        <v>17624</v>
      </c>
      <c r="AA808" s="1529"/>
      <c r="AB808" s="1529"/>
      <c r="AC808" s="1529"/>
      <c r="AD808" s="1529"/>
      <c r="AE808" s="163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8">
        <f>'Subsidy Contract Calculation'!J40</f>
        <v>428400</v>
      </c>
      <c r="AA809" s="1479"/>
      <c r="AB809" s="1479"/>
      <c r="AC809" s="1479"/>
      <c r="AD809" s="1479"/>
      <c r="AE809" s="148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81">
        <v>6060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81"/>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81"/>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51" t="s">
        <v>333</v>
      </c>
      <c r="Q816" s="1652"/>
      <c r="R816" s="1652"/>
      <c r="S816" s="1652"/>
      <c r="T816" s="1652"/>
      <c r="U816" s="1652"/>
      <c r="V816" s="1652"/>
      <c r="W816" s="1652"/>
      <c r="X816" s="1652"/>
      <c r="Y816" s="1653"/>
      <c r="Z816" s="1481"/>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8">
        <f>SUM(Z813:AE816)</f>
        <v>6060</v>
      </c>
      <c r="AA817" s="1479"/>
      <c r="AB817" s="1479"/>
      <c r="AC817" s="1479"/>
      <c r="AD817" s="1479"/>
      <c r="AE817" s="1480"/>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8">
        <f>Z817+Y801+Z809</f>
        <v>2157432</v>
      </c>
      <c r="AA818" s="1479"/>
      <c r="AB818" s="1479"/>
      <c r="AC818" s="1479"/>
      <c r="AD818" s="1479"/>
      <c r="AE818" s="1480"/>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98" t="s">
        <v>126</v>
      </c>
      <c r="N823" s="1698"/>
      <c r="O823" s="1698"/>
      <c r="P823" s="1699"/>
      <c r="Q823" s="1630" t="s">
        <v>289</v>
      </c>
      <c r="R823" s="1630"/>
      <c r="S823" s="1630"/>
      <c r="T823" s="1630"/>
      <c r="U823" s="1630" t="s">
        <v>290</v>
      </c>
      <c r="V823" s="1630"/>
      <c r="W823" s="1630"/>
      <c r="X823" s="1630"/>
      <c r="Y823" s="1630" t="s">
        <v>291</v>
      </c>
      <c r="Z823" s="1630"/>
      <c r="AA823" s="1630"/>
      <c r="AB823" s="1630"/>
      <c r="AC823" s="1630" t="s">
        <v>360</v>
      </c>
      <c r="AD823" s="1630"/>
      <c r="AE823" s="1630"/>
      <c r="AF823" s="1630"/>
      <c r="AG823" s="1625" t="s">
        <v>334</v>
      </c>
      <c r="AH823" s="1625"/>
      <c r="AI823" s="1625"/>
      <c r="AJ823" s="162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700"/>
      <c r="N824" s="1700"/>
      <c r="O824" s="1700"/>
      <c r="P824" s="1701"/>
      <c r="Q824" s="1630"/>
      <c r="R824" s="1630"/>
      <c r="S824" s="1630"/>
      <c r="T824" s="1630"/>
      <c r="U824" s="1630"/>
      <c r="V824" s="1630"/>
      <c r="W824" s="1630"/>
      <c r="X824" s="1630"/>
      <c r="Y824" s="1630"/>
      <c r="Z824" s="1630"/>
      <c r="AA824" s="1630"/>
      <c r="AB824" s="1630"/>
      <c r="AC824" s="1630"/>
      <c r="AD824" s="1630"/>
      <c r="AE824" s="1630"/>
      <c r="AF824" s="1630"/>
      <c r="AG824" s="1625"/>
      <c r="AH824" s="1625"/>
      <c r="AI824" s="1625"/>
      <c r="AJ824" s="162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12" t="s">
        <v>40</v>
      </c>
      <c r="D825" s="1489"/>
      <c r="E825" s="1489"/>
      <c r="F825" s="1489"/>
      <c r="G825" s="1489"/>
      <c r="H825" s="1489"/>
      <c r="I825" s="48"/>
      <c r="J825" s="48"/>
      <c r="K825" s="48"/>
      <c r="L825" s="49"/>
      <c r="M825" s="1609">
        <v>6</v>
      </c>
      <c r="N825" s="1609"/>
      <c r="O825" s="1609"/>
      <c r="P825" s="1609"/>
      <c r="Q825" s="1609">
        <v>8</v>
      </c>
      <c r="R825" s="1609"/>
      <c r="S825" s="1609"/>
      <c r="T825" s="1609"/>
      <c r="U825" s="1609">
        <v>11</v>
      </c>
      <c r="V825" s="1609"/>
      <c r="W825" s="1609"/>
      <c r="X825" s="1609"/>
      <c r="Y825" s="1609">
        <v>13</v>
      </c>
      <c r="Z825" s="1609"/>
      <c r="AA825" s="1609"/>
      <c r="AB825" s="1609"/>
      <c r="AC825" s="1498"/>
      <c r="AD825" s="1499"/>
      <c r="AE825" s="1499"/>
      <c r="AF825" s="1500"/>
      <c r="AG825" s="1498"/>
      <c r="AH825" s="1499"/>
      <c r="AI825" s="1499"/>
      <c r="AJ825" s="1500"/>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13" t="s">
        <v>41</v>
      </c>
      <c r="D826" s="1446"/>
      <c r="E826" s="1446"/>
      <c r="F826" s="1446"/>
      <c r="G826" s="1446"/>
      <c r="H826" s="1446"/>
      <c r="I826" s="5"/>
      <c r="J826" s="5"/>
      <c r="K826" s="5"/>
      <c r="L826" s="46"/>
      <c r="M826" s="1609"/>
      <c r="N826" s="1609"/>
      <c r="O826" s="1609"/>
      <c r="P826" s="1609"/>
      <c r="Q826" s="1609"/>
      <c r="R826" s="1609"/>
      <c r="S826" s="1609"/>
      <c r="T826" s="1609"/>
      <c r="U826" s="1609"/>
      <c r="V826" s="1609"/>
      <c r="W826" s="1609"/>
      <c r="X826" s="1609"/>
      <c r="Y826" s="1609"/>
      <c r="Z826" s="1609"/>
      <c r="AA826" s="1609"/>
      <c r="AB826" s="1609"/>
      <c r="AC826" s="1498"/>
      <c r="AD826" s="1499"/>
      <c r="AE826" s="1499"/>
      <c r="AF826" s="1500"/>
      <c r="AG826" s="1498"/>
      <c r="AH826" s="1499"/>
      <c r="AI826" s="1499"/>
      <c r="AJ826" s="1500"/>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13" t="s">
        <v>42</v>
      </c>
      <c r="D827" s="1446"/>
      <c r="E827" s="1446"/>
      <c r="F827" s="1446"/>
      <c r="G827" s="1446"/>
      <c r="H827" s="1446"/>
      <c r="I827" s="60"/>
      <c r="J827" s="60"/>
      <c r="K827" s="60"/>
      <c r="L827" s="61"/>
      <c r="M827" s="1609">
        <v>2</v>
      </c>
      <c r="N827" s="1609"/>
      <c r="O827" s="1609"/>
      <c r="P827" s="1609"/>
      <c r="Q827" s="1609">
        <v>3</v>
      </c>
      <c r="R827" s="1609"/>
      <c r="S827" s="1609"/>
      <c r="T827" s="1609"/>
      <c r="U827" s="1609">
        <v>4</v>
      </c>
      <c r="V827" s="1609"/>
      <c r="W827" s="1609"/>
      <c r="X827" s="1609"/>
      <c r="Y827" s="1609">
        <v>5</v>
      </c>
      <c r="Z827" s="1609"/>
      <c r="AA827" s="1609"/>
      <c r="AB827" s="1609"/>
      <c r="AC827" s="1498"/>
      <c r="AD827" s="1499"/>
      <c r="AE827" s="1499"/>
      <c r="AF827" s="1500"/>
      <c r="AG827" s="1498"/>
      <c r="AH827" s="1499"/>
      <c r="AI827" s="1499"/>
      <c r="AJ827" s="1500"/>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13" t="s">
        <v>762</v>
      </c>
      <c r="D828" s="1446"/>
      <c r="E828" s="1446"/>
      <c r="F828" s="1446"/>
      <c r="G828" s="1446"/>
      <c r="H828" s="1446"/>
      <c r="I828" s="60"/>
      <c r="J828" s="60"/>
      <c r="K828" s="60"/>
      <c r="L828" s="61"/>
      <c r="M828" s="1609">
        <v>16</v>
      </c>
      <c r="N828" s="1609"/>
      <c r="O828" s="1609"/>
      <c r="P828" s="1609"/>
      <c r="Q828" s="1609">
        <v>22</v>
      </c>
      <c r="R828" s="1609"/>
      <c r="S828" s="1609"/>
      <c r="T828" s="1609"/>
      <c r="U828" s="1609">
        <v>28</v>
      </c>
      <c r="V828" s="1609"/>
      <c r="W828" s="1609"/>
      <c r="X828" s="1609"/>
      <c r="Y828" s="1609">
        <v>35</v>
      </c>
      <c r="Z828" s="1609"/>
      <c r="AA828" s="1609"/>
      <c r="AB828" s="1609"/>
      <c r="AC828" s="1498"/>
      <c r="AD828" s="1499"/>
      <c r="AE828" s="1499"/>
      <c r="AF828" s="1500"/>
      <c r="AG828" s="1498"/>
      <c r="AH828" s="1499"/>
      <c r="AI828" s="1499"/>
      <c r="AJ828" s="1500"/>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13" t="s">
        <v>459</v>
      </c>
      <c r="D829" s="1446"/>
      <c r="E829" s="1446"/>
      <c r="F829" s="1446"/>
      <c r="G829" s="1446"/>
      <c r="H829" s="1446"/>
      <c r="I829" s="60"/>
      <c r="J829" s="60"/>
      <c r="K829" s="60"/>
      <c r="L829" s="61"/>
      <c r="M829" s="1609"/>
      <c r="N829" s="1609"/>
      <c r="O829" s="1609"/>
      <c r="P829" s="1609"/>
      <c r="Q829" s="1609"/>
      <c r="R829" s="1609"/>
      <c r="S829" s="1609"/>
      <c r="T829" s="1609"/>
      <c r="U829" s="1609"/>
      <c r="V829" s="1609"/>
      <c r="W829" s="1609"/>
      <c r="X829" s="1609"/>
      <c r="Y829" s="1609"/>
      <c r="Z829" s="1609"/>
      <c r="AA829" s="1609"/>
      <c r="AB829" s="1609"/>
      <c r="AC829" s="1498"/>
      <c r="AD829" s="1499"/>
      <c r="AE829" s="1499"/>
      <c r="AF829" s="1500"/>
      <c r="AG829" s="1498"/>
      <c r="AH829" s="1499"/>
      <c r="AI829" s="1499"/>
      <c r="AJ829" s="1500"/>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12" t="s">
        <v>783</v>
      </c>
      <c r="D830" s="1446"/>
      <c r="E830" s="1446"/>
      <c r="F830" s="1446"/>
      <c r="G830" s="1446"/>
      <c r="H830" s="1446"/>
      <c r="I830" s="60"/>
      <c r="J830" s="60"/>
      <c r="K830" s="60"/>
      <c r="L830" s="61"/>
      <c r="M830" s="1609"/>
      <c r="N830" s="1609"/>
      <c r="O830" s="1609"/>
      <c r="P830" s="1609"/>
      <c r="Q830" s="1609"/>
      <c r="R830" s="1609"/>
      <c r="S830" s="1609"/>
      <c r="T830" s="1609"/>
      <c r="U830" s="1609"/>
      <c r="V830" s="1609"/>
      <c r="W830" s="1609"/>
      <c r="X830" s="1609"/>
      <c r="Y830" s="1609"/>
      <c r="Z830" s="1609"/>
      <c r="AA830" s="1609"/>
      <c r="AB830" s="1609"/>
      <c r="AC830" s="1498"/>
      <c r="AD830" s="1499"/>
      <c r="AE830" s="1499"/>
      <c r="AF830" s="1500"/>
      <c r="AG830" s="1498"/>
      <c r="AH830" s="1499"/>
      <c r="AI830" s="1499"/>
      <c r="AJ830" s="1500"/>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651" t="s">
        <v>2704</v>
      </c>
      <c r="G831" s="1652"/>
      <c r="H831" s="1652"/>
      <c r="I831" s="1652"/>
      <c r="J831" s="1652"/>
      <c r="K831" s="1652"/>
      <c r="L831" s="1652"/>
      <c r="M831" s="1609">
        <v>7</v>
      </c>
      <c r="N831" s="1609"/>
      <c r="O831" s="1609"/>
      <c r="P831" s="1609"/>
      <c r="Q831" s="1609">
        <v>10</v>
      </c>
      <c r="R831" s="1609"/>
      <c r="S831" s="1609"/>
      <c r="T831" s="1609"/>
      <c r="U831" s="1609">
        <v>13</v>
      </c>
      <c r="V831" s="1609"/>
      <c r="W831" s="1609"/>
      <c r="X831" s="1609"/>
      <c r="Y831" s="1609">
        <v>15</v>
      </c>
      <c r="Z831" s="1609"/>
      <c r="AA831" s="1609"/>
      <c r="AB831" s="1609"/>
      <c r="AC831" s="1498"/>
      <c r="AD831" s="1499"/>
      <c r="AE831" s="1499"/>
      <c r="AF831" s="1500"/>
      <c r="AG831" s="1498"/>
      <c r="AH831" s="1499"/>
      <c r="AI831" s="1499"/>
      <c r="AJ831" s="1500"/>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8" t="s">
        <v>124</v>
      </c>
      <c r="D832" s="1409"/>
      <c r="E832" s="1409"/>
      <c r="F832" s="1409"/>
      <c r="G832" s="1409"/>
      <c r="H832" s="1409"/>
      <c r="I832" s="1409"/>
      <c r="J832" s="1409"/>
      <c r="K832" s="1409"/>
      <c r="L832" s="1411"/>
      <c r="M832" s="1658">
        <f>SUM(M825:P831)</f>
        <v>31</v>
      </c>
      <c r="N832" s="1658"/>
      <c r="O832" s="1658"/>
      <c r="P832" s="1658"/>
      <c r="Q832" s="1658">
        <f>SUM(Q825:T831)</f>
        <v>43</v>
      </c>
      <c r="R832" s="1658"/>
      <c r="S832" s="1658"/>
      <c r="T832" s="1658"/>
      <c r="U832" s="1658">
        <f>SUM(U825:X831)</f>
        <v>56</v>
      </c>
      <c r="V832" s="1658"/>
      <c r="W832" s="1658"/>
      <c r="X832" s="1658"/>
      <c r="Y832" s="1658">
        <f>SUM(Y825:AB831)</f>
        <v>68</v>
      </c>
      <c r="Z832" s="1658"/>
      <c r="AA832" s="1658"/>
      <c r="AB832" s="1658"/>
      <c r="AC832" s="1658">
        <f>SUM(AC825:AF831)</f>
        <v>0</v>
      </c>
      <c r="AD832" s="1658"/>
      <c r="AE832" s="1658"/>
      <c r="AF832" s="1658"/>
      <c r="AG832" s="1658">
        <f>SUM(AG825:AJ831)</f>
        <v>0</v>
      </c>
      <c r="AH832" s="1658"/>
      <c r="AI832" s="1658"/>
      <c r="AJ832" s="1658"/>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64" t="s">
        <v>2705</v>
      </c>
      <c r="D837" s="1665"/>
      <c r="E837" s="1665"/>
      <c r="F837" s="1665"/>
      <c r="G837" s="1665"/>
      <c r="H837" s="1665"/>
      <c r="I837" s="1665"/>
      <c r="J837" s="1665"/>
      <c r="K837" s="1665"/>
      <c r="L837" s="1665"/>
      <c r="M837" s="1665"/>
      <c r="N837" s="1665"/>
      <c r="O837" s="1665"/>
      <c r="P837" s="1665"/>
      <c r="Q837" s="1665"/>
      <c r="R837" s="1665"/>
      <c r="S837" s="1665"/>
      <c r="T837" s="1665"/>
      <c r="U837" s="1665"/>
      <c r="V837" s="1665"/>
      <c r="W837" s="1665"/>
      <c r="X837" s="1665"/>
      <c r="Y837" s="1665"/>
      <c r="Z837" s="1665"/>
      <c r="AA837" s="1665"/>
      <c r="AB837" s="1665"/>
      <c r="AC837" s="1665"/>
      <c r="AD837" s="1665"/>
      <c r="AE837" s="1665"/>
      <c r="AF837" s="1665"/>
      <c r="AG837" s="1665"/>
      <c r="AH837" s="1665"/>
      <c r="AI837" s="1665"/>
      <c r="AJ837" s="1666"/>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2"/>
      <c r="BJ841" s="1672"/>
      <c r="BK841" s="1672"/>
      <c r="BL841" s="1672"/>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647"/>
      <c r="X842" s="1647"/>
      <c r="Y842" s="1647"/>
      <c r="Z842" s="1647"/>
      <c r="AA842" s="1647"/>
      <c r="AB842" s="1647"/>
      <c r="AC842" s="1647"/>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647">
        <v>3040</v>
      </c>
      <c r="X843" s="1647"/>
      <c r="Y843" s="1647"/>
      <c r="Z843" s="1647"/>
      <c r="AA843" s="1647"/>
      <c r="AB843" s="1647"/>
      <c r="AC843" s="1647"/>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647">
        <v>29459</v>
      </c>
      <c r="X844" s="1647"/>
      <c r="Y844" s="1647"/>
      <c r="Z844" s="1647"/>
      <c r="AA844" s="1647"/>
      <c r="AB844" s="1647"/>
      <c r="AC844" s="1647"/>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647">
        <v>111300</v>
      </c>
      <c r="X845" s="1647"/>
      <c r="Y845" s="1647"/>
      <c r="Z845" s="1647"/>
      <c r="AA845" s="1647"/>
      <c r="AB845" s="1647"/>
      <c r="AC845" s="1647"/>
      <c r="AZ845" s="30"/>
      <c r="BA845" s="30"/>
      <c r="BB845" s="14"/>
      <c r="BC845" s="14"/>
      <c r="BD845" s="14"/>
      <c r="BE845" s="14"/>
      <c r="BF845" s="14"/>
      <c r="BG845" s="14"/>
      <c r="BH845" s="14"/>
      <c r="BI845" s="14"/>
      <c r="BJ845" s="14"/>
      <c r="BK845" s="14"/>
      <c r="BL845" s="14"/>
    </row>
    <row r="846" spans="1:64" ht="12.95" customHeight="1">
      <c r="J846" s="45" t="s">
        <v>169</v>
      </c>
      <c r="K846" s="5"/>
      <c r="L846" s="5"/>
      <c r="M846" s="1651" t="s">
        <v>2706</v>
      </c>
      <c r="N846" s="1652"/>
      <c r="O846" s="1652"/>
      <c r="P846" s="1652"/>
      <c r="Q846" s="1652"/>
      <c r="R846" s="1652"/>
      <c r="S846" s="1652"/>
      <c r="T846" s="1652"/>
      <c r="U846" s="1652"/>
      <c r="V846" s="1653"/>
      <c r="W846" s="1647">
        <v>89892</v>
      </c>
      <c r="X846" s="1647"/>
      <c r="Y846" s="1647"/>
      <c r="Z846" s="1647"/>
      <c r="AA846" s="1647"/>
      <c r="AB846" s="1647"/>
      <c r="AC846" s="1647"/>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478">
        <f>SUM(W842:W846)</f>
        <v>233691</v>
      </c>
      <c r="X847" s="1479"/>
      <c r="Y847" s="1479"/>
      <c r="Z847" s="1479"/>
      <c r="AA847" s="1479"/>
      <c r="AB847" s="1479"/>
      <c r="AC847" s="1480"/>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43"/>
      <c r="BH848" s="1643"/>
      <c r="BI848" s="1643"/>
      <c r="BJ848" s="1643"/>
      <c r="BK848" s="1643"/>
      <c r="BL848" s="1643"/>
    </row>
    <row r="849" spans="3:55" ht="12.95" customHeight="1">
      <c r="C849" s="2" t="s">
        <v>343</v>
      </c>
      <c r="J849" s="1408" t="s">
        <v>344</v>
      </c>
      <c r="K849" s="1409"/>
      <c r="L849" s="1409"/>
      <c r="M849" s="1409"/>
      <c r="N849" s="1409"/>
      <c r="O849" s="1409"/>
      <c r="P849" s="1409"/>
      <c r="Q849" s="1409"/>
      <c r="R849" s="1409"/>
      <c r="S849" s="1409"/>
      <c r="T849" s="1409"/>
      <c r="U849" s="1409"/>
      <c r="V849" s="1411"/>
      <c r="W849" s="1481">
        <v>98100</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62"/>
      <c r="X851" s="1662"/>
      <c r="Y851" s="1662"/>
      <c r="Z851" s="1662"/>
      <c r="AA851" s="1662"/>
      <c r="AB851" s="1662"/>
      <c r="AC851" s="1662"/>
      <c r="AZ851" s="1629"/>
      <c r="BA851" s="1629"/>
      <c r="BB851" s="14"/>
      <c r="BC851" s="14"/>
    </row>
    <row r="852" spans="3:55" ht="12.95" customHeight="1">
      <c r="J852" s="45" t="s">
        <v>350</v>
      </c>
      <c r="K852" s="5"/>
      <c r="L852" s="5"/>
      <c r="M852" s="5"/>
      <c r="N852" s="5"/>
      <c r="O852" s="5"/>
      <c r="P852" s="5"/>
      <c r="Q852" s="5"/>
      <c r="R852" s="5"/>
      <c r="S852" s="5"/>
      <c r="T852" s="5"/>
      <c r="U852" s="5"/>
      <c r="V852" s="46"/>
      <c r="W852" s="1662"/>
      <c r="X852" s="1662"/>
      <c r="Y852" s="1662"/>
      <c r="Z852" s="1662"/>
      <c r="AA852" s="1662"/>
      <c r="AB852" s="1662"/>
      <c r="AC852" s="1662"/>
      <c r="AZ852" s="30"/>
      <c r="BA852" s="30"/>
      <c r="BB852" s="14"/>
      <c r="BC852" s="14"/>
    </row>
    <row r="853" spans="3:55" ht="12.95" customHeight="1">
      <c r="J853" s="45" t="s">
        <v>459</v>
      </c>
      <c r="K853" s="5"/>
      <c r="L853" s="5"/>
      <c r="M853" s="5"/>
      <c r="N853" s="5"/>
      <c r="O853" s="5"/>
      <c r="P853" s="5"/>
      <c r="Q853" s="5"/>
      <c r="R853" s="5"/>
      <c r="S853" s="5"/>
      <c r="T853" s="5"/>
      <c r="U853" s="5"/>
      <c r="V853" s="46"/>
      <c r="W853" s="1662">
        <v>63343</v>
      </c>
      <c r="X853" s="1662"/>
      <c r="Y853" s="1662"/>
      <c r="Z853" s="1662"/>
      <c r="AA853" s="1662"/>
      <c r="AB853" s="1662"/>
      <c r="AC853" s="1662"/>
      <c r="AZ853" s="30"/>
      <c r="BA853" s="30"/>
      <c r="BB853" s="14"/>
      <c r="BC853" s="14"/>
    </row>
    <row r="854" spans="3:55" ht="12.95" customHeight="1">
      <c r="J854" s="62" t="s">
        <v>620</v>
      </c>
      <c r="K854" s="5"/>
      <c r="L854" s="5"/>
      <c r="M854" s="5"/>
      <c r="N854" s="5"/>
      <c r="O854" s="5"/>
      <c r="P854" s="5"/>
      <c r="Q854" s="5"/>
      <c r="R854" s="5"/>
      <c r="S854" s="5"/>
      <c r="T854" s="5"/>
      <c r="U854" s="5"/>
      <c r="V854" s="46"/>
      <c r="W854" s="1662">
        <v>115999</v>
      </c>
      <c r="X854" s="1662"/>
      <c r="Y854" s="1662"/>
      <c r="Z854" s="1662"/>
      <c r="AA854" s="1662"/>
      <c r="AB854" s="1662"/>
      <c r="AC854" s="1662"/>
      <c r="AZ854" s="34"/>
      <c r="BA854" s="34"/>
      <c r="BB854" s="34"/>
      <c r="BC854" s="34"/>
    </row>
    <row r="855" spans="3:55" ht="12.95" customHeight="1">
      <c r="J855" s="63"/>
      <c r="K855" s="48"/>
      <c r="L855" s="48"/>
      <c r="M855" s="48"/>
      <c r="N855" s="48"/>
      <c r="O855" s="48"/>
      <c r="P855" s="48"/>
      <c r="Q855" s="48"/>
      <c r="R855" s="48"/>
      <c r="S855" s="48"/>
      <c r="T855" s="48"/>
      <c r="U855" s="48"/>
      <c r="V855" s="54" t="s">
        <v>271</v>
      </c>
      <c r="W855" s="1663">
        <f>SUM(W851:W854)</f>
        <v>179342</v>
      </c>
      <c r="X855" s="1663"/>
      <c r="Y855" s="1663"/>
      <c r="Z855" s="1663"/>
      <c r="AA855" s="1663"/>
      <c r="AB855" s="1663"/>
      <c r="AC855" s="1663"/>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59">
        <v>123737</v>
      </c>
      <c r="X857" s="1660"/>
      <c r="Y857" s="1660"/>
      <c r="Z857" s="1660"/>
      <c r="AA857" s="1660"/>
      <c r="AB857" s="1660"/>
      <c r="AC857" s="1661"/>
      <c r="AD857" s="528"/>
      <c r="AZ857" s="34"/>
      <c r="BA857" s="34"/>
      <c r="BB857" s="34"/>
      <c r="BC857" s="34"/>
    </row>
    <row r="858" spans="3:55" ht="12.95" customHeight="1">
      <c r="C858" s="2" t="s">
        <v>346</v>
      </c>
      <c r="J858" s="121" t="s">
        <v>1655</v>
      </c>
      <c r="K858" s="5"/>
      <c r="L858" s="5"/>
      <c r="M858" s="5"/>
      <c r="N858" s="5"/>
      <c r="O858" s="5"/>
      <c r="P858" s="5"/>
      <c r="Q858" s="5"/>
      <c r="R858" s="5"/>
      <c r="S858" s="5"/>
      <c r="T858" s="1645">
        <v>3</v>
      </c>
      <c r="U858" s="1608"/>
      <c r="V858" s="1646"/>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59">
        <v>137970</v>
      </c>
      <c r="X859" s="1660"/>
      <c r="Y859" s="1660"/>
      <c r="Z859" s="1660"/>
      <c r="AA859" s="1660"/>
      <c r="AB859" s="1660"/>
      <c r="AC859" s="1661"/>
      <c r="AD859" s="533"/>
      <c r="AZ859" s="34"/>
      <c r="BA859" s="34"/>
      <c r="BB859" s="34"/>
      <c r="BC859" s="34"/>
    </row>
    <row r="860" spans="3:55" ht="12.95" customHeight="1">
      <c r="C860" s="2"/>
      <c r="J860" s="121" t="s">
        <v>1656</v>
      </c>
      <c r="K860" s="5"/>
      <c r="L860" s="5"/>
      <c r="M860" s="5"/>
      <c r="N860" s="5"/>
      <c r="O860" s="5"/>
      <c r="P860" s="5"/>
      <c r="Q860" s="5"/>
      <c r="R860" s="5"/>
      <c r="S860" s="5"/>
      <c r="T860" s="1645"/>
      <c r="U860" s="1608"/>
      <c r="V860" s="1646"/>
      <c r="W860" s="874"/>
      <c r="X860" s="875"/>
      <c r="Y860" s="875"/>
      <c r="Z860" s="875"/>
      <c r="AA860" s="875"/>
      <c r="AB860" s="875"/>
      <c r="AC860" s="876"/>
      <c r="AD860" s="533"/>
      <c r="AZ860" s="34"/>
      <c r="BA860" s="34"/>
      <c r="BB860" s="34"/>
      <c r="BC860" s="34"/>
    </row>
    <row r="861" spans="3:55" ht="12.95" customHeight="1">
      <c r="J861" s="45" t="s">
        <v>169</v>
      </c>
      <c r="K861" s="5"/>
      <c r="L861" s="5"/>
      <c r="M861" s="1651" t="s">
        <v>2708</v>
      </c>
      <c r="N861" s="1652"/>
      <c r="O861" s="1652"/>
      <c r="P861" s="1652"/>
      <c r="Q861" s="1652"/>
      <c r="R861" s="1652"/>
      <c r="S861" s="1652"/>
      <c r="T861" s="1652"/>
      <c r="U861" s="1652"/>
      <c r="V861" s="1653"/>
      <c r="W861" s="1659">
        <v>135587</v>
      </c>
      <c r="X861" s="1660"/>
      <c r="Y861" s="1660"/>
      <c r="Z861" s="1660"/>
      <c r="AA861" s="1660"/>
      <c r="AB861" s="1660"/>
      <c r="AC861" s="1661"/>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648">
        <f>SUM(W857:W861)</f>
        <v>397294</v>
      </c>
      <c r="X862" s="1649"/>
      <c r="Y862" s="1649"/>
      <c r="Z862" s="1649"/>
      <c r="AA862" s="1649"/>
      <c r="AB862" s="1649"/>
      <c r="AC862" s="1650"/>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59">
        <v>87382</v>
      </c>
      <c r="X863" s="1660"/>
      <c r="Y863" s="1660"/>
      <c r="Z863" s="1660"/>
      <c r="AA863" s="1660"/>
      <c r="AB863" s="1660"/>
      <c r="AC863" s="1661"/>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647">
        <v>17646</v>
      </c>
      <c r="X865" s="1647"/>
      <c r="Y865" s="1647"/>
      <c r="Z865" s="1647"/>
      <c r="AA865" s="1647"/>
      <c r="AB865" s="1647"/>
      <c r="AC865" s="1647"/>
      <c r="AU865" s="14"/>
      <c r="AZ865" s="34"/>
      <c r="BA865" s="34"/>
      <c r="BB865" s="34"/>
      <c r="BC865" s="34"/>
    </row>
    <row r="866" spans="3:55" ht="12.95" customHeight="1">
      <c r="J866" s="45" t="s">
        <v>522</v>
      </c>
      <c r="K866" s="5"/>
      <c r="L866" s="5"/>
      <c r="M866" s="5"/>
      <c r="N866" s="5"/>
      <c r="O866" s="5"/>
      <c r="P866" s="5"/>
      <c r="Q866" s="5"/>
      <c r="R866" s="5"/>
      <c r="S866" s="5"/>
      <c r="T866" s="5"/>
      <c r="U866" s="5"/>
      <c r="V866" s="46"/>
      <c r="W866" s="1647">
        <v>36222</v>
      </c>
      <c r="X866" s="1647"/>
      <c r="Y866" s="1647"/>
      <c r="Z866" s="1647"/>
      <c r="AA866" s="1647"/>
      <c r="AB866" s="1647"/>
      <c r="AC866" s="1647"/>
      <c r="AU866" s="4"/>
      <c r="AZ866" s="34"/>
      <c r="BA866" s="34"/>
      <c r="BB866" s="34"/>
      <c r="BC866" s="34"/>
    </row>
    <row r="867" spans="3:55" ht="12.95" customHeight="1">
      <c r="J867" s="45" t="s">
        <v>521</v>
      </c>
      <c r="K867" s="5"/>
      <c r="L867" s="5"/>
      <c r="M867" s="5"/>
      <c r="N867" s="5"/>
      <c r="O867" s="5"/>
      <c r="P867" s="5"/>
      <c r="Q867" s="5"/>
      <c r="R867" s="5"/>
      <c r="S867" s="5"/>
      <c r="T867" s="5"/>
      <c r="U867" s="5"/>
      <c r="V867" s="46"/>
      <c r="W867" s="1647">
        <v>40660</v>
      </c>
      <c r="X867" s="1647"/>
      <c r="Y867" s="1647"/>
      <c r="Z867" s="1647"/>
      <c r="AA867" s="1647"/>
      <c r="AB867" s="1647"/>
      <c r="AC867" s="1647"/>
      <c r="AU867" s="4"/>
      <c r="AZ867" s="34"/>
      <c r="BA867" s="34"/>
      <c r="BB867" s="34"/>
      <c r="BC867" s="34"/>
    </row>
    <row r="868" spans="3:55" ht="12.95" customHeight="1">
      <c r="J868" s="45" t="s">
        <v>520</v>
      </c>
      <c r="K868" s="5"/>
      <c r="L868" s="5"/>
      <c r="M868" s="5"/>
      <c r="N868" s="5"/>
      <c r="O868" s="5"/>
      <c r="P868" s="5"/>
      <c r="Q868" s="5"/>
      <c r="R868" s="5"/>
      <c r="S868" s="5"/>
      <c r="T868" s="5"/>
      <c r="U868" s="5"/>
      <c r="V868" s="46"/>
      <c r="W868" s="1647">
        <v>6708</v>
      </c>
      <c r="X868" s="1647"/>
      <c r="Y868" s="1647"/>
      <c r="Z868" s="1647"/>
      <c r="AA868" s="1647"/>
      <c r="AB868" s="1647"/>
      <c r="AC868" s="1647"/>
      <c r="AU868" s="4"/>
      <c r="AZ868" s="34"/>
      <c r="BA868" s="34"/>
      <c r="BB868" s="34"/>
      <c r="BC868" s="34"/>
    </row>
    <row r="869" spans="3:55" ht="12.95" customHeight="1">
      <c r="J869" s="45" t="s">
        <v>519</v>
      </c>
      <c r="K869" s="5"/>
      <c r="L869" s="5"/>
      <c r="M869" s="5"/>
      <c r="N869" s="5"/>
      <c r="O869" s="5"/>
      <c r="P869" s="5"/>
      <c r="Q869" s="5"/>
      <c r="R869" s="5"/>
      <c r="S869" s="5"/>
      <c r="T869" s="5"/>
      <c r="U869" s="5"/>
      <c r="V869" s="46"/>
      <c r="W869" s="1647">
        <v>40027</v>
      </c>
      <c r="X869" s="1647"/>
      <c r="Y869" s="1647"/>
      <c r="Z869" s="1647"/>
      <c r="AA869" s="1647"/>
      <c r="AB869" s="1647"/>
      <c r="AC869" s="1647"/>
      <c r="AU869" s="4"/>
      <c r="AZ869" s="34"/>
      <c r="BA869" s="34"/>
      <c r="BB869" s="34"/>
      <c r="BC869" s="34"/>
    </row>
    <row r="870" spans="3:55" ht="12.95" customHeight="1">
      <c r="J870" s="45" t="s">
        <v>518</v>
      </c>
      <c r="K870" s="5"/>
      <c r="L870" s="5"/>
      <c r="M870" s="5"/>
      <c r="N870" s="5"/>
      <c r="O870" s="5"/>
      <c r="P870" s="5"/>
      <c r="Q870" s="5"/>
      <c r="R870" s="5"/>
      <c r="S870" s="5"/>
      <c r="T870" s="5"/>
      <c r="U870" s="5"/>
      <c r="V870" s="46"/>
      <c r="W870" s="1647">
        <v>25000</v>
      </c>
      <c r="X870" s="1647"/>
      <c r="Y870" s="1647"/>
      <c r="Z870" s="1647"/>
      <c r="AA870" s="1647"/>
      <c r="AB870" s="1647"/>
      <c r="AC870" s="1647"/>
      <c r="AU870" s="4"/>
      <c r="AZ870" s="34"/>
      <c r="BA870" s="34"/>
      <c r="BB870" s="34"/>
      <c r="BC870" s="34"/>
    </row>
    <row r="871" spans="3:55" ht="12.95" customHeight="1">
      <c r="J871" s="45" t="s">
        <v>169</v>
      </c>
      <c r="K871" s="5"/>
      <c r="L871" s="5"/>
      <c r="M871" s="1651" t="s">
        <v>2707</v>
      </c>
      <c r="N871" s="1652"/>
      <c r="O871" s="1652"/>
      <c r="P871" s="1652"/>
      <c r="Q871" s="1652"/>
      <c r="R871" s="1652"/>
      <c r="S871" s="1652"/>
      <c r="T871" s="1652"/>
      <c r="U871" s="1652"/>
      <c r="V871" s="1653"/>
      <c r="W871" s="1647">
        <v>18573</v>
      </c>
      <c r="X871" s="1647"/>
      <c r="Y871" s="1647"/>
      <c r="Z871" s="1647"/>
      <c r="AA871" s="1647"/>
      <c r="AB871" s="1647"/>
      <c r="AC871" s="1647"/>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10">
        <f>SUM(W865:W871)</f>
        <v>184836</v>
      </c>
      <c r="X872" s="1610"/>
      <c r="Y872" s="1610"/>
      <c r="Z872" s="1610"/>
      <c r="AA872" s="1610"/>
      <c r="AB872" s="1610"/>
      <c r="AC872" s="1610"/>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651" t="s">
        <v>2709</v>
      </c>
      <c r="N874" s="1652"/>
      <c r="O874" s="1652"/>
      <c r="P874" s="1652"/>
      <c r="Q874" s="1652"/>
      <c r="R874" s="1652"/>
      <c r="S874" s="1652"/>
      <c r="T874" s="1652"/>
      <c r="U874" s="1652"/>
      <c r="V874" s="1653"/>
      <c r="W874" s="1481">
        <v>11220</v>
      </c>
      <c r="X874" s="1338"/>
      <c r="Y874" s="1338"/>
      <c r="Z874" s="1338"/>
      <c r="AA874" s="1338"/>
      <c r="AB874" s="1338"/>
      <c r="AC874" s="1339"/>
      <c r="AD874" s="533"/>
      <c r="AV874" s="14"/>
      <c r="AW874" s="14"/>
      <c r="AX874" s="14"/>
      <c r="AY874" s="14"/>
      <c r="AZ874" s="34"/>
      <c r="BA874" s="34"/>
      <c r="BB874" s="34"/>
      <c r="BC874" s="34"/>
    </row>
    <row r="875" spans="3:55" ht="12.95" customHeight="1">
      <c r="C875" s="2" t="s">
        <v>1244</v>
      </c>
      <c r="J875" s="45" t="s">
        <v>169</v>
      </c>
      <c r="K875" s="5"/>
      <c r="L875" s="5"/>
      <c r="M875" s="1651" t="s">
        <v>2710</v>
      </c>
      <c r="N875" s="1652"/>
      <c r="O875" s="1652"/>
      <c r="P875" s="1652"/>
      <c r="Q875" s="1652"/>
      <c r="R875" s="1652"/>
      <c r="S875" s="1652"/>
      <c r="T875" s="1652"/>
      <c r="U875" s="1652"/>
      <c r="V875" s="1653"/>
      <c r="W875" s="1481">
        <v>1200</v>
      </c>
      <c r="X875" s="1338"/>
      <c r="Y875" s="1338"/>
      <c r="Z875" s="1338"/>
      <c r="AA875" s="1338"/>
      <c r="AB875" s="1338"/>
      <c r="AC875" s="1339"/>
      <c r="AD875" s="533"/>
      <c r="AV875" s="14"/>
      <c r="AW875" s="14"/>
      <c r="AX875" s="14"/>
      <c r="AY875" s="14"/>
      <c r="AZ875" s="34"/>
      <c r="BA875" s="34"/>
      <c r="BB875" s="34"/>
      <c r="BC875" s="34"/>
    </row>
    <row r="876" spans="3:55" ht="12.95" customHeight="1">
      <c r="J876" s="45" t="s">
        <v>169</v>
      </c>
      <c r="K876" s="5"/>
      <c r="L876" s="5"/>
      <c r="M876" s="1651" t="s">
        <v>333</v>
      </c>
      <c r="N876" s="1652"/>
      <c r="O876" s="1652"/>
      <c r="P876" s="1652"/>
      <c r="Q876" s="1652"/>
      <c r="R876" s="1652"/>
      <c r="S876" s="1652"/>
      <c r="T876" s="1652"/>
      <c r="U876" s="1652"/>
      <c r="V876" s="1653"/>
      <c r="W876" s="1481"/>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651" t="s">
        <v>333</v>
      </c>
      <c r="N877" s="1652"/>
      <c r="O877" s="1652"/>
      <c r="P877" s="1652"/>
      <c r="Q877" s="1652"/>
      <c r="R877" s="1652"/>
      <c r="S877" s="1652"/>
      <c r="T877" s="1652"/>
      <c r="U877" s="1652"/>
      <c r="V877" s="1653"/>
      <c r="W877" s="1481"/>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651" t="s">
        <v>333</v>
      </c>
      <c r="N878" s="1652"/>
      <c r="O878" s="1652"/>
      <c r="P878" s="1652"/>
      <c r="Q878" s="1652"/>
      <c r="R878" s="1652"/>
      <c r="S878" s="1652"/>
      <c r="T878" s="1652"/>
      <c r="U878" s="1652"/>
      <c r="V878" s="1653"/>
      <c r="W878" s="1481"/>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478">
        <f>SUM(W874:W878)</f>
        <v>12420</v>
      </c>
      <c r="X879" s="1479"/>
      <c r="Y879" s="1479"/>
      <c r="Z879" s="1479"/>
      <c r="AA879" s="1479"/>
      <c r="AB879" s="1479"/>
      <c r="AC879" s="1480"/>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9">
        <f>W847+W855+W862+W863+W872+W879+W849</f>
        <v>1193065</v>
      </c>
      <c r="AD883" s="1479"/>
      <c r="AE883" s="1479"/>
      <c r="AF883" s="1479"/>
      <c r="AG883" s="1479"/>
      <c r="AH883" s="1480"/>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54">
        <f>O797+O777+G753</f>
        <v>110</v>
      </c>
      <c r="AD884" s="1654"/>
      <c r="AE884" s="1654"/>
      <c r="AF884" s="1654"/>
      <c r="AG884" s="1654"/>
      <c r="AH884" s="1655"/>
      <c r="AL884" s="4"/>
      <c r="AM884" s="4"/>
      <c r="AN884" s="4"/>
      <c r="AO884" s="4"/>
      <c r="AP884" s="4"/>
      <c r="AQ884" s="4"/>
      <c r="AR884" s="4"/>
      <c r="AS884" s="4"/>
      <c r="AT884" s="4"/>
      <c r="AZ884" s="34"/>
      <c r="BA884" s="34"/>
      <c r="BB884" s="34"/>
      <c r="BC884" s="34"/>
    </row>
    <row r="885" spans="3:55" ht="12.95" customHeight="1">
      <c r="C885" s="41"/>
      <c r="D885" s="42"/>
      <c r="E885" s="1720" t="s">
        <v>32</v>
      </c>
      <c r="F885" s="1720"/>
      <c r="G885" s="1720"/>
      <c r="H885" s="1720"/>
      <c r="I885" s="1720"/>
      <c r="J885" s="1720"/>
      <c r="K885" s="1720"/>
      <c r="L885" s="1720"/>
      <c r="M885" s="1720"/>
      <c r="N885" s="1720"/>
      <c r="O885" s="1720"/>
      <c r="P885" s="1720"/>
      <c r="Q885" s="1720"/>
      <c r="R885" s="1720"/>
      <c r="S885" s="1720"/>
      <c r="T885" s="1720"/>
      <c r="U885" s="1720"/>
      <c r="V885" s="1720"/>
      <c r="W885" s="1720"/>
      <c r="X885" s="1720"/>
      <c r="Y885" s="1720"/>
      <c r="Z885" s="1720"/>
      <c r="AA885" s="1720"/>
      <c r="AB885" s="1721"/>
      <c r="AC885" s="1610">
        <f>IF(ISERROR((ROUNDDOWN(AC883/AC884,0))),0,(ROUNDDOWN(AC883/AC884,0)))</f>
        <v>10846</v>
      </c>
      <c r="AD885" s="1610"/>
      <c r="AE885" s="1610"/>
      <c r="AF885" s="1610"/>
      <c r="AG885" s="1610"/>
      <c r="AH885" s="1610"/>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56">
        <f>SUM(AC883,AC887:AH894,AF627:AN637)/12*3</f>
        <v>490135</v>
      </c>
      <c r="AD886" s="1657"/>
      <c r="AE886" s="1657"/>
      <c r="AF886" s="1657"/>
      <c r="AG886" s="1657"/>
      <c r="AH886" s="165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39"/>
      <c r="AD887" s="1647"/>
      <c r="AE887" s="1647"/>
      <c r="AF887" s="1647"/>
      <c r="AG887" s="1647"/>
      <c r="AH887" s="1647"/>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8">
        <v>83774</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55000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8">
        <f>7779+4000</f>
        <v>11779</v>
      </c>
      <c r="AD890" s="1499"/>
      <c r="AE890" s="1499"/>
      <c r="AF890" s="1499"/>
      <c r="AG890" s="1499"/>
      <c r="AH890" s="1500"/>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16859</v>
      </c>
      <c r="AD891" s="1338"/>
      <c r="AE891" s="1338"/>
      <c r="AF891" s="1338"/>
      <c r="AG891" s="1338"/>
      <c r="AH891" s="1339"/>
      <c r="AZ891" s="34"/>
      <c r="BA891" s="34"/>
      <c r="BB891" s="34"/>
      <c r="BC891" s="34"/>
    </row>
    <row r="892" spans="3:55" ht="12.95" hidden="1" customHeight="1">
      <c r="C892" s="1408" t="s">
        <v>2234</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8">
        <v>18857</v>
      </c>
      <c r="AD893" s="1338"/>
      <c r="AE893" s="1338"/>
      <c r="AF893" s="1338"/>
      <c r="AG893" s="1338"/>
      <c r="AH893" s="1339"/>
      <c r="AZ893" s="34"/>
      <c r="BA893" s="34"/>
      <c r="BB893" s="34"/>
      <c r="BC893" s="34"/>
    </row>
    <row r="894" spans="3:55" ht="12.95" customHeight="1">
      <c r="C894" s="1675" t="s">
        <v>956</v>
      </c>
      <c r="D894" s="1676"/>
      <c r="E894" s="1676"/>
      <c r="F894" s="1676"/>
      <c r="G894" s="1676"/>
      <c r="H894" s="1676"/>
      <c r="I894" s="1676"/>
      <c r="J894" s="1676"/>
      <c r="K894" s="1676"/>
      <c r="L894" s="1676"/>
      <c r="M894" s="1676"/>
      <c r="N894" s="1676"/>
      <c r="O894" s="1676"/>
      <c r="P894" s="1676"/>
      <c r="Q894" s="1676"/>
      <c r="R894" s="1676"/>
      <c r="S894" s="1676"/>
      <c r="T894" s="1676"/>
      <c r="U894" s="1676"/>
      <c r="V894" s="1676"/>
      <c r="W894" s="1676"/>
      <c r="X894" s="1676"/>
      <c r="Y894" s="1676"/>
      <c r="Z894" s="1676"/>
      <c r="AA894" s="1676"/>
      <c r="AB894" s="1677"/>
      <c r="AC894" s="1647"/>
      <c r="AD894" s="1647"/>
      <c r="AE894" s="1647"/>
      <c r="AF894" s="1647"/>
      <c r="AG894" s="1647"/>
      <c r="AH894" s="1647"/>
      <c r="AZ894" s="34"/>
      <c r="BA894" s="34"/>
      <c r="BB894" s="34"/>
      <c r="BC894" s="34"/>
    </row>
    <row r="895" spans="3:55" ht="12.95" customHeight="1">
      <c r="C895" s="1675" t="s">
        <v>956</v>
      </c>
      <c r="D895" s="1676"/>
      <c r="E895" s="1676"/>
      <c r="F895" s="1676"/>
      <c r="G895" s="1676"/>
      <c r="H895" s="1676"/>
      <c r="I895" s="1676"/>
      <c r="J895" s="1676"/>
      <c r="K895" s="1676"/>
      <c r="L895" s="1676"/>
      <c r="M895" s="1676"/>
      <c r="N895" s="1676"/>
      <c r="O895" s="1676"/>
      <c r="P895" s="1676"/>
      <c r="Q895" s="1676"/>
      <c r="R895" s="1676"/>
      <c r="S895" s="1676"/>
      <c r="T895" s="1676"/>
      <c r="U895" s="1676"/>
      <c r="V895" s="1676"/>
      <c r="W895" s="1676"/>
      <c r="X895" s="1676"/>
      <c r="Y895" s="1676"/>
      <c r="Z895" s="1676"/>
      <c r="AA895" s="1676"/>
      <c r="AB895" s="1677"/>
      <c r="AC895" s="1647"/>
      <c r="AD895" s="1647"/>
      <c r="AE895" s="1647"/>
      <c r="AF895" s="1647"/>
      <c r="AG895" s="1647"/>
      <c r="AH895" s="1647"/>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81"/>
      <c r="AA899" s="1338"/>
      <c r="AB899" s="1338"/>
      <c r="AC899" s="1338"/>
      <c r="AD899" s="1338"/>
      <c r="AE899" s="1339"/>
      <c r="AF899" s="533"/>
      <c r="AZ899" s="34"/>
      <c r="BB899" s="30"/>
      <c r="BC899" s="816"/>
      <c r="BD899" s="1644"/>
      <c r="BE899" s="1644"/>
      <c r="BF899" s="14"/>
    </row>
    <row r="900" spans="1:58" ht="12.95" customHeight="1">
      <c r="H900" s="121" t="s">
        <v>238</v>
      </c>
      <c r="I900" s="5"/>
      <c r="J900" s="5"/>
      <c r="K900" s="5"/>
      <c r="L900" s="5"/>
      <c r="M900" s="5"/>
      <c r="N900" s="5"/>
      <c r="O900" s="5"/>
      <c r="P900" s="5"/>
      <c r="Q900" s="5"/>
      <c r="R900" s="5"/>
      <c r="S900" s="5"/>
      <c r="T900" s="5"/>
      <c r="U900" s="5"/>
      <c r="V900" s="5"/>
      <c r="W900" s="5"/>
      <c r="X900" s="5"/>
      <c r="Y900" s="5"/>
      <c r="Z900" s="1481"/>
      <c r="AA900" s="1338"/>
      <c r="AB900" s="1338"/>
      <c r="AC900" s="1338"/>
      <c r="AD900" s="1338"/>
      <c r="AE900" s="1339"/>
      <c r="AZ900" s="34"/>
      <c r="BB900" s="30"/>
      <c r="BC900" s="816"/>
      <c r="BD900" s="1644"/>
      <c r="BE900" s="1644"/>
      <c r="BF900" s="14"/>
    </row>
    <row r="901" spans="1:58" ht="12.95" customHeight="1">
      <c r="H901" s="121" t="s">
        <v>239</v>
      </c>
      <c r="I901" s="5"/>
      <c r="J901" s="5"/>
      <c r="K901" s="5"/>
      <c r="L901" s="5"/>
      <c r="M901" s="5"/>
      <c r="N901" s="5"/>
      <c r="O901" s="5"/>
      <c r="P901" s="5"/>
      <c r="Q901" s="5"/>
      <c r="R901" s="5"/>
      <c r="S901" s="5"/>
      <c r="T901" s="5"/>
      <c r="U901" s="5"/>
      <c r="V901" s="5"/>
      <c r="W901" s="5"/>
      <c r="X901" s="5"/>
      <c r="Y901" s="5"/>
      <c r="Z901" s="1481"/>
      <c r="AA901" s="1338"/>
      <c r="AB901" s="1338"/>
      <c r="AC901" s="1338"/>
      <c r="AD901" s="1338"/>
      <c r="AE901" s="1339"/>
      <c r="AZ901" s="34"/>
      <c r="BB901" s="30"/>
      <c r="BC901" s="816"/>
      <c r="BD901" s="1643"/>
      <c r="BE901" s="1643"/>
      <c r="BF901" s="14"/>
    </row>
    <row r="902" spans="1:58" ht="12.95" customHeight="1">
      <c r="H902" s="45"/>
      <c r="I902" s="5"/>
      <c r="J902" s="5"/>
      <c r="K902" s="5"/>
      <c r="L902" s="5"/>
      <c r="M902" s="5"/>
      <c r="N902" s="5"/>
      <c r="O902" s="5"/>
      <c r="P902" s="5"/>
      <c r="Q902" s="5"/>
      <c r="R902" s="5"/>
      <c r="S902" s="5"/>
      <c r="T902" s="5"/>
      <c r="U902" s="5"/>
      <c r="V902" s="5"/>
      <c r="W902" s="5"/>
      <c r="X902" s="5"/>
      <c r="Y902" s="181" t="s">
        <v>240</v>
      </c>
      <c r="Z902" s="1478">
        <f>Z899-(Z900+Z901)</f>
        <v>0</v>
      </c>
      <c r="AA902" s="1479"/>
      <c r="AB902" s="1479"/>
      <c r="AC902" s="1479"/>
      <c r="AD902" s="1479"/>
      <c r="AE902" s="1480"/>
      <c r="AZ902" s="34"/>
      <c r="BB902" s="30"/>
      <c r="BC902" s="816"/>
      <c r="BD902" s="1643"/>
      <c r="BE902" s="1643"/>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43"/>
      <c r="BE903" s="1643"/>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4"/>
      <c r="BE904" s="1643"/>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73"/>
      <c r="BE905" s="1673"/>
      <c r="BF905" s="1673"/>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72"/>
      <c r="BE906" s="1672"/>
      <c r="BF906" s="1672"/>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43"/>
      <c r="BE907" s="1643"/>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4"/>
      <c r="BE908" s="1643"/>
      <c r="BF908" s="14"/>
    </row>
    <row r="909" spans="1:58" ht="12.95" customHeight="1">
      <c r="AZ909" s="34"/>
      <c r="BB909" s="30"/>
      <c r="BC909" s="816"/>
    </row>
    <row r="910" spans="1:58" ht="12.95" customHeight="1">
      <c r="A910" s="1542" t="s">
        <v>96</v>
      </c>
      <c r="B910" s="1542"/>
      <c r="C910" s="1542"/>
      <c r="D910" s="1542"/>
      <c r="E910" s="1542"/>
      <c r="F910" s="1542"/>
      <c r="G910" s="1542"/>
      <c r="H910" s="1542"/>
      <c r="I910" s="1542"/>
      <c r="J910" s="1542"/>
      <c r="K910" s="1542"/>
      <c r="L910" s="1542"/>
      <c r="M910" s="1542"/>
      <c r="N910" s="1542"/>
      <c r="O910" s="1542"/>
      <c r="P910" s="1542"/>
      <c r="Q910" s="1542"/>
      <c r="R910" s="1542"/>
      <c r="S910" s="1542"/>
      <c r="T910" s="1542"/>
      <c r="U910" s="1542"/>
      <c r="V910" s="1542"/>
      <c r="W910" s="1542"/>
      <c r="X910" s="1542"/>
      <c r="Y910" s="1542"/>
      <c r="Z910" s="1542"/>
      <c r="AA910" s="1542"/>
      <c r="AB910" s="1542"/>
      <c r="AC910" s="1542"/>
      <c r="AD910" s="1542"/>
      <c r="AE910" s="1542"/>
      <c r="AF910" s="1542"/>
      <c r="AG910" s="1542"/>
      <c r="AH910" s="1542"/>
      <c r="AI910" s="1542"/>
      <c r="AJ910" s="1542"/>
      <c r="AK910" s="1542"/>
      <c r="AL910" s="1542"/>
      <c r="AM910" s="1542"/>
      <c r="AN910" s="1542"/>
      <c r="AO910" s="1542"/>
      <c r="AP910" s="1542"/>
      <c r="AQ910" s="1542"/>
      <c r="AR910" s="1542"/>
      <c r="AS910" s="1542"/>
      <c r="AT910" s="1542"/>
      <c r="AZ910" s="34"/>
      <c r="BA910" s="34"/>
      <c r="BB910" s="30"/>
      <c r="BC910" s="30"/>
      <c r="BD910" s="1644"/>
      <c r="BE910" s="1643"/>
      <c r="BF910" s="911"/>
    </row>
    <row r="911" spans="1:58" ht="12.95" customHeight="1">
      <c r="A911" s="1542"/>
      <c r="B911" s="1542"/>
      <c r="C911" s="1542"/>
      <c r="D911" s="1542"/>
      <c r="E911" s="1542"/>
      <c r="F911" s="1542"/>
      <c r="G911" s="1542"/>
      <c r="H911" s="1542"/>
      <c r="I911" s="1542"/>
      <c r="J911" s="1542"/>
      <c r="K911" s="1542"/>
      <c r="L911" s="1542"/>
      <c r="M911" s="1542"/>
      <c r="N911" s="1542"/>
      <c r="O911" s="1542"/>
      <c r="P911" s="1542"/>
      <c r="Q911" s="1542"/>
      <c r="R911" s="1542"/>
      <c r="S911" s="1542"/>
      <c r="T911" s="1542"/>
      <c r="U911" s="1542"/>
      <c r="V911" s="1542"/>
      <c r="W911" s="1542"/>
      <c r="X911" s="1542"/>
      <c r="Y911" s="1542"/>
      <c r="Z911" s="1542"/>
      <c r="AA911" s="1542"/>
      <c r="AB911" s="1542"/>
      <c r="AC911" s="1542"/>
      <c r="AD911" s="1542"/>
      <c r="AE911" s="1542"/>
      <c r="AF911" s="1542"/>
      <c r="AG911" s="1542"/>
      <c r="AH911" s="1542"/>
      <c r="AI911" s="1542"/>
      <c r="AJ911" s="1542"/>
      <c r="AK911" s="1542"/>
      <c r="AL911" s="1542"/>
      <c r="AM911" s="1542"/>
      <c r="AN911" s="1542"/>
      <c r="AO911" s="1542"/>
      <c r="AP911" s="1542"/>
      <c r="AQ911" s="1542"/>
      <c r="AR911" s="1542"/>
      <c r="AS911" s="1542"/>
      <c r="AT911" s="154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22" t="s">
        <v>792</v>
      </c>
      <c r="G915" s="1723"/>
      <c r="H915" s="1723"/>
      <c r="I915" s="1723"/>
      <c r="J915" s="1723"/>
      <c r="K915" s="1723"/>
      <c r="L915" s="1723"/>
      <c r="M915" s="1723"/>
      <c r="N915" s="1723"/>
      <c r="O915" s="1723"/>
      <c r="P915" s="1723"/>
      <c r="Q915" s="1723"/>
      <c r="R915" s="1723"/>
      <c r="S915" s="1723"/>
      <c r="T915" s="1724"/>
      <c r="U915" s="1765" t="s">
        <v>31</v>
      </c>
      <c r="V915" s="1698"/>
      <c r="W915" s="1698"/>
      <c r="X915" s="1698"/>
      <c r="Y915" s="1698"/>
      <c r="Z915" s="1698"/>
      <c r="AA915" s="43"/>
      <c r="AB915" s="105"/>
      <c r="AC915" s="105"/>
      <c r="AD915" s="105"/>
      <c r="AE915" s="105"/>
      <c r="AF915" s="106"/>
      <c r="AZ915" s="34"/>
      <c r="BA915" s="34"/>
      <c r="BB915" s="34"/>
      <c r="BC915" s="34"/>
    </row>
    <row r="916" spans="1:58" ht="12.95" customHeight="1">
      <c r="B916" s="2"/>
      <c r="F916" s="1766" t="s">
        <v>818</v>
      </c>
      <c r="G916" s="1767"/>
      <c r="H916" s="1767"/>
      <c r="I916" s="1767"/>
      <c r="J916" s="1767"/>
      <c r="K916" s="1767"/>
      <c r="L916" s="1767"/>
      <c r="M916" s="1767"/>
      <c r="N916" s="1767"/>
      <c r="O916" s="1767"/>
      <c r="P916" s="1767"/>
      <c r="Q916" s="1767"/>
      <c r="R916" s="1767"/>
      <c r="S916" s="1767"/>
      <c r="T916" s="1789"/>
      <c r="U916" s="1766"/>
      <c r="V916" s="1767"/>
      <c r="W916" s="1767"/>
      <c r="X916" s="1767"/>
      <c r="Y916" s="1767"/>
      <c r="Z916" s="1767"/>
      <c r="AA916" s="44"/>
      <c r="AB916" s="4"/>
      <c r="AC916" s="4"/>
      <c r="AD916" s="4"/>
      <c r="AE916" s="4"/>
      <c r="AF916" s="107"/>
      <c r="AZ916" s="34"/>
      <c r="BA916" s="34"/>
      <c r="BB916" s="34"/>
      <c r="BC916" s="34"/>
    </row>
    <row r="917" spans="1:58" ht="12.95" customHeight="1">
      <c r="B917" s="2"/>
      <c r="F917" s="1768"/>
      <c r="G917" s="1700"/>
      <c r="H917" s="1700"/>
      <c r="I917" s="1700"/>
      <c r="J917" s="1700"/>
      <c r="K917" s="1700"/>
      <c r="L917" s="1700"/>
      <c r="M917" s="1700"/>
      <c r="N917" s="1700"/>
      <c r="O917" s="1700"/>
      <c r="P917" s="1700"/>
      <c r="Q917" s="1700"/>
      <c r="R917" s="1700"/>
      <c r="S917" s="1700"/>
      <c r="T917" s="1701"/>
      <c r="U917" s="1768"/>
      <c r="V917" s="1700"/>
      <c r="W917" s="1700"/>
      <c r="X917" s="1700"/>
      <c r="Y917" s="1700"/>
      <c r="Z917" s="1700"/>
      <c r="AA917" s="108"/>
      <c r="AB917" s="1432" t="s">
        <v>390</v>
      </c>
      <c r="AC917" s="1432"/>
      <c r="AD917" s="1432"/>
      <c r="AE917" s="1432"/>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637" t="s">
        <v>545</v>
      </c>
      <c r="V918" s="1427"/>
      <c r="W918" s="1427"/>
      <c r="X918" s="1427"/>
      <c r="Y918" s="1427"/>
      <c r="Z918" s="1428"/>
      <c r="AA918" s="1641">
        <f>AM554</f>
        <v>43408000</v>
      </c>
      <c r="AB918" s="1532"/>
      <c r="AC918" s="1532"/>
      <c r="AD918" s="1532"/>
      <c r="AE918" s="1532"/>
      <c r="AF918" s="1642"/>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637" t="s">
        <v>545</v>
      </c>
      <c r="V919" s="1427"/>
      <c r="W919" s="1427"/>
      <c r="X919" s="1427"/>
      <c r="Y919" s="1427"/>
      <c r="Z919" s="1428"/>
      <c r="AA919" s="1641">
        <v>7099883</v>
      </c>
      <c r="AB919" s="1532"/>
      <c r="AC919" s="1532"/>
      <c r="AD919" s="1532"/>
      <c r="AE919" s="1532"/>
      <c r="AF919" s="1642"/>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637" t="s">
        <v>591</v>
      </c>
      <c r="V920" s="1427"/>
      <c r="W920" s="1427"/>
      <c r="X920" s="1427"/>
      <c r="Y920" s="1427"/>
      <c r="Z920" s="1428"/>
      <c r="AA920" s="1641"/>
      <c r="AB920" s="1532"/>
      <c r="AC920" s="1532"/>
      <c r="AD920" s="1532"/>
      <c r="AE920" s="1532"/>
      <c r="AF920" s="1642"/>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637" t="s">
        <v>591</v>
      </c>
      <c r="V921" s="1427"/>
      <c r="W921" s="1427"/>
      <c r="X921" s="1427"/>
      <c r="Y921" s="1427"/>
      <c r="Z921" s="1428"/>
      <c r="AA921" s="1641"/>
      <c r="AB921" s="1532"/>
      <c r="AC921" s="1532"/>
      <c r="AD921" s="1532"/>
      <c r="AE921" s="1532"/>
      <c r="AF921" s="1642"/>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637" t="s">
        <v>591</v>
      </c>
      <c r="V922" s="1427"/>
      <c r="W922" s="1427"/>
      <c r="X922" s="1427"/>
      <c r="Y922" s="1427"/>
      <c r="Z922" s="1428"/>
      <c r="AA922" s="1641"/>
      <c r="AB922" s="1532"/>
      <c r="AC922" s="1532"/>
      <c r="AD922" s="1532"/>
      <c r="AE922" s="1532"/>
      <c r="AF922" s="1642"/>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637" t="s">
        <v>591</v>
      </c>
      <c r="V923" s="1427"/>
      <c r="W923" s="1427"/>
      <c r="X923" s="1427"/>
      <c r="Y923" s="1427"/>
      <c r="Z923" s="1428"/>
      <c r="AA923" s="1641"/>
      <c r="AB923" s="1532"/>
      <c r="AC923" s="1532"/>
      <c r="AD923" s="1532"/>
      <c r="AE923" s="1532"/>
      <c r="AF923" s="1642"/>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637" t="s">
        <v>591</v>
      </c>
      <c r="V924" s="1427"/>
      <c r="W924" s="1427"/>
      <c r="X924" s="1427"/>
      <c r="Y924" s="1427"/>
      <c r="Z924" s="1428"/>
      <c r="AA924" s="1641"/>
      <c r="AB924" s="1532"/>
      <c r="AC924" s="1532"/>
      <c r="AD924" s="1532"/>
      <c r="AE924" s="1532"/>
      <c r="AF924" s="1642"/>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637" t="s">
        <v>591</v>
      </c>
      <c r="V925" s="1427"/>
      <c r="W925" s="1427"/>
      <c r="X925" s="1427"/>
      <c r="Y925" s="1427"/>
      <c r="Z925" s="1428"/>
      <c r="AA925" s="1641"/>
      <c r="AB925" s="1532"/>
      <c r="AC925" s="1532"/>
      <c r="AD925" s="1532"/>
      <c r="AE925" s="1532"/>
      <c r="AF925" s="1642"/>
      <c r="AZ925" s="34"/>
      <c r="BA925" s="34"/>
      <c r="BB925" s="34"/>
      <c r="BC925" s="34"/>
    </row>
    <row r="926" spans="1:58" ht="12.95" customHeight="1">
      <c r="F926" s="1634" t="s">
        <v>2193</v>
      </c>
      <c r="G926" s="1635"/>
      <c r="H926" s="1635"/>
      <c r="I926" s="1635"/>
      <c r="J926" s="1635"/>
      <c r="K926" s="1635"/>
      <c r="L926" s="1635"/>
      <c r="M926" s="1635"/>
      <c r="N926" s="1635"/>
      <c r="O926" s="1635"/>
      <c r="P926" s="1635"/>
      <c r="Q926" s="1635"/>
      <c r="R926" s="1635"/>
      <c r="S926" s="1635"/>
      <c r="T926" s="1636"/>
      <c r="U926" s="1637" t="s">
        <v>591</v>
      </c>
      <c r="V926" s="1427"/>
      <c r="W926" s="1427"/>
      <c r="X926" s="1427"/>
      <c r="Y926" s="1427"/>
      <c r="Z926" s="1428"/>
      <c r="AA926" s="1641"/>
      <c r="AB926" s="1532"/>
      <c r="AC926" s="1532"/>
      <c r="AD926" s="1532"/>
      <c r="AE926" s="1532"/>
      <c r="AF926" s="1642"/>
      <c r="AZ926" s="34"/>
      <c r="BA926" s="34"/>
      <c r="BB926" s="34"/>
      <c r="BC926" s="34"/>
    </row>
    <row r="927" spans="1:58" ht="12.95" customHeight="1">
      <c r="F927" s="1634" t="s">
        <v>679</v>
      </c>
      <c r="G927" s="1635"/>
      <c r="H927" s="1635"/>
      <c r="I927" s="1635"/>
      <c r="J927" s="1635"/>
      <c r="K927" s="1635"/>
      <c r="L927" s="1635"/>
      <c r="M927" s="1635"/>
      <c r="N927" s="1635"/>
      <c r="O927" s="1635"/>
      <c r="P927" s="1635"/>
      <c r="Q927" s="1635"/>
      <c r="R927" s="1635"/>
      <c r="S927" s="1635"/>
      <c r="T927" s="1636"/>
      <c r="U927" s="1637" t="s">
        <v>591</v>
      </c>
      <c r="V927" s="1427"/>
      <c r="W927" s="1427"/>
      <c r="X927" s="1427"/>
      <c r="Y927" s="1427"/>
      <c r="Z927" s="1428"/>
      <c r="AA927" s="1641"/>
      <c r="AB927" s="1532"/>
      <c r="AC927" s="1532"/>
      <c r="AD927" s="1532"/>
      <c r="AE927" s="1532"/>
      <c r="AF927" s="1642"/>
      <c r="AU927" s="2"/>
      <c r="AZ927" s="34"/>
      <c r="BA927" s="34"/>
      <c r="BB927" s="34"/>
      <c r="BC927" s="34"/>
    </row>
    <row r="928" spans="1:58" ht="12.95" customHeight="1">
      <c r="F928" s="1634" t="s">
        <v>2194</v>
      </c>
      <c r="G928" s="1635"/>
      <c r="H928" s="1635"/>
      <c r="I928" s="1635"/>
      <c r="J928" s="1635"/>
      <c r="K928" s="1635"/>
      <c r="L928" s="1635"/>
      <c r="M928" s="1635"/>
      <c r="N928" s="1635"/>
      <c r="O928" s="1635"/>
      <c r="P928" s="1635"/>
      <c r="Q928" s="1635"/>
      <c r="R928" s="1635"/>
      <c r="S928" s="1635"/>
      <c r="T928" s="1636"/>
      <c r="U928" s="1637" t="s">
        <v>591</v>
      </c>
      <c r="V928" s="1427"/>
      <c r="W928" s="1427"/>
      <c r="X928" s="1427"/>
      <c r="Y928" s="1427"/>
      <c r="Z928" s="1428"/>
      <c r="AA928" s="1641"/>
      <c r="AB928" s="1532"/>
      <c r="AC928" s="1532"/>
      <c r="AD928" s="1532"/>
      <c r="AE928" s="1532"/>
      <c r="AF928" s="1642"/>
      <c r="AU928" s="2"/>
      <c r="AZ928" s="34"/>
      <c r="BA928" s="34"/>
      <c r="BB928" s="34"/>
      <c r="BC928" s="34"/>
    </row>
    <row r="929" spans="6:55" ht="12.95" customHeight="1">
      <c r="F929" s="1634" t="s">
        <v>2195</v>
      </c>
      <c r="G929" s="1635"/>
      <c r="H929" s="1635"/>
      <c r="I929" s="1635"/>
      <c r="J929" s="1635"/>
      <c r="K929" s="1635"/>
      <c r="L929" s="1635"/>
      <c r="M929" s="1635"/>
      <c r="N929" s="1635"/>
      <c r="O929" s="1635"/>
      <c r="P929" s="1635"/>
      <c r="Q929" s="1635"/>
      <c r="R929" s="1635"/>
      <c r="S929" s="1635"/>
      <c r="T929" s="1636"/>
      <c r="U929" s="1637" t="s">
        <v>591</v>
      </c>
      <c r="V929" s="1427"/>
      <c r="W929" s="1427"/>
      <c r="X929" s="1427"/>
      <c r="Y929" s="1427"/>
      <c r="Z929" s="1428"/>
      <c r="AA929" s="1641"/>
      <c r="AB929" s="1532"/>
      <c r="AC929" s="1532"/>
      <c r="AD929" s="1532"/>
      <c r="AE929" s="1532"/>
      <c r="AF929" s="1642"/>
      <c r="AU929" s="2"/>
      <c r="AZ929" s="34"/>
      <c r="BA929" s="34"/>
      <c r="BB929" s="34"/>
      <c r="BC929" s="34"/>
    </row>
    <row r="930" spans="6:55" ht="12.95" customHeight="1">
      <c r="F930" s="1634" t="s">
        <v>2196</v>
      </c>
      <c r="G930" s="1635"/>
      <c r="H930" s="1635"/>
      <c r="I930" s="1635"/>
      <c r="J930" s="1635"/>
      <c r="K930" s="1635"/>
      <c r="L930" s="1635"/>
      <c r="M930" s="1635"/>
      <c r="N930" s="1635"/>
      <c r="O930" s="1635"/>
      <c r="P930" s="1635"/>
      <c r="Q930" s="1635"/>
      <c r="R930" s="1635"/>
      <c r="S930" s="1635"/>
      <c r="T930" s="1636"/>
      <c r="U930" s="1637" t="s">
        <v>591</v>
      </c>
      <c r="V930" s="1427"/>
      <c r="W930" s="1427"/>
      <c r="X930" s="1427"/>
      <c r="Y930" s="1427"/>
      <c r="Z930" s="1428"/>
      <c r="AA930" s="1641"/>
      <c r="AB930" s="1532"/>
      <c r="AC930" s="1532"/>
      <c r="AD930" s="1532"/>
      <c r="AE930" s="1532"/>
      <c r="AF930" s="1642"/>
      <c r="AU930" s="2"/>
      <c r="AZ930" s="34"/>
      <c r="BA930" s="34"/>
      <c r="BB930" s="34"/>
      <c r="BC930" s="34"/>
    </row>
    <row r="931" spans="6:55" ht="12.95" customHeight="1">
      <c r="F931" s="1634" t="s">
        <v>2197</v>
      </c>
      <c r="G931" s="1635"/>
      <c r="H931" s="1635"/>
      <c r="I931" s="1635"/>
      <c r="J931" s="1635"/>
      <c r="K931" s="1635"/>
      <c r="L931" s="1635"/>
      <c r="M931" s="1635"/>
      <c r="N931" s="1635"/>
      <c r="O931" s="1635"/>
      <c r="P931" s="1635"/>
      <c r="Q931" s="1635"/>
      <c r="R931" s="1635"/>
      <c r="S931" s="1635"/>
      <c r="T931" s="1636"/>
      <c r="U931" s="1637" t="s">
        <v>591</v>
      </c>
      <c r="V931" s="1427"/>
      <c r="W931" s="1427"/>
      <c r="X931" s="1427"/>
      <c r="Y931" s="1427"/>
      <c r="Z931" s="1428"/>
      <c r="AA931" s="1641"/>
      <c r="AB931" s="1532"/>
      <c r="AC931" s="1532"/>
      <c r="AD931" s="1532"/>
      <c r="AE931" s="1532"/>
      <c r="AF931" s="1642"/>
      <c r="AU931" s="2"/>
      <c r="AZ931" s="34"/>
      <c r="BA931" s="34"/>
      <c r="BB931" s="34"/>
      <c r="BC931" s="34"/>
    </row>
    <row r="932" spans="6:55" ht="12.95" customHeight="1">
      <c r="F932" s="1634" t="s">
        <v>2198</v>
      </c>
      <c r="G932" s="1635"/>
      <c r="H932" s="1635"/>
      <c r="I932" s="1635"/>
      <c r="J932" s="1635"/>
      <c r="K932" s="1635"/>
      <c r="L932" s="1635"/>
      <c r="M932" s="1635"/>
      <c r="N932" s="1635"/>
      <c r="O932" s="1635"/>
      <c r="P932" s="1635"/>
      <c r="Q932" s="1635"/>
      <c r="R932" s="1635"/>
      <c r="S932" s="1635"/>
      <c r="T932" s="1636"/>
      <c r="U932" s="1637" t="s">
        <v>591</v>
      </c>
      <c r="V932" s="1427"/>
      <c r="W932" s="1427"/>
      <c r="X932" s="1427"/>
      <c r="Y932" s="1427"/>
      <c r="Z932" s="1428"/>
      <c r="AA932" s="1641"/>
      <c r="AB932" s="1532"/>
      <c r="AC932" s="1532"/>
      <c r="AD932" s="1532"/>
      <c r="AE932" s="1532"/>
      <c r="AF932" s="1642"/>
      <c r="AZ932" s="30"/>
      <c r="BA932" s="30"/>
    </row>
    <row r="933" spans="6:55" ht="12.95" customHeight="1">
      <c r="F933" s="178" t="s">
        <v>676</v>
      </c>
      <c r="G933" s="5"/>
      <c r="H933" s="5"/>
      <c r="I933" s="5"/>
      <c r="J933" s="5"/>
      <c r="K933" s="5"/>
      <c r="L933" s="5"/>
      <c r="M933" s="5"/>
      <c r="N933" s="5"/>
      <c r="O933" s="5"/>
      <c r="P933" s="5"/>
      <c r="Q933" s="5"/>
      <c r="R933" s="5"/>
      <c r="S933" s="5"/>
      <c r="T933" s="46"/>
      <c r="U933" s="1637" t="s">
        <v>591</v>
      </c>
      <c r="V933" s="1427"/>
      <c r="W933" s="1427"/>
      <c r="X933" s="1427"/>
      <c r="Y933" s="1427"/>
      <c r="Z933" s="1428"/>
      <c r="AA933" s="1641"/>
      <c r="AB933" s="1532"/>
      <c r="AC933" s="1532"/>
      <c r="AD933" s="1532"/>
      <c r="AE933" s="1532"/>
      <c r="AF933" s="1642"/>
    </row>
    <row r="934" spans="6:55" ht="12.95" customHeight="1">
      <c r="F934" s="121" t="s">
        <v>1277</v>
      </c>
      <c r="G934" s="5"/>
      <c r="H934" s="5"/>
      <c r="I934" s="5"/>
      <c r="J934" s="5"/>
      <c r="K934" s="5"/>
      <c r="L934" s="5"/>
      <c r="M934" s="5"/>
      <c r="N934" s="5"/>
      <c r="O934" s="5"/>
      <c r="P934" s="5"/>
      <c r="Q934" s="5"/>
      <c r="R934" s="5"/>
      <c r="S934" s="5"/>
      <c r="T934" s="46"/>
      <c r="U934" s="1637" t="s">
        <v>591</v>
      </c>
      <c r="V934" s="1427"/>
      <c r="W934" s="1427"/>
      <c r="X934" s="1427"/>
      <c r="Y934" s="1427"/>
      <c r="Z934" s="1428"/>
      <c r="AA934" s="1641"/>
      <c r="AB934" s="1532"/>
      <c r="AC934" s="1532"/>
      <c r="AD934" s="1532"/>
      <c r="AE934" s="1532"/>
      <c r="AF934" s="1642"/>
      <c r="AZ934" s="30"/>
      <c r="BA934" s="14"/>
    </row>
    <row r="935" spans="6:55" ht="12.95" customHeight="1">
      <c r="F935" s="66" t="s">
        <v>802</v>
      </c>
      <c r="G935" s="5"/>
      <c r="H935" s="5"/>
      <c r="I935" s="5"/>
      <c r="J935" s="5"/>
      <c r="K935" s="5"/>
      <c r="L935" s="5"/>
      <c r="M935" s="5"/>
      <c r="N935" s="5"/>
      <c r="O935" s="5"/>
      <c r="P935" s="5"/>
      <c r="Q935" s="5"/>
      <c r="R935" s="5"/>
      <c r="S935" s="5"/>
      <c r="T935" s="46"/>
      <c r="U935" s="1637" t="s">
        <v>591</v>
      </c>
      <c r="V935" s="1427"/>
      <c r="W935" s="1427"/>
      <c r="X935" s="1427"/>
      <c r="Y935" s="1427"/>
      <c r="Z935" s="1428"/>
      <c r="AA935" s="1641"/>
      <c r="AB935" s="1532"/>
      <c r="AC935" s="1532"/>
      <c r="AD935" s="1532"/>
      <c r="AE935" s="1532"/>
      <c r="AF935" s="1642"/>
      <c r="AZ935" s="30"/>
      <c r="BA935" s="14"/>
    </row>
    <row r="936" spans="6:55" ht="12.95" customHeight="1">
      <c r="F936" s="1638" t="s">
        <v>2202</v>
      </c>
      <c r="G936" s="1639"/>
      <c r="H936" s="1639"/>
      <c r="I936" s="1639"/>
      <c r="J936" s="1639"/>
      <c r="K936" s="1639"/>
      <c r="L936" s="1639"/>
      <c r="M936" s="1639"/>
      <c r="N936" s="1639"/>
      <c r="O936" s="1639"/>
      <c r="P936" s="1639"/>
      <c r="Q936" s="1639"/>
      <c r="R936" s="1639"/>
      <c r="S936" s="1639"/>
      <c r="T936" s="1640"/>
      <c r="U936" s="1637" t="s">
        <v>591</v>
      </c>
      <c r="V936" s="1427"/>
      <c r="W936" s="1427"/>
      <c r="X936" s="1427"/>
      <c r="Y936" s="1427"/>
      <c r="Z936" s="1428"/>
      <c r="AA936" s="1641"/>
      <c r="AB936" s="1532"/>
      <c r="AC936" s="1532"/>
      <c r="AD936" s="1532"/>
      <c r="AE936" s="1532"/>
      <c r="AF936" s="1642"/>
      <c r="AZ936" s="30"/>
      <c r="BA936" s="14"/>
    </row>
    <row r="937" spans="6:55" ht="12.95" customHeight="1">
      <c r="F937" s="1638" t="s">
        <v>2203</v>
      </c>
      <c r="G937" s="1639"/>
      <c r="H937" s="1639"/>
      <c r="I937" s="1639"/>
      <c r="J937" s="1639"/>
      <c r="K937" s="1639"/>
      <c r="L937" s="1639"/>
      <c r="M937" s="1639"/>
      <c r="N937" s="1639"/>
      <c r="O937" s="1639"/>
      <c r="P937" s="1639"/>
      <c r="Q937" s="1639"/>
      <c r="R937" s="1639"/>
      <c r="S937" s="1639"/>
      <c r="T937" s="1640"/>
      <c r="U937" s="1637" t="s">
        <v>591</v>
      </c>
      <c r="V937" s="1427"/>
      <c r="W937" s="1427"/>
      <c r="X937" s="1427"/>
      <c r="Y937" s="1427"/>
      <c r="Z937" s="1428"/>
      <c r="AA937" s="1641"/>
      <c r="AB937" s="1532"/>
      <c r="AC937" s="1532"/>
      <c r="AD937" s="1532"/>
      <c r="AE937" s="1532"/>
      <c r="AF937" s="1642"/>
      <c r="AZ937" s="30"/>
      <c r="BA937" s="30"/>
    </row>
    <row r="938" spans="6:55" ht="12.95" customHeight="1">
      <c r="F938" s="1634" t="s">
        <v>2199</v>
      </c>
      <c r="G938" s="1635"/>
      <c r="H938" s="1635"/>
      <c r="I938" s="1635"/>
      <c r="J938" s="1635"/>
      <c r="K938" s="1635"/>
      <c r="L938" s="1635"/>
      <c r="M938" s="1635"/>
      <c r="N938" s="1635"/>
      <c r="O938" s="1635"/>
      <c r="P938" s="1635"/>
      <c r="Q938" s="1635"/>
      <c r="R938" s="1635"/>
      <c r="S938" s="1635"/>
      <c r="T938" s="1636"/>
      <c r="U938" s="1637" t="s">
        <v>591</v>
      </c>
      <c r="V938" s="1427"/>
      <c r="W938" s="1427"/>
      <c r="X938" s="1427"/>
      <c r="Y938" s="1427"/>
      <c r="Z938" s="1428"/>
      <c r="AA938" s="1641"/>
      <c r="AB938" s="1532"/>
      <c r="AC938" s="1532"/>
      <c r="AD938" s="1532"/>
      <c r="AE938" s="1532"/>
      <c r="AF938" s="1642"/>
      <c r="AZ938" s="30"/>
      <c r="BA938" s="30"/>
    </row>
    <row r="939" spans="6:55" ht="12.95" customHeight="1">
      <c r="F939" s="1634" t="s">
        <v>2200</v>
      </c>
      <c r="G939" s="1635"/>
      <c r="H939" s="1635"/>
      <c r="I939" s="1635"/>
      <c r="J939" s="1635"/>
      <c r="K939" s="1635"/>
      <c r="L939" s="1635"/>
      <c r="M939" s="1635"/>
      <c r="N939" s="1635"/>
      <c r="O939" s="1635"/>
      <c r="P939" s="1635"/>
      <c r="Q939" s="1635"/>
      <c r="R939" s="1635"/>
      <c r="S939" s="1635"/>
      <c r="T939" s="1636"/>
      <c r="U939" s="1637" t="s">
        <v>591</v>
      </c>
      <c r="V939" s="1427"/>
      <c r="W939" s="1427"/>
      <c r="X939" s="1427"/>
      <c r="Y939" s="1427"/>
      <c r="Z939" s="1428"/>
      <c r="AA939" s="1641"/>
      <c r="AB939" s="1532"/>
      <c r="AC939" s="1532"/>
      <c r="AD939" s="1532"/>
      <c r="AE939" s="1532"/>
      <c r="AF939" s="1642"/>
      <c r="AZ939" s="30"/>
      <c r="BA939" s="30"/>
    </row>
    <row r="940" spans="6:55" ht="12.95" customHeight="1">
      <c r="F940" s="1634" t="s">
        <v>2201</v>
      </c>
      <c r="G940" s="1635"/>
      <c r="H940" s="1635"/>
      <c r="I940" s="1635"/>
      <c r="J940" s="1635"/>
      <c r="K940" s="1635"/>
      <c r="L940" s="1635"/>
      <c r="M940" s="1635"/>
      <c r="N940" s="1635"/>
      <c r="O940" s="1635"/>
      <c r="P940" s="1635"/>
      <c r="Q940" s="1635"/>
      <c r="R940" s="1635"/>
      <c r="S940" s="1635"/>
      <c r="T940" s="1636"/>
      <c r="U940" s="1637" t="s">
        <v>591</v>
      </c>
      <c r="V940" s="1427"/>
      <c r="W940" s="1427"/>
      <c r="X940" s="1427"/>
      <c r="Y940" s="1427"/>
      <c r="Z940" s="1428"/>
      <c r="AA940" s="1641"/>
      <c r="AB940" s="1532"/>
      <c r="AC940" s="1532"/>
      <c r="AD940" s="1532"/>
      <c r="AE940" s="1532"/>
      <c r="AF940" s="1642"/>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637" t="s">
        <v>591</v>
      </c>
      <c r="V941" s="1427"/>
      <c r="W941" s="1427"/>
      <c r="X941" s="1427"/>
      <c r="Y941" s="1427"/>
      <c r="Z941" s="1428"/>
      <c r="AA941" s="1641"/>
      <c r="AB941" s="1532"/>
      <c r="AC941" s="1532"/>
      <c r="AD941" s="1532"/>
      <c r="AE941" s="1532"/>
      <c r="AF941" s="1642"/>
      <c r="AZ941" s="34"/>
      <c r="BA941" s="34"/>
      <c r="BB941" s="14"/>
      <c r="BC941" s="14"/>
    </row>
    <row r="942" spans="6:55" ht="12.95" customHeight="1">
      <c r="F942" s="1638" t="s">
        <v>2204</v>
      </c>
      <c r="G942" s="1639"/>
      <c r="H942" s="1639"/>
      <c r="I942" s="1639"/>
      <c r="J942" s="1639"/>
      <c r="K942" s="1639"/>
      <c r="L942" s="1639"/>
      <c r="M942" s="1639"/>
      <c r="N942" s="1639"/>
      <c r="O942" s="1639"/>
      <c r="P942" s="1639"/>
      <c r="Q942" s="1639"/>
      <c r="R942" s="1639"/>
      <c r="S942" s="1639"/>
      <c r="T942" s="1640"/>
      <c r="U942" s="1637" t="s">
        <v>591</v>
      </c>
      <c r="V942" s="1427"/>
      <c r="W942" s="1427"/>
      <c r="X942" s="1427"/>
      <c r="Y942" s="1427"/>
      <c r="Z942" s="1428"/>
      <c r="AA942" s="1641"/>
      <c r="AB942" s="1532"/>
      <c r="AC942" s="1532"/>
      <c r="AD942" s="1532"/>
      <c r="AE942" s="1532"/>
      <c r="AF942" s="1642"/>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637" t="s">
        <v>591</v>
      </c>
      <c r="V943" s="1427"/>
      <c r="W943" s="1427"/>
      <c r="X943" s="1427"/>
      <c r="Y943" s="1427"/>
      <c r="Z943" s="1428"/>
      <c r="AA943" s="1641"/>
      <c r="AB943" s="1532"/>
      <c r="AC943" s="1532"/>
      <c r="AD943" s="1532"/>
      <c r="AE943" s="1532"/>
      <c r="AF943" s="1642"/>
      <c r="AZ943" s="34"/>
      <c r="BA943" s="34"/>
      <c r="BB943" s="34"/>
      <c r="BC943" s="34"/>
    </row>
    <row r="944" spans="6:55" ht="12.95" customHeight="1">
      <c r="F944" s="1638" t="s">
        <v>2205</v>
      </c>
      <c r="G944" s="1639"/>
      <c r="H944" s="1639"/>
      <c r="I944" s="1639"/>
      <c r="J944" s="1639"/>
      <c r="K944" s="1639"/>
      <c r="L944" s="1639"/>
      <c r="M944" s="1639"/>
      <c r="N944" s="1639"/>
      <c r="O944" s="1639"/>
      <c r="P944" s="1639"/>
      <c r="Q944" s="1639"/>
      <c r="R944" s="1639"/>
      <c r="S944" s="1639"/>
      <c r="T944" s="1640"/>
      <c r="U944" s="1637" t="s">
        <v>591</v>
      </c>
      <c r="V944" s="1427"/>
      <c r="W944" s="1427"/>
      <c r="X944" s="1427"/>
      <c r="Y944" s="1427"/>
      <c r="Z944" s="1428"/>
      <c r="AA944" s="1641"/>
      <c r="AB944" s="1532"/>
      <c r="AC944" s="1532"/>
      <c r="AD944" s="1532"/>
      <c r="AE944" s="1532"/>
      <c r="AF944" s="1642"/>
      <c r="AZ944" s="34"/>
      <c r="BA944" s="34"/>
      <c r="BB944" s="34"/>
      <c r="BC944" s="34"/>
    </row>
    <row r="945" spans="1:55" ht="12.95" customHeight="1">
      <c r="F945" s="45" t="s">
        <v>806</v>
      </c>
      <c r="G945" s="5"/>
      <c r="H945" s="5"/>
      <c r="I945" s="5"/>
      <c r="J945" s="5"/>
      <c r="K945" s="5"/>
      <c r="L945" s="5"/>
      <c r="M945" s="5"/>
      <c r="N945" s="5"/>
      <c r="O945" s="5"/>
      <c r="P945" s="1637" t="s">
        <v>669</v>
      </c>
      <c r="Q945" s="1427"/>
      <c r="R945" s="1427"/>
      <c r="S945" s="1427"/>
      <c r="T945" s="1428"/>
      <c r="U945" s="1637" t="s">
        <v>591</v>
      </c>
      <c r="V945" s="1427"/>
      <c r="W945" s="1427"/>
      <c r="X945" s="1427"/>
      <c r="Y945" s="1427"/>
      <c r="Z945" s="1428"/>
      <c r="AA945" s="1641"/>
      <c r="AB945" s="1532"/>
      <c r="AC945" s="1532"/>
      <c r="AD945" s="1532"/>
      <c r="AE945" s="1532"/>
      <c r="AF945" s="1642"/>
      <c r="AZ945" s="34"/>
      <c r="BA945" s="34"/>
      <c r="BB945" s="34"/>
      <c r="BC945" s="34"/>
    </row>
    <row r="946" spans="1:55" ht="12.95" customHeight="1">
      <c r="F946" s="1634" t="s">
        <v>2192</v>
      </c>
      <c r="G946" s="1635"/>
      <c r="H946" s="1636"/>
      <c r="I946" s="1651" t="s">
        <v>333</v>
      </c>
      <c r="J946" s="1652"/>
      <c r="K946" s="1652"/>
      <c r="L946" s="1652"/>
      <c r="M946" s="1652"/>
      <c r="N946" s="1652"/>
      <c r="O946" s="1652"/>
      <c r="P946" s="1652"/>
      <c r="Q946" s="1652"/>
      <c r="R946" s="1652"/>
      <c r="S946" s="1652"/>
      <c r="T946" s="1653"/>
      <c r="U946" s="1637" t="s">
        <v>591</v>
      </c>
      <c r="V946" s="1427"/>
      <c r="W946" s="1427"/>
      <c r="X946" s="1427"/>
      <c r="Y946" s="1427"/>
      <c r="Z946" s="1428"/>
      <c r="AA946" s="1641"/>
      <c r="AB946" s="1532"/>
      <c r="AC946" s="1532"/>
      <c r="AD946" s="1532"/>
      <c r="AE946" s="1532"/>
      <c r="AF946" s="1642"/>
      <c r="AZ946" s="34"/>
      <c r="BA946" s="34"/>
      <c r="BB946" s="34"/>
      <c r="BC946" s="34"/>
    </row>
    <row r="947" spans="1:55" ht="12.95" customHeight="1">
      <c r="F947" s="45" t="s">
        <v>86</v>
      </c>
      <c r="G947" s="48"/>
      <c r="H947" s="48"/>
      <c r="I947" s="1651" t="s">
        <v>2687</v>
      </c>
      <c r="J947" s="1652"/>
      <c r="K947" s="1652"/>
      <c r="L947" s="1652"/>
      <c r="M947" s="1652"/>
      <c r="N947" s="1652"/>
      <c r="O947" s="1652"/>
      <c r="P947" s="1652"/>
      <c r="Q947" s="1652"/>
      <c r="R947" s="1652"/>
      <c r="S947" s="1652"/>
      <c r="T947" s="1653"/>
      <c r="U947" s="1637" t="s">
        <v>591</v>
      </c>
      <c r="V947" s="1427"/>
      <c r="W947" s="1427"/>
      <c r="X947" s="1427"/>
      <c r="Y947" s="1427"/>
      <c r="Z947" s="1428"/>
      <c r="AA947" s="1641">
        <v>3845977</v>
      </c>
      <c r="AB947" s="1532"/>
      <c r="AC947" s="1532"/>
      <c r="AD947" s="1532"/>
      <c r="AE947" s="1532"/>
      <c r="AF947" s="1642"/>
      <c r="AZ947" s="34"/>
      <c r="BA947" s="34"/>
      <c r="BB947" s="34"/>
      <c r="BC947" s="34"/>
    </row>
    <row r="948" spans="1:55" ht="12.95" customHeight="1">
      <c r="F948" s="45" t="s">
        <v>10</v>
      </c>
      <c r="G948" s="48"/>
      <c r="H948" s="48"/>
      <c r="I948" s="1651" t="s">
        <v>2712</v>
      </c>
      <c r="J948" s="1710"/>
      <c r="K948" s="1710"/>
      <c r="L948" s="1710"/>
      <c r="M948" s="1710"/>
      <c r="N948" s="1710"/>
      <c r="O948" s="1710"/>
      <c r="P948" s="1710"/>
      <c r="Q948" s="1710"/>
      <c r="R948" s="1710"/>
      <c r="S948" s="1710"/>
      <c r="T948" s="1711"/>
      <c r="U948" s="1637" t="s">
        <v>591</v>
      </c>
      <c r="V948" s="1427"/>
      <c r="W948" s="1427"/>
      <c r="X948" s="1427"/>
      <c r="Y948" s="1427"/>
      <c r="Z948" s="1428"/>
      <c r="AA948" s="1641">
        <f>AO628+AO629</f>
        <v>21300000</v>
      </c>
      <c r="AB948" s="1532"/>
      <c r="AC948" s="1532"/>
      <c r="AD948" s="1532"/>
      <c r="AE948" s="1532"/>
      <c r="AF948" s="1642"/>
      <c r="AV948" s="2"/>
      <c r="AW948" s="2"/>
      <c r="AX948" s="2"/>
      <c r="AY948" s="2"/>
      <c r="AZ948" s="34"/>
      <c r="BA948" s="34"/>
      <c r="BB948" s="34"/>
      <c r="BC948" s="34"/>
    </row>
    <row r="949" spans="1:55" ht="12.95" customHeight="1">
      <c r="F949" s="47" t="s">
        <v>169</v>
      </c>
      <c r="G949" s="48"/>
      <c r="H949" s="48"/>
      <c r="I949" s="1651" t="str">
        <f>I950</f>
        <v>(specify here)</v>
      </c>
      <c r="J949" s="1710"/>
      <c r="K949" s="1710"/>
      <c r="L949" s="1710"/>
      <c r="M949" s="1710"/>
      <c r="N949" s="1710"/>
      <c r="O949" s="1710"/>
      <c r="P949" s="1710"/>
      <c r="Q949" s="1710"/>
      <c r="R949" s="1710"/>
      <c r="S949" s="1710"/>
      <c r="T949" s="1711"/>
      <c r="U949" s="1637" t="s">
        <v>591</v>
      </c>
      <c r="V949" s="1427"/>
      <c r="W949" s="1427"/>
      <c r="X949" s="1427"/>
      <c r="Y949" s="1427"/>
      <c r="Z949" s="1428"/>
      <c r="AA949" s="1641"/>
      <c r="AB949" s="1532"/>
      <c r="AC949" s="1532"/>
      <c r="AD949" s="1532"/>
      <c r="AE949" s="1532"/>
      <c r="AF949" s="1642"/>
      <c r="AU949" s="2"/>
      <c r="AZ949" s="34"/>
      <c r="BA949" s="34"/>
      <c r="BB949" s="34"/>
      <c r="BC949" s="34"/>
    </row>
    <row r="950" spans="1:55" ht="12.95" customHeight="1">
      <c r="F950" s="47" t="s">
        <v>169</v>
      </c>
      <c r="G950" s="48"/>
      <c r="H950" s="48"/>
      <c r="I950" s="1832" t="s">
        <v>333</v>
      </c>
      <c r="J950" s="1710"/>
      <c r="K950" s="1710"/>
      <c r="L950" s="1710"/>
      <c r="M950" s="1710"/>
      <c r="N950" s="1710"/>
      <c r="O950" s="1710"/>
      <c r="P950" s="1710"/>
      <c r="Q950" s="1710"/>
      <c r="R950" s="1710"/>
      <c r="S950" s="1710"/>
      <c r="T950" s="1711"/>
      <c r="U950" s="1637" t="s">
        <v>591</v>
      </c>
      <c r="V950" s="1427"/>
      <c r="W950" s="1427"/>
      <c r="X950" s="1427"/>
      <c r="Y950" s="1427"/>
      <c r="Z950" s="1428"/>
      <c r="AA950" s="1641"/>
      <c r="AB950" s="1532"/>
      <c r="AC950" s="1532"/>
      <c r="AD950" s="1532"/>
      <c r="AE950" s="1532"/>
      <c r="AF950" s="1642"/>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13">
        <v>45713</v>
      </c>
      <c r="N955" s="1529"/>
      <c r="O955" s="1529"/>
      <c r="P955" s="1529"/>
      <c r="Q955" s="1529"/>
      <c r="R955" s="1529"/>
      <c r="S955" s="1632"/>
      <c r="U955" s="66" t="s">
        <v>11</v>
      </c>
      <c r="V955" s="5"/>
      <c r="W955" s="5"/>
      <c r="X955" s="5"/>
      <c r="Y955" s="5"/>
      <c r="Z955" s="5"/>
      <c r="AA955" s="5"/>
      <c r="AB955" s="5"/>
      <c r="AC955" s="5"/>
      <c r="AD955" s="46"/>
      <c r="AE955" s="1713"/>
      <c r="AF955" s="1529"/>
      <c r="AG955" s="1529"/>
      <c r="AH955" s="1529"/>
      <c r="AI955" s="1529"/>
      <c r="AJ955" s="1529"/>
      <c r="AK955" s="1632"/>
      <c r="AZ955" s="34"/>
      <c r="BA955" s="34"/>
      <c r="BB955" s="34"/>
      <c r="BC955" s="34"/>
    </row>
    <row r="956" spans="1:55" ht="12.95" customHeight="1">
      <c r="C956" s="66" t="s">
        <v>12</v>
      </c>
      <c r="D956" s="5"/>
      <c r="E956" s="5"/>
      <c r="F956" s="5"/>
      <c r="G956" s="5"/>
      <c r="H956" s="5"/>
      <c r="I956" s="5"/>
      <c r="J956" s="5"/>
      <c r="K956" s="5"/>
      <c r="L956" s="46"/>
      <c r="M956" s="1670" t="s">
        <v>2705</v>
      </c>
      <c r="N956" s="1497"/>
      <c r="O956" s="1497"/>
      <c r="P956" s="1497"/>
      <c r="Q956" s="1497"/>
      <c r="R956" s="1497"/>
      <c r="S956" s="1671"/>
      <c r="U956" s="66" t="s">
        <v>12</v>
      </c>
      <c r="V956" s="5"/>
      <c r="W956" s="5"/>
      <c r="X956" s="5"/>
      <c r="Y956" s="5"/>
      <c r="Z956" s="5"/>
      <c r="AA956" s="5"/>
      <c r="AB956" s="5"/>
      <c r="AC956" s="5"/>
      <c r="AD956" s="46"/>
      <c r="AE956" s="1670"/>
      <c r="AF956" s="1497"/>
      <c r="AG956" s="1497"/>
      <c r="AH956" s="1497"/>
      <c r="AI956" s="1497"/>
      <c r="AJ956" s="1497"/>
      <c r="AK956" s="1671"/>
      <c r="AZ956" s="34"/>
      <c r="BA956" s="34"/>
      <c r="BB956" s="34"/>
      <c r="BC956" s="34"/>
    </row>
    <row r="957" spans="1:55" ht="12.95" customHeight="1">
      <c r="C957" s="66" t="s">
        <v>880</v>
      </c>
      <c r="D957" s="5"/>
      <c r="E957" s="5"/>
      <c r="J957" s="1817" t="s">
        <v>2711</v>
      </c>
      <c r="K957" s="1818"/>
      <c r="L957" s="1818"/>
      <c r="M957" s="1818"/>
      <c r="N957" s="1818"/>
      <c r="O957" s="1818"/>
      <c r="P957" s="1818"/>
      <c r="Q957" s="1818"/>
      <c r="R957" s="1818"/>
      <c r="S957" s="1819"/>
      <c r="U957" s="66" t="s">
        <v>880</v>
      </c>
      <c r="V957" s="5"/>
      <c r="W957" s="5"/>
      <c r="AB957" s="1817" t="s">
        <v>306</v>
      </c>
      <c r="AC957" s="1818"/>
      <c r="AD957" s="1818"/>
      <c r="AE957" s="1818"/>
      <c r="AF957" s="1818"/>
      <c r="AG957" s="1818"/>
      <c r="AH957" s="1818"/>
      <c r="AI957" s="1818"/>
      <c r="AJ957" s="1818"/>
      <c r="AK957" s="1819"/>
      <c r="AZ957" s="34"/>
      <c r="BA957" s="34"/>
      <c r="BB957" s="34"/>
      <c r="BC957" s="34"/>
    </row>
    <row r="958" spans="1:55" ht="12.95" customHeight="1">
      <c r="C958" s="66" t="s">
        <v>13</v>
      </c>
      <c r="D958" s="5"/>
      <c r="E958" s="5"/>
      <c r="F958" s="5"/>
      <c r="G958" s="5"/>
      <c r="H958" s="5"/>
      <c r="I958" s="5"/>
      <c r="J958" s="5"/>
      <c r="K958" s="5"/>
      <c r="L958" s="46"/>
      <c r="M958" s="1714">
        <f>30/109</f>
        <v>0.27522935779816515</v>
      </c>
      <c r="N958" s="1715"/>
      <c r="O958" s="1715"/>
      <c r="P958" s="1715"/>
      <c r="Q958" s="1715"/>
      <c r="R958" s="1715"/>
      <c r="S958" s="1716"/>
      <c r="U958" s="66" t="s">
        <v>13</v>
      </c>
      <c r="V958" s="5"/>
      <c r="W958" s="5"/>
      <c r="X958" s="5"/>
      <c r="Y958" s="5"/>
      <c r="Z958" s="5"/>
      <c r="AA958" s="5"/>
      <c r="AB958" s="5"/>
      <c r="AC958" s="5"/>
      <c r="AD958" s="46"/>
      <c r="AE958" s="1788"/>
      <c r="AF958" s="1715"/>
      <c r="AG958" s="1715"/>
      <c r="AH958" s="1715"/>
      <c r="AI958" s="1715"/>
      <c r="AJ958" s="1715"/>
      <c r="AK958" s="1716"/>
      <c r="AZ958" s="34"/>
      <c r="BA958" s="34"/>
      <c r="BB958" s="34"/>
      <c r="BC958" s="34"/>
    </row>
    <row r="959" spans="1:55" ht="12.95" customHeight="1">
      <c r="C959" s="66" t="s">
        <v>14</v>
      </c>
      <c r="D959" s="5"/>
      <c r="E959" s="5"/>
      <c r="F959" s="5"/>
      <c r="G959" s="5"/>
      <c r="H959" s="5"/>
      <c r="I959" s="5"/>
      <c r="J959" s="5"/>
      <c r="K959" s="5"/>
      <c r="L959" s="46"/>
      <c r="M959" s="1734">
        <v>30</v>
      </c>
      <c r="N959" s="1617"/>
      <c r="O959" s="1617"/>
      <c r="P959" s="1617"/>
      <c r="Q959" s="1617"/>
      <c r="R959" s="1617"/>
      <c r="S959" s="1618"/>
      <c r="U959" s="66" t="s">
        <v>14</v>
      </c>
      <c r="V959" s="5"/>
      <c r="W959" s="5"/>
      <c r="X959" s="5"/>
      <c r="Y959" s="5"/>
      <c r="Z959" s="5"/>
      <c r="AA959" s="5"/>
      <c r="AB959" s="5"/>
      <c r="AC959" s="5"/>
      <c r="AD959" s="46"/>
      <c r="AE959" s="1734"/>
      <c r="AF959" s="1617"/>
      <c r="AG959" s="1617"/>
      <c r="AH959" s="1617"/>
      <c r="AI959" s="1617"/>
      <c r="AJ959" s="1617"/>
      <c r="AK959" s="1618"/>
      <c r="AV959" s="2"/>
      <c r="AW959" s="2"/>
      <c r="AX959" s="2"/>
      <c r="AY959" s="2"/>
      <c r="AZ959" s="34"/>
      <c r="BA959" s="34"/>
      <c r="BB959" s="34"/>
      <c r="BC959" s="34"/>
    </row>
    <row r="960" spans="1:55" ht="12.95" customHeight="1">
      <c r="C960" s="66" t="s">
        <v>15</v>
      </c>
      <c r="D960" s="5"/>
      <c r="E960" s="5"/>
      <c r="F960" s="5"/>
      <c r="G960" s="5"/>
      <c r="H960" s="5"/>
      <c r="I960" s="5"/>
      <c r="J960" s="5"/>
      <c r="K960" s="5"/>
      <c r="L960" s="46"/>
      <c r="M960" s="1641">
        <v>721440</v>
      </c>
      <c r="N960" s="1532"/>
      <c r="O960" s="1532"/>
      <c r="P960" s="1532"/>
      <c r="Q960" s="1532"/>
      <c r="R960" s="1532"/>
      <c r="S960" s="1642"/>
      <c r="U960" s="66" t="s">
        <v>15</v>
      </c>
      <c r="V960" s="5"/>
      <c r="W960" s="5"/>
      <c r="X960" s="5"/>
      <c r="Y960" s="5"/>
      <c r="Z960" s="5"/>
      <c r="AA960" s="5"/>
      <c r="AB960" s="5"/>
      <c r="AC960" s="5"/>
      <c r="AD960" s="46"/>
      <c r="AE960" s="1641"/>
      <c r="AF960" s="1532"/>
      <c r="AG960" s="1532"/>
      <c r="AH960" s="1532"/>
      <c r="AI960" s="1532"/>
      <c r="AJ960" s="1532"/>
      <c r="AK960" s="1642"/>
      <c r="AV960" s="2"/>
      <c r="AW960" s="2"/>
      <c r="AX960" s="2"/>
      <c r="AY960" s="2"/>
      <c r="AZ960" s="34"/>
      <c r="BA960" s="34"/>
      <c r="BB960" s="34"/>
      <c r="BC960" s="34"/>
    </row>
    <row r="961" spans="1:64" ht="12.95" customHeight="1">
      <c r="C961" s="66" t="s">
        <v>16</v>
      </c>
      <c r="D961" s="5"/>
      <c r="E961" s="5"/>
      <c r="F961" s="5"/>
      <c r="G961" s="5"/>
      <c r="H961" s="5"/>
      <c r="I961" s="5"/>
      <c r="J961" s="5"/>
      <c r="K961" s="5"/>
      <c r="L961" s="46"/>
      <c r="M961" s="1641">
        <f>M960*20</f>
        <v>14428800</v>
      </c>
      <c r="N961" s="1532"/>
      <c r="O961" s="1532"/>
      <c r="P961" s="1532"/>
      <c r="Q961" s="1532"/>
      <c r="R961" s="1532"/>
      <c r="S961" s="1642"/>
      <c r="U961" s="66" t="s">
        <v>16</v>
      </c>
      <c r="V961" s="5"/>
      <c r="W961" s="5"/>
      <c r="X961" s="5"/>
      <c r="Y961" s="5"/>
      <c r="Z961" s="5"/>
      <c r="AA961" s="5"/>
      <c r="AB961" s="5"/>
      <c r="AC961" s="5"/>
      <c r="AD961" s="46"/>
      <c r="AE961" s="1641"/>
      <c r="AF961" s="1532"/>
      <c r="AG961" s="1532"/>
      <c r="AH961" s="1532"/>
      <c r="AI961" s="1532"/>
      <c r="AJ961" s="1532"/>
      <c r="AK961" s="1642"/>
      <c r="AV961" s="2"/>
      <c r="AW961" s="2"/>
      <c r="AX961" s="2"/>
      <c r="AY961" s="2"/>
      <c r="AZ961" s="34"/>
      <c r="BB961" s="34"/>
      <c r="BC961" s="34"/>
    </row>
    <row r="962" spans="1:64" ht="12.95" customHeight="1">
      <c r="C962" s="121" t="s">
        <v>1661</v>
      </c>
      <c r="D962" s="5"/>
      <c r="E962" s="5"/>
      <c r="F962" s="5"/>
      <c r="G962" s="5"/>
      <c r="H962" s="5"/>
      <c r="I962" s="5"/>
      <c r="J962" s="5"/>
      <c r="K962" s="5"/>
      <c r="L962" s="46"/>
      <c r="M962" s="1785">
        <v>20</v>
      </c>
      <c r="N962" s="1786"/>
      <c r="O962" s="1786"/>
      <c r="P962" s="1786"/>
      <c r="Q962" s="1786"/>
      <c r="R962" s="1786"/>
      <c r="S962" s="1787"/>
      <c r="U962" s="121" t="s">
        <v>1661</v>
      </c>
      <c r="V962" s="5"/>
      <c r="W962" s="5"/>
      <c r="X962" s="5"/>
      <c r="Y962" s="5"/>
      <c r="Z962" s="5"/>
      <c r="AA962" s="5"/>
      <c r="AB962" s="5"/>
      <c r="AC962" s="5"/>
      <c r="AD962" s="46"/>
      <c r="AE962" s="1785"/>
      <c r="AF962" s="1786"/>
      <c r="AG962" s="1786"/>
      <c r="AH962" s="1786"/>
      <c r="AI962" s="1786"/>
      <c r="AJ962" s="1786"/>
      <c r="AK962" s="178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667"/>
      <c r="N967" s="1668"/>
      <c r="O967" s="1668"/>
      <c r="P967" s="1668"/>
      <c r="Q967" s="1668"/>
      <c r="R967" s="1668"/>
      <c r="S967" s="1669"/>
      <c r="T967" s="66" t="s">
        <v>790</v>
      </c>
      <c r="U967" s="5"/>
      <c r="V967" s="5"/>
      <c r="W967" s="5"/>
      <c r="X967" s="5"/>
      <c r="Y967" s="5"/>
      <c r="Z967" s="46"/>
      <c r="AA967" s="1667"/>
      <c r="AB967" s="1668"/>
      <c r="AC967" s="1668"/>
      <c r="AD967" s="1668"/>
      <c r="AE967" s="1668"/>
      <c r="AF967" s="1668"/>
      <c r="AG967" s="1669"/>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667"/>
      <c r="N968" s="1668"/>
      <c r="O968" s="1668"/>
      <c r="P968" s="1668"/>
      <c r="Q968" s="1668"/>
      <c r="R968" s="1668"/>
      <c r="S968" s="1669"/>
      <c r="T968" s="66" t="s">
        <v>789</v>
      </c>
      <c r="U968" s="5"/>
      <c r="V968" s="5"/>
      <c r="W968" s="5"/>
      <c r="X968" s="5"/>
      <c r="Y968" s="5"/>
      <c r="Z968" s="46"/>
      <c r="AA968" s="1667"/>
      <c r="AB968" s="1668"/>
      <c r="AC968" s="1668"/>
      <c r="AD968" s="1668"/>
      <c r="AE968" s="1668"/>
      <c r="AF968" s="1668"/>
      <c r="AG968" s="166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717" t="s">
        <v>591</v>
      </c>
      <c r="N969" s="1718"/>
      <c r="O969" s="1718"/>
      <c r="P969" s="1718"/>
      <c r="Q969" s="1718"/>
      <c r="R969" s="1718"/>
      <c r="S969" s="1719"/>
      <c r="T969" s="45" t="s">
        <v>336</v>
      </c>
      <c r="U969" s="5"/>
      <c r="V969" s="5"/>
      <c r="W969" s="5"/>
      <c r="X969" s="5"/>
      <c r="Y969" s="5"/>
      <c r="Z969" s="46"/>
      <c r="AA969" s="1667"/>
      <c r="AB969" s="1668"/>
      <c r="AC969" s="1668"/>
      <c r="AD969" s="1668"/>
      <c r="AE969" s="1668"/>
      <c r="AF969" s="1668"/>
      <c r="AG969" s="166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667"/>
      <c r="N970" s="1668"/>
      <c r="O970" s="1668"/>
      <c r="P970" s="1668"/>
      <c r="Q970" s="1668"/>
      <c r="R970" s="1668"/>
      <c r="S970" s="1669"/>
      <c r="T970" s="45" t="s">
        <v>337</v>
      </c>
      <c r="U970" s="5"/>
      <c r="V970" s="5"/>
      <c r="W970" s="5"/>
      <c r="X970" s="5"/>
      <c r="Y970" s="5"/>
      <c r="Z970" s="46"/>
      <c r="AA970" s="1667"/>
      <c r="AB970" s="1668"/>
      <c r="AC970" s="1668"/>
      <c r="AD970" s="1668"/>
      <c r="AE970" s="1668"/>
      <c r="AF970" s="1668"/>
      <c r="AG970" s="166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667"/>
      <c r="N971" s="1668"/>
      <c r="O971" s="1668"/>
      <c r="P971" s="1668"/>
      <c r="Q971" s="1668"/>
      <c r="R971" s="1668"/>
      <c r="S971" s="1669"/>
      <c r="T971" s="45" t="s">
        <v>375</v>
      </c>
      <c r="U971" s="5"/>
      <c r="V971" s="5"/>
      <c r="W971" s="5"/>
      <c r="X971" s="5"/>
      <c r="Y971" s="5"/>
      <c r="Z971" s="46"/>
      <c r="AA971" s="1667"/>
      <c r="AB971" s="1668"/>
      <c r="AC971" s="1668"/>
      <c r="AD971" s="1668"/>
      <c r="AE971" s="1668"/>
      <c r="AF971" s="1668"/>
      <c r="AG971" s="1669"/>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817" t="s">
        <v>306</v>
      </c>
      <c r="N972" s="1818"/>
      <c r="O972" s="1818"/>
      <c r="P972" s="1818"/>
      <c r="Q972" s="1818"/>
      <c r="R972" s="1818"/>
      <c r="S972" s="1819"/>
      <c r="T972" s="1772"/>
      <c r="U972" s="1773"/>
      <c r="V972" s="1773"/>
      <c r="W972" s="1773"/>
      <c r="X972" s="1773"/>
      <c r="Y972" s="1773"/>
      <c r="Z972" s="1774"/>
      <c r="AA972" s="1667"/>
      <c r="AB972" s="1668"/>
      <c r="AC972" s="1668"/>
      <c r="AD972" s="1668"/>
      <c r="AE972" s="1668"/>
      <c r="AF972" s="1668"/>
      <c r="AG972" s="166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667"/>
      <c r="N973" s="1668"/>
      <c r="O973" s="1668"/>
      <c r="P973" s="1668"/>
      <c r="Q973" s="1668"/>
      <c r="R973" s="1668"/>
      <c r="S973" s="1669"/>
      <c r="T973" s="1772"/>
      <c r="U973" s="1773"/>
      <c r="V973" s="1773"/>
      <c r="W973" s="1773"/>
      <c r="X973" s="1773"/>
      <c r="Y973" s="1773"/>
      <c r="Z973" s="1774"/>
      <c r="AA973" s="1667"/>
      <c r="AB973" s="1668"/>
      <c r="AC973" s="1668"/>
      <c r="AD973" s="1668"/>
      <c r="AE973" s="1668"/>
      <c r="AF973" s="1668"/>
      <c r="AG973" s="1669"/>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370" t="s">
        <v>669</v>
      </c>
      <c r="P974" s="1372"/>
      <c r="Q974" s="92"/>
      <c r="R974" s="92"/>
      <c r="S974" s="93"/>
      <c r="T974" s="41" t="s">
        <v>169</v>
      </c>
      <c r="U974" s="42"/>
      <c r="V974" s="42"/>
      <c r="W974" s="1820" t="s">
        <v>333</v>
      </c>
      <c r="X974" s="1821"/>
      <c r="Y974" s="1821"/>
      <c r="Z974" s="1821"/>
      <c r="AA974" s="1821"/>
      <c r="AB974" s="1821"/>
      <c r="AC974" s="1821"/>
      <c r="AD974" s="1821"/>
      <c r="AE974" s="1821"/>
      <c r="AF974" s="1821"/>
      <c r="AG974" s="1822"/>
      <c r="AU974" s="68"/>
      <c r="AV974" s="95"/>
      <c r="AW974" s="95"/>
      <c r="AX974" s="95"/>
      <c r="AY974" s="95"/>
      <c r="AZ974" s="34"/>
      <c r="BB974" s="34"/>
      <c r="BC974" s="34"/>
      <c r="BD974" s="34"/>
      <c r="BE974" s="34"/>
      <c r="BF974" s="34"/>
      <c r="BG974" s="34"/>
      <c r="BH974" s="34"/>
      <c r="BI974" s="34"/>
      <c r="BJ974" s="34"/>
      <c r="BK974" s="34"/>
      <c r="BL974" s="34"/>
    </row>
    <row r="975" spans="1:64" ht="12.95" customHeight="1">
      <c r="F975" s="1612" t="s">
        <v>33</v>
      </c>
      <c r="G975" s="1489"/>
      <c r="H975" s="1489"/>
      <c r="I975" s="1489"/>
      <c r="J975" s="1489"/>
      <c r="K975" s="1489"/>
      <c r="L975" s="1489"/>
      <c r="M975" s="1667"/>
      <c r="N975" s="1668"/>
      <c r="O975" s="1668"/>
      <c r="P975" s="1668"/>
      <c r="Q975" s="1668"/>
      <c r="R975" s="1668"/>
      <c r="S975" s="1669"/>
      <c r="T975" s="47"/>
      <c r="U975" s="48"/>
      <c r="V975" s="48"/>
      <c r="W975" s="48"/>
      <c r="X975" s="48"/>
      <c r="Y975" s="48"/>
      <c r="Z975" s="124" t="s">
        <v>134</v>
      </c>
      <c r="AA975" s="1769"/>
      <c r="AB975" s="1770"/>
      <c r="AC975" s="1770"/>
      <c r="AD975" s="1770"/>
      <c r="AE975" s="1770"/>
      <c r="AF975" s="1770"/>
      <c r="AG975" s="177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43"/>
      <c r="BH976" s="1643"/>
      <c r="BI976" s="1643"/>
      <c r="BJ976" s="1643"/>
      <c r="BK976" s="1643"/>
      <c r="BL976" s="1643"/>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42" t="s">
        <v>548</v>
      </c>
      <c r="B979" s="1542"/>
      <c r="C979" s="1542"/>
      <c r="D979" s="1542"/>
      <c r="E979" s="1542"/>
      <c r="F979" s="1542"/>
      <c r="G979" s="1542"/>
      <c r="H979" s="1542"/>
      <c r="I979" s="1542"/>
      <c r="J979" s="1542"/>
      <c r="K979" s="1542"/>
      <c r="L979" s="1542"/>
      <c r="M979" s="1542"/>
      <c r="N979" s="1542"/>
      <c r="O979" s="1542"/>
      <c r="P979" s="1542"/>
      <c r="Q979" s="1542"/>
      <c r="R979" s="1542"/>
      <c r="S979" s="1542"/>
      <c r="T979" s="1542"/>
      <c r="U979" s="1542"/>
      <c r="V979" s="1542"/>
      <c r="W979" s="1542"/>
      <c r="X979" s="1542"/>
      <c r="Y979" s="1542"/>
      <c r="Z979" s="1542"/>
      <c r="AA979" s="1542"/>
      <c r="AB979" s="1542"/>
      <c r="AC979" s="1542"/>
      <c r="AD979" s="1542"/>
      <c r="AE979" s="1542"/>
      <c r="AF979" s="1542"/>
      <c r="AG979" s="1542"/>
      <c r="AH979" s="1542"/>
      <c r="AI979" s="1542"/>
      <c r="AJ979" s="1542"/>
      <c r="AK979" s="1542"/>
      <c r="AL979" s="1542"/>
      <c r="AM979" s="1542"/>
      <c r="AN979" s="1542"/>
      <c r="AO979" s="1542"/>
      <c r="AP979" s="1542"/>
      <c r="AQ979" s="1542"/>
      <c r="AR979" s="1542"/>
      <c r="AS979" s="1542"/>
      <c r="AT979" s="1542"/>
      <c r="AU979" s="68"/>
      <c r="AV979" s="68"/>
      <c r="AW979" s="68"/>
      <c r="AX979" s="68"/>
      <c r="AY979" s="68"/>
      <c r="AZ979" s="14"/>
      <c r="BA979" s="14"/>
      <c r="BB979" s="912"/>
      <c r="BC979" s="912"/>
    </row>
    <row r="980" spans="1:64" ht="12.95" customHeight="1">
      <c r="A980" s="1542"/>
      <c r="B980" s="1542"/>
      <c r="C980" s="1542"/>
      <c r="D980" s="1542"/>
      <c r="E980" s="1542"/>
      <c r="F980" s="1542"/>
      <c r="G980" s="1542"/>
      <c r="H980" s="1542"/>
      <c r="I980" s="1542"/>
      <c r="J980" s="1542"/>
      <c r="K980" s="1542"/>
      <c r="L980" s="1542"/>
      <c r="M980" s="1542"/>
      <c r="N980" s="1542"/>
      <c r="O980" s="1542"/>
      <c r="P980" s="1542"/>
      <c r="Q980" s="1542"/>
      <c r="R980" s="1542"/>
      <c r="S980" s="1542"/>
      <c r="T980" s="1542"/>
      <c r="U980" s="1542"/>
      <c r="V980" s="1542"/>
      <c r="W980" s="1542"/>
      <c r="X980" s="1542"/>
      <c r="Y980" s="1542"/>
      <c r="Z980" s="1542"/>
      <c r="AA980" s="1542"/>
      <c r="AB980" s="1542"/>
      <c r="AC980" s="1542"/>
      <c r="AD980" s="1542"/>
      <c r="AE980" s="1542"/>
      <c r="AF980" s="1542"/>
      <c r="AG980" s="1542"/>
      <c r="AH980" s="1542"/>
      <c r="AI980" s="1542"/>
      <c r="AJ980" s="1542"/>
      <c r="AK980" s="1542"/>
      <c r="AL980" s="1542"/>
      <c r="AM980" s="1542"/>
      <c r="AN980" s="1542"/>
      <c r="AO980" s="1542"/>
      <c r="AP980" s="1542"/>
      <c r="AQ980" s="1542"/>
      <c r="AR980" s="1542"/>
      <c r="AS980" s="1542"/>
      <c r="AT980" s="1542"/>
      <c r="AU980" s="68"/>
      <c r="AV980" s="68"/>
      <c r="AW980" s="68"/>
      <c r="AX980" s="68"/>
      <c r="AY980" s="68"/>
      <c r="AZ980" s="30"/>
      <c r="BA980" s="14"/>
      <c r="BB980" s="14"/>
      <c r="BC980" s="14"/>
    </row>
    <row r="981" spans="1:64" ht="12.95" customHeight="1">
      <c r="A981" s="1542"/>
      <c r="B981" s="1542"/>
      <c r="C981" s="1542"/>
      <c r="D981" s="1542"/>
      <c r="E981" s="1542"/>
      <c r="F981" s="1542"/>
      <c r="G981" s="1542"/>
      <c r="H981" s="1542"/>
      <c r="I981" s="1542"/>
      <c r="J981" s="1542"/>
      <c r="K981" s="1542"/>
      <c r="L981" s="1542"/>
      <c r="M981" s="1542"/>
      <c r="N981" s="1542"/>
      <c r="O981" s="1542"/>
      <c r="P981" s="1542"/>
      <c r="Q981" s="1542"/>
      <c r="R981" s="1542"/>
      <c r="S981" s="1542"/>
      <c r="T981" s="1542"/>
      <c r="U981" s="1542"/>
      <c r="V981" s="1542"/>
      <c r="W981" s="1542"/>
      <c r="X981" s="1542"/>
      <c r="Y981" s="1542"/>
      <c r="Z981" s="1542"/>
      <c r="AA981" s="1542"/>
      <c r="AB981" s="1542"/>
      <c r="AC981" s="1542"/>
      <c r="AD981" s="1542"/>
      <c r="AE981" s="1542"/>
      <c r="AF981" s="1542"/>
      <c r="AG981" s="1542"/>
      <c r="AH981" s="1542"/>
      <c r="AI981" s="1542"/>
      <c r="AJ981" s="1542"/>
      <c r="AK981" s="1542"/>
      <c r="AL981" s="1542"/>
      <c r="AM981" s="1542"/>
      <c r="AN981" s="1542"/>
      <c r="AO981" s="1542"/>
      <c r="AP981" s="1542"/>
      <c r="AQ981" s="1542"/>
      <c r="AR981" s="1542"/>
      <c r="AS981" s="1542"/>
      <c r="AT981" s="154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800" t="s">
        <v>638</v>
      </c>
      <c r="E985" s="1801"/>
      <c r="F985" s="1801"/>
      <c r="G985" s="1801"/>
      <c r="H985" s="1801"/>
      <c r="I985" s="1801"/>
      <c r="J985" s="1801"/>
      <c r="K985" s="1801"/>
      <c r="L985" s="1801"/>
      <c r="M985" s="1801"/>
      <c r="N985" s="1801"/>
      <c r="O985" s="1801"/>
      <c r="P985" s="1801"/>
      <c r="Q985" s="1802"/>
      <c r="R985" s="1800" t="s">
        <v>639</v>
      </c>
      <c r="S985" s="1801"/>
      <c r="T985" s="1801"/>
      <c r="U985" s="1801"/>
      <c r="V985" s="1801"/>
      <c r="W985" s="1801"/>
      <c r="X985" s="1801"/>
      <c r="Y985" s="1801"/>
      <c r="Z985" s="1801"/>
      <c r="AA985" s="1802"/>
      <c r="AB985" s="1800" t="s">
        <v>640</v>
      </c>
      <c r="AC985" s="1801"/>
      <c r="AD985" s="1801"/>
      <c r="AE985" s="1801"/>
      <c r="AF985" s="1801"/>
      <c r="AG985" s="1801"/>
      <c r="AH985" s="1801"/>
      <c r="AI985" s="1802"/>
      <c r="AJ985" s="1800" t="s">
        <v>641</v>
      </c>
      <c r="AK985" s="1801"/>
      <c r="AL985" s="1801"/>
      <c r="AM985" s="1801"/>
      <c r="AN985" s="1801"/>
      <c r="AO985" s="1801"/>
      <c r="AP985" s="1801"/>
      <c r="AQ985" s="1802"/>
      <c r="AR985" s="68"/>
      <c r="AS985" s="68"/>
      <c r="AT985" s="68"/>
      <c r="AU985" s="68"/>
      <c r="AV985" s="68"/>
      <c r="AW985" s="68"/>
      <c r="AX985" s="68"/>
      <c r="AY985" s="68"/>
      <c r="AZ985" s="30"/>
      <c r="BB985" s="14"/>
      <c r="BC985" s="14"/>
    </row>
    <row r="986" spans="1:64" ht="12.95" customHeight="1">
      <c r="A986" s="14"/>
      <c r="B986" s="73"/>
      <c r="C986" s="929"/>
      <c r="D986" s="1806" t="s">
        <v>633</v>
      </c>
      <c r="E986" s="1807"/>
      <c r="F986" s="1807"/>
      <c r="G986" s="1807"/>
      <c r="H986" s="1807"/>
      <c r="I986" s="1807"/>
      <c r="J986" s="1807"/>
      <c r="K986" s="1807"/>
      <c r="L986" s="1807"/>
      <c r="M986" s="1807"/>
      <c r="N986" s="1807"/>
      <c r="O986" s="1807"/>
      <c r="P986" s="1807"/>
      <c r="Q986" s="1808"/>
      <c r="R986" s="1793">
        <f>IF(ISNA(IF($CU$122="4%",(INDEX($CS$160:$CW$217,MATCH($DG$122,$CR$160:$CR$217,0),MATCH(D986,$CS$159:$CW$159,0))),(INDEX($CZ$160:$DD$217,MATCH($DG$122,$CY$160:$CY$217,0),MATCH(D986,$CZ$159:$DD$159,0))))),0,IF($CU$122="4%",(INDEX($CS$160:$CW$217,MATCH($DG$122,$CR$160:$CR$217,0),MATCH(D986,$CS$159:$CW$159,0))),(INDEX($CZ$160:$DD$217,MATCH($DG$122,$CY$160:$CY$217,0),MATCH(D986,$CZ$159:$DD$159,0)))))</f>
        <v>437727</v>
      </c>
      <c r="S986" s="1793"/>
      <c r="T986" s="1793"/>
      <c r="U986" s="1793"/>
      <c r="V986" s="1793"/>
      <c r="W986" s="1793"/>
      <c r="X986" s="1793"/>
      <c r="Y986" s="1793"/>
      <c r="Z986" s="1793"/>
      <c r="AA986" s="1793"/>
      <c r="AB986" s="1790">
        <f>CP802</f>
        <v>33</v>
      </c>
      <c r="AC986" s="1791"/>
      <c r="AD986" s="1791"/>
      <c r="AE986" s="1791"/>
      <c r="AF986" s="1791"/>
      <c r="AG986" s="1791"/>
      <c r="AH986" s="1791"/>
      <c r="AI986" s="1792"/>
      <c r="AJ986" s="1726">
        <f>IF(ISERROR((R986*AB986)),0,(R986*AB986))</f>
        <v>14444991</v>
      </c>
      <c r="AK986" s="1727"/>
      <c r="AL986" s="1727"/>
      <c r="AM986" s="1727"/>
      <c r="AN986" s="1727"/>
      <c r="AO986" s="1727"/>
      <c r="AP986" s="1727"/>
      <c r="AQ986" s="1728"/>
      <c r="AR986" s="68"/>
      <c r="AS986" s="68"/>
      <c r="AT986" s="68"/>
      <c r="AU986" s="68"/>
      <c r="AV986" s="68"/>
      <c r="AW986" s="68"/>
      <c r="AX986" s="68"/>
      <c r="AY986" s="68"/>
      <c r="AZ986" s="30"/>
      <c r="BB986" s="14"/>
      <c r="BC986" s="14"/>
    </row>
    <row r="987" spans="1:64" ht="12.95" customHeight="1">
      <c r="A987" s="14"/>
      <c r="B987" s="73"/>
      <c r="C987" s="83"/>
      <c r="D987" s="1806" t="s">
        <v>324</v>
      </c>
      <c r="E987" s="1807"/>
      <c r="F987" s="1807"/>
      <c r="G987" s="1807"/>
      <c r="H987" s="1807"/>
      <c r="I987" s="1807"/>
      <c r="J987" s="1807"/>
      <c r="K987" s="1807"/>
      <c r="L987" s="1807"/>
      <c r="M987" s="1807"/>
      <c r="N987" s="1807"/>
      <c r="O987" s="1807"/>
      <c r="P987" s="1807"/>
      <c r="Q987" s="1808"/>
      <c r="R987" s="1793">
        <f>IF(ISNA(IF($CU$122="4%",(INDEX($CS$160:$CW$217,MATCH($DG$122,$CR$160:$CR$217,0),MATCH(D987,$CS$159:$CW$159,0))),(INDEX($CZ$160:$DD$217,MATCH($DG$122,$CY$160:$CY$217,0),MATCH(D987,$CZ$159:$DD$159,0))))),0,IF($CU$122="4%",(INDEX($CS$160:$CW$217,MATCH($DG$122,$CR$160:$CR$217,0),MATCH(D987,$CS$159:$CW$159,0))),(INDEX($CZ$160:$DD$217,MATCH($DG$122,$CY$160:$CY$217,0),MATCH(D987,$CZ$159:$DD$159,0)))))</f>
        <v>504695</v>
      </c>
      <c r="S987" s="1793"/>
      <c r="T987" s="1793"/>
      <c r="U987" s="1793"/>
      <c r="V987" s="1793"/>
      <c r="W987" s="1793"/>
      <c r="X987" s="1793"/>
      <c r="Y987" s="1793"/>
      <c r="Z987" s="1793"/>
      <c r="AA987" s="1793"/>
      <c r="AB987" s="1790">
        <f>CU802</f>
        <v>15</v>
      </c>
      <c r="AC987" s="1791"/>
      <c r="AD987" s="1791"/>
      <c r="AE987" s="1791"/>
      <c r="AF987" s="1791"/>
      <c r="AG987" s="1791"/>
      <c r="AH987" s="1791"/>
      <c r="AI987" s="1792"/>
      <c r="AJ987" s="1726">
        <f>IF(ISERROR((R987*AB987)),0,(R987*AB987))</f>
        <v>7570425</v>
      </c>
      <c r="AK987" s="1727"/>
      <c r="AL987" s="1727"/>
      <c r="AM987" s="1727"/>
      <c r="AN987" s="1727"/>
      <c r="AO987" s="1727"/>
      <c r="AP987" s="1727"/>
      <c r="AQ987" s="1728"/>
      <c r="AR987" s="68"/>
      <c r="AS987" s="68"/>
      <c r="AT987" s="68"/>
      <c r="AU987" s="68"/>
      <c r="AV987" s="68"/>
      <c r="AW987" s="68"/>
      <c r="AX987" s="68"/>
      <c r="AY987" s="68"/>
      <c r="AZ987" s="30"/>
      <c r="BB987" s="14"/>
      <c r="BC987" s="14"/>
    </row>
    <row r="988" spans="1:64" ht="12.95" customHeight="1">
      <c r="A988" s="14"/>
      <c r="B988" s="73"/>
      <c r="C988" s="83"/>
      <c r="D988" s="1806" t="s">
        <v>163</v>
      </c>
      <c r="E988" s="1807"/>
      <c r="F988" s="1807"/>
      <c r="G988" s="1807"/>
      <c r="H988" s="1807"/>
      <c r="I988" s="1807"/>
      <c r="J988" s="1807"/>
      <c r="K988" s="1807"/>
      <c r="L988" s="1807"/>
      <c r="M988" s="1807"/>
      <c r="N988" s="1807"/>
      <c r="O988" s="1807"/>
      <c r="P988" s="1807"/>
      <c r="Q988" s="1808"/>
      <c r="R988" s="1793">
        <f>IF(ISNA(IF($CU$122="4%",(INDEX($CS$160:$CW$217,MATCH($DG$122,$CR$160:$CR$217,0),MATCH(D988,$CS$159:$CW$159,0))),(INDEX($CZ$160:$DD$217,MATCH($DG$122,$CY$160:$CY$217,0),MATCH(D988,$CZ$159:$DD$159,0))))),0,IF($CU$122="4%",(INDEX($CS$160:$CW$217,MATCH($DG$122,$CR$160:$CR$217,0),MATCH(D988,$CS$159:$CW$159,0))),(INDEX($CZ$160:$DD$217,MATCH($DG$122,$CY$160:$CY$217,0),MATCH(D988,$CZ$159:$DD$159,0)))))</f>
        <v>608800</v>
      </c>
      <c r="S988" s="1793"/>
      <c r="T988" s="1793"/>
      <c r="U988" s="1793"/>
      <c r="V988" s="1793"/>
      <c r="W988" s="1793"/>
      <c r="X988" s="1793"/>
      <c r="Y988" s="1793"/>
      <c r="Z988" s="1793"/>
      <c r="AA988" s="1793"/>
      <c r="AB988" s="1790">
        <f>CZ802</f>
        <v>34</v>
      </c>
      <c r="AC988" s="1791"/>
      <c r="AD988" s="1791"/>
      <c r="AE988" s="1791"/>
      <c r="AF988" s="1791"/>
      <c r="AG988" s="1791"/>
      <c r="AH988" s="1791"/>
      <c r="AI988" s="1792"/>
      <c r="AJ988" s="1726">
        <f>IF(ISERROR((R988*AB988)),0,(R988*AB988))</f>
        <v>20699200</v>
      </c>
      <c r="AK988" s="1727"/>
      <c r="AL988" s="1727"/>
      <c r="AM988" s="1727"/>
      <c r="AN988" s="1727"/>
      <c r="AO988" s="1727"/>
      <c r="AP988" s="1727"/>
      <c r="AQ988" s="1728"/>
      <c r="AR988" s="68"/>
      <c r="AS988" s="68"/>
      <c r="AT988" s="68"/>
      <c r="AU988" s="68"/>
      <c r="AV988" s="68"/>
      <c r="AW988" s="68"/>
      <c r="AX988" s="68"/>
      <c r="AY988" s="68"/>
      <c r="AZ988" s="30"/>
      <c r="BB988" s="14"/>
      <c r="BC988" s="14"/>
    </row>
    <row r="989" spans="1:64" ht="12.95" customHeight="1">
      <c r="A989" s="14"/>
      <c r="B989" s="73"/>
      <c r="C989" s="83"/>
      <c r="D989" s="1806" t="s">
        <v>164</v>
      </c>
      <c r="E989" s="1807"/>
      <c r="F989" s="1807"/>
      <c r="G989" s="1807"/>
      <c r="H989" s="1807"/>
      <c r="I989" s="1807"/>
      <c r="J989" s="1807"/>
      <c r="K989" s="1807"/>
      <c r="L989" s="1807"/>
      <c r="M989" s="1807"/>
      <c r="N989" s="1807"/>
      <c r="O989" s="1807"/>
      <c r="P989" s="1807"/>
      <c r="Q989" s="1808"/>
      <c r="R989" s="1793">
        <f>IF(ISNA(IF($CU$122="4%",(INDEX($CS$160:$CW$217,MATCH($DG$122,$CR$160:$CR$217,0),MATCH(D989,$CS$159:$CW$159,0))),(INDEX($CZ$160:$DD$217,MATCH($DG$122,$CY$160:$CY$217,0),MATCH(D989,$CZ$159:$DD$159,0))))),0,IF($CU$122="4%",(INDEX($CS$160:$CW$217,MATCH($DG$122,$CR$160:$CR$217,0),MATCH(D989,$CS$159:$CW$159,0))),(INDEX($CZ$160:$DD$217,MATCH($DG$122,$CY$160:$CY$217,0),MATCH(D989,$CZ$159:$DD$159,0)))))</f>
        <v>779264</v>
      </c>
      <c r="S989" s="1793"/>
      <c r="T989" s="1793"/>
      <c r="U989" s="1793"/>
      <c r="V989" s="1793"/>
      <c r="W989" s="1793"/>
      <c r="X989" s="1793"/>
      <c r="Y989" s="1793"/>
      <c r="Z989" s="1793"/>
      <c r="AA989" s="1793"/>
      <c r="AB989" s="1790">
        <f>DE802</f>
        <v>28</v>
      </c>
      <c r="AC989" s="1791"/>
      <c r="AD989" s="1791"/>
      <c r="AE989" s="1791"/>
      <c r="AF989" s="1791"/>
      <c r="AG989" s="1791"/>
      <c r="AH989" s="1791"/>
      <c r="AI989" s="1792"/>
      <c r="AJ989" s="1726">
        <f>IF(ISERROR((R989*AB989)),0,(R989*AB989))</f>
        <v>21819392</v>
      </c>
      <c r="AK989" s="1727"/>
      <c r="AL989" s="1727"/>
      <c r="AM989" s="1727"/>
      <c r="AN989" s="1727"/>
      <c r="AO989" s="1727"/>
      <c r="AP989" s="1727"/>
      <c r="AQ989" s="1728"/>
      <c r="AR989" s="68"/>
      <c r="AS989" s="68"/>
      <c r="AT989" s="68"/>
      <c r="AU989" s="68"/>
      <c r="AV989" s="68"/>
      <c r="AW989" s="68"/>
      <c r="AX989" s="68"/>
      <c r="AY989" s="68"/>
      <c r="AZ989" s="30"/>
      <c r="BA989" s="34"/>
      <c r="BB989" s="14"/>
      <c r="BC989" s="14"/>
    </row>
    <row r="990" spans="1:64" ht="12.95" customHeight="1">
      <c r="A990" s="14"/>
      <c r="B990" s="47"/>
      <c r="C990" s="78"/>
      <c r="D990" s="1806" t="s">
        <v>460</v>
      </c>
      <c r="E990" s="1807"/>
      <c r="F990" s="1807"/>
      <c r="G990" s="1807"/>
      <c r="H990" s="1807"/>
      <c r="I990" s="1807"/>
      <c r="J990" s="1807"/>
      <c r="K990" s="1807"/>
      <c r="L990" s="1807"/>
      <c r="M990" s="1807"/>
      <c r="N990" s="1807"/>
      <c r="O990" s="1807"/>
      <c r="P990" s="1807"/>
      <c r="Q990" s="1808"/>
      <c r="R990" s="1793">
        <f>IF(ISNA(IF($CU$122="4%",(INDEX($CS$160:$CW$217,MATCH($DG$122,$CR$160:$CR$217,0),MATCH(D990,$CS$159:$CW$159,0))),(INDEX($CZ$160:$DD$217,MATCH($DG$122,$CY$160:$CY$217,0),MATCH(D990,$CZ$159:$DD$159,0))))),0,IF($CU$122="4%",(INDEX($CS$160:$CW$217,MATCH($DG$122,$CR$160:$CR$217,0),MATCH(D990,$CS$159:$CW$159,0))),(INDEX($CZ$160:$DD$217,MATCH($DG$122,$CY$160:$CY$217,0),MATCH(D990,$CZ$159:$DD$159,0)))))</f>
        <v>868149</v>
      </c>
      <c r="S990" s="1793"/>
      <c r="T990" s="1793"/>
      <c r="U990" s="1793"/>
      <c r="V990" s="1793"/>
      <c r="W990" s="1793"/>
      <c r="X990" s="1793"/>
      <c r="Y990" s="1793"/>
      <c r="Z990" s="1793"/>
      <c r="AA990" s="1793"/>
      <c r="AB990" s="1790">
        <f>DO802+DJ802</f>
        <v>0</v>
      </c>
      <c r="AC990" s="1791"/>
      <c r="AD990" s="1791"/>
      <c r="AE990" s="1791"/>
      <c r="AF990" s="1791"/>
      <c r="AG990" s="1791"/>
      <c r="AH990" s="1791"/>
      <c r="AI990" s="1792"/>
      <c r="AJ990" s="1726">
        <f>IF(ISERROR((R990*AB990)),0,(R990*AB990))</f>
        <v>0</v>
      </c>
      <c r="AK990" s="1727"/>
      <c r="AL990" s="1727"/>
      <c r="AM990" s="1727"/>
      <c r="AN990" s="1727"/>
      <c r="AO990" s="1727"/>
      <c r="AP990" s="1727"/>
      <c r="AQ990" s="1728"/>
      <c r="AR990" s="68"/>
      <c r="AS990" s="68"/>
      <c r="AT990" s="68"/>
      <c r="AU990" s="68"/>
      <c r="AV990" s="68"/>
      <c r="AW990" s="68"/>
      <c r="AX990" s="68"/>
      <c r="AY990" s="68"/>
      <c r="AZ990" s="30"/>
      <c r="BB990" s="14"/>
      <c r="BC990" s="14"/>
    </row>
    <row r="991" spans="1:64" ht="12.95" customHeight="1">
      <c r="A991" s="14"/>
      <c r="B991" s="1747" t="s">
        <v>791</v>
      </c>
      <c r="C991" s="1748"/>
      <c r="D991" s="1748"/>
      <c r="E991" s="1748"/>
      <c r="F991" s="1748"/>
      <c r="G991" s="1748"/>
      <c r="H991" s="1748"/>
      <c r="I991" s="1748"/>
      <c r="J991" s="1748"/>
      <c r="K991" s="1748"/>
      <c r="L991" s="1748"/>
      <c r="M991" s="1748"/>
      <c r="N991" s="1748"/>
      <c r="O991" s="1748"/>
      <c r="P991" s="1748"/>
      <c r="Q991" s="1748"/>
      <c r="R991" s="1748"/>
      <c r="S991" s="1748"/>
      <c r="T991" s="1748"/>
      <c r="U991" s="1748"/>
      <c r="V991" s="1748"/>
      <c r="W991" s="1748"/>
      <c r="X991" s="1748"/>
      <c r="Y991" s="1748"/>
      <c r="Z991" s="1748"/>
      <c r="AA991" s="1749"/>
      <c r="AB991" s="1790">
        <f>SUM(AB986:AI990)</f>
        <v>110</v>
      </c>
      <c r="AC991" s="1791"/>
      <c r="AD991" s="1791"/>
      <c r="AE991" s="1791"/>
      <c r="AF991" s="1791"/>
      <c r="AG991" s="1791"/>
      <c r="AH991" s="1791"/>
      <c r="AI991" s="1792"/>
      <c r="AJ991" s="1726"/>
      <c r="AK991" s="1727"/>
      <c r="AL991" s="1727"/>
      <c r="AM991" s="1727"/>
      <c r="AN991" s="1727"/>
      <c r="AO991" s="1727"/>
      <c r="AP991" s="1727"/>
      <c r="AQ991" s="1728"/>
      <c r="AR991" s="68"/>
      <c r="AS991" s="68"/>
      <c r="AT991" s="68"/>
      <c r="AU991" s="68"/>
      <c r="AV991" s="68"/>
      <c r="AW991" s="68"/>
      <c r="AX991" s="68"/>
      <c r="AY991" s="68"/>
      <c r="AZ991" s="34"/>
      <c r="BA991" s="34"/>
      <c r="BB991" s="14"/>
      <c r="BC991" s="14"/>
    </row>
    <row r="992" spans="1:64" ht="12.95" customHeight="1">
      <c r="A992" s="14"/>
      <c r="B992" s="1803" t="s">
        <v>512</v>
      </c>
      <c r="C992" s="1804"/>
      <c r="D992" s="1804"/>
      <c r="E992" s="1804"/>
      <c r="F992" s="1804"/>
      <c r="G992" s="1804"/>
      <c r="H992" s="1804"/>
      <c r="I992" s="1804"/>
      <c r="J992" s="1804"/>
      <c r="K992" s="1804"/>
      <c r="L992" s="1804"/>
      <c r="M992" s="1804"/>
      <c r="N992" s="1804"/>
      <c r="O992" s="1804"/>
      <c r="P992" s="1804"/>
      <c r="Q992" s="1804"/>
      <c r="R992" s="1804"/>
      <c r="S992" s="1804"/>
      <c r="T992" s="1804"/>
      <c r="U992" s="1804"/>
      <c r="V992" s="1804"/>
      <c r="W992" s="1804"/>
      <c r="X992" s="1804"/>
      <c r="Y992" s="1804"/>
      <c r="Z992" s="1804"/>
      <c r="AA992" s="1804"/>
      <c r="AB992" s="1804"/>
      <c r="AC992" s="1804"/>
      <c r="AD992" s="1804"/>
      <c r="AE992" s="1804"/>
      <c r="AF992" s="1804"/>
      <c r="AG992" s="1804"/>
      <c r="AH992" s="1804"/>
      <c r="AI992" s="1805"/>
      <c r="AJ992" s="1726">
        <f>SUM(AJ986:AQ990)</f>
        <v>64534008</v>
      </c>
      <c r="AK992" s="1727"/>
      <c r="AL992" s="1727"/>
      <c r="AM992" s="1727"/>
      <c r="AN992" s="1727"/>
      <c r="AO992" s="1727"/>
      <c r="AP992" s="1727"/>
      <c r="AQ992" s="1728"/>
      <c r="AR992" s="68"/>
      <c r="AS992" s="68"/>
      <c r="AT992" s="68"/>
      <c r="AU992" s="68"/>
      <c r="AV992" s="68"/>
      <c r="AW992" s="68"/>
      <c r="AX992" s="68"/>
      <c r="AY992" s="68"/>
      <c r="AZ992" s="34"/>
      <c r="BB992" s="34"/>
      <c r="BC992" s="34"/>
    </row>
    <row r="993" spans="1:55" ht="12.95" customHeight="1">
      <c r="A993" s="14"/>
      <c r="B993" s="1756"/>
      <c r="C993" s="1757"/>
      <c r="D993" s="1757"/>
      <c r="E993" s="1757"/>
      <c r="F993" s="1757"/>
      <c r="G993" s="1757"/>
      <c r="H993" s="1757"/>
      <c r="I993" s="1757"/>
      <c r="J993" s="1757"/>
      <c r="K993" s="1757"/>
      <c r="L993" s="1757"/>
      <c r="M993" s="1757"/>
      <c r="N993" s="1757"/>
      <c r="O993" s="1757"/>
      <c r="P993" s="1757"/>
      <c r="Q993" s="1757"/>
      <c r="R993" s="1757"/>
      <c r="S993" s="1757"/>
      <c r="T993" s="1757"/>
      <c r="U993" s="1757"/>
      <c r="V993" s="1757"/>
      <c r="W993" s="1757"/>
      <c r="X993" s="1757"/>
      <c r="Y993" s="1757"/>
      <c r="Z993" s="1757"/>
      <c r="AA993" s="1757"/>
      <c r="AB993" s="1757"/>
      <c r="AC993" s="1757"/>
      <c r="AD993" s="1757"/>
      <c r="AE993" s="1758"/>
      <c r="AF993" s="1836" t="s">
        <v>666</v>
      </c>
      <c r="AG993" s="1837"/>
      <c r="AH993" s="1837"/>
      <c r="AI993" s="1838"/>
      <c r="AJ993" s="1756"/>
      <c r="AK993" s="1757"/>
      <c r="AL993" s="1757"/>
      <c r="AM993" s="1757"/>
      <c r="AN993" s="1757"/>
      <c r="AO993" s="1757"/>
      <c r="AP993" s="1757"/>
      <c r="AQ993" s="1758"/>
      <c r="AR993" s="68"/>
      <c r="AS993" s="68"/>
      <c r="AT993" s="68"/>
      <c r="AU993" s="68"/>
      <c r="AV993" s="68"/>
      <c r="AW993" s="68"/>
      <c r="AX993" s="68"/>
      <c r="AY993" s="68"/>
      <c r="AZ993" s="34"/>
      <c r="BA993" s="34"/>
      <c r="BB993" s="34"/>
      <c r="BC993" s="34"/>
    </row>
    <row r="994" spans="1:55" ht="12.95" customHeight="1">
      <c r="A994" s="14"/>
      <c r="B994" s="73"/>
      <c r="C994" s="927" t="s">
        <v>668</v>
      </c>
      <c r="D994" s="1744" t="s">
        <v>1220</v>
      </c>
      <c r="E994" s="1745"/>
      <c r="F994" s="1745"/>
      <c r="G994" s="1745"/>
      <c r="H994" s="1745"/>
      <c r="I994" s="1745"/>
      <c r="J994" s="1745"/>
      <c r="K994" s="1745"/>
      <c r="L994" s="1745"/>
      <c r="M994" s="1745"/>
      <c r="N994" s="1745"/>
      <c r="O994" s="1745"/>
      <c r="P994" s="1745"/>
      <c r="Q994" s="1745"/>
      <c r="R994" s="1745"/>
      <c r="S994" s="1745"/>
      <c r="T994" s="1745"/>
      <c r="U994" s="1745"/>
      <c r="V994" s="1745"/>
      <c r="W994" s="1745"/>
      <c r="X994" s="1745"/>
      <c r="Y994" s="1745"/>
      <c r="Z994" s="1745"/>
      <c r="AA994" s="1745"/>
      <c r="AB994" s="1745"/>
      <c r="AC994" s="1745"/>
      <c r="AD994" s="1745"/>
      <c r="AE994" s="1746"/>
      <c r="AF994" s="79"/>
      <c r="AG994" s="1839" t="s">
        <v>545</v>
      </c>
      <c r="AH994" s="1840"/>
      <c r="AI994" s="87"/>
      <c r="AJ994" s="1735">
        <f>ROUND(IF(AND(AG994="yes",D1000&gt;0),AJ992*0.2,0),0)</f>
        <v>12906802</v>
      </c>
      <c r="AK994" s="1736"/>
      <c r="AL994" s="1736"/>
      <c r="AM994" s="1736"/>
      <c r="AN994" s="1736"/>
      <c r="AO994" s="1736"/>
      <c r="AP994" s="1736"/>
      <c r="AQ994" s="1737"/>
      <c r="AR994" s="68"/>
      <c r="AS994" s="68"/>
      <c r="AT994" s="68"/>
      <c r="AU994" s="68"/>
      <c r="AV994" s="68"/>
      <c r="AW994" s="68"/>
      <c r="AX994" s="68"/>
      <c r="AY994" s="68"/>
      <c r="AZ994" s="34"/>
      <c r="BA994" s="34"/>
      <c r="BB994" s="34"/>
      <c r="BC994" s="34"/>
    </row>
    <row r="995" spans="1:55" ht="12.95" customHeight="1">
      <c r="A995" s="14"/>
      <c r="B995" s="257"/>
      <c r="C995" s="256"/>
      <c r="D995" s="1778" t="s">
        <v>2236</v>
      </c>
      <c r="E995" s="1779"/>
      <c r="F995" s="1779"/>
      <c r="G995" s="1779"/>
      <c r="H995" s="1779"/>
      <c r="I995" s="1779"/>
      <c r="J995" s="1779"/>
      <c r="K995" s="1779"/>
      <c r="L995" s="1779"/>
      <c r="M995" s="1779"/>
      <c r="N995" s="1779"/>
      <c r="O995" s="1779"/>
      <c r="P995" s="1779"/>
      <c r="Q995" s="1779"/>
      <c r="R995" s="1779"/>
      <c r="S995" s="1779"/>
      <c r="T995" s="1779"/>
      <c r="U995" s="1779"/>
      <c r="V995" s="1779"/>
      <c r="W995" s="1779"/>
      <c r="X995" s="1779"/>
      <c r="Y995" s="1779"/>
      <c r="Z995" s="1779"/>
      <c r="AA995" s="1779"/>
      <c r="AB995" s="1779"/>
      <c r="AC995" s="1779"/>
      <c r="AD995" s="1779"/>
      <c r="AE995" s="1780"/>
      <c r="AF995" s="73"/>
      <c r="AG995" s="14"/>
      <c r="AH995" s="14"/>
      <c r="AI995" s="83"/>
      <c r="AJ995" s="1738"/>
      <c r="AK995" s="1739"/>
      <c r="AL995" s="1739"/>
      <c r="AM995" s="1739"/>
      <c r="AN995" s="1739"/>
      <c r="AO995" s="1739"/>
      <c r="AP995" s="1739"/>
      <c r="AQ995" s="1740"/>
      <c r="AR995" s="68"/>
      <c r="AS995" s="68"/>
      <c r="AT995" s="68"/>
      <c r="AU995" s="68"/>
      <c r="AV995" s="68"/>
      <c r="AW995" s="68"/>
      <c r="AX995" s="68"/>
      <c r="AY995" s="68"/>
      <c r="AZ995" s="34"/>
      <c r="BA995" s="34"/>
      <c r="BB995" s="34"/>
      <c r="BC995" s="34"/>
    </row>
    <row r="996" spans="1:55" ht="12.95" customHeight="1">
      <c r="A996" s="14"/>
      <c r="B996" s="257"/>
      <c r="C996" s="256"/>
      <c r="D996" s="1778"/>
      <c r="E996" s="1779"/>
      <c r="F996" s="1779"/>
      <c r="G996" s="1779"/>
      <c r="H996" s="1779"/>
      <c r="I996" s="1779"/>
      <c r="J996" s="1779"/>
      <c r="K996" s="1779"/>
      <c r="L996" s="1779"/>
      <c r="M996" s="1779"/>
      <c r="N996" s="1779"/>
      <c r="O996" s="1779"/>
      <c r="P996" s="1779"/>
      <c r="Q996" s="1779"/>
      <c r="R996" s="1779"/>
      <c r="S996" s="1779"/>
      <c r="T996" s="1779"/>
      <c r="U996" s="1779"/>
      <c r="V996" s="1779"/>
      <c r="W996" s="1779"/>
      <c r="X996" s="1779"/>
      <c r="Y996" s="1779"/>
      <c r="Z996" s="1779"/>
      <c r="AA996" s="1779"/>
      <c r="AB996" s="1779"/>
      <c r="AC996" s="1779"/>
      <c r="AD996" s="1779"/>
      <c r="AE996" s="1780"/>
      <c r="AF996" s="73"/>
      <c r="AG996" s="14"/>
      <c r="AH996" s="14"/>
      <c r="AI996" s="83"/>
      <c r="AJ996" s="1738"/>
      <c r="AK996" s="1739"/>
      <c r="AL996" s="1739"/>
      <c r="AM996" s="1739"/>
      <c r="AN996" s="1739"/>
      <c r="AO996" s="1739"/>
      <c r="AP996" s="1739"/>
      <c r="AQ996" s="1740"/>
      <c r="AR996" s="68"/>
      <c r="AS996" s="68"/>
      <c r="AT996" s="68"/>
      <c r="AU996" s="68"/>
      <c r="AV996" s="68"/>
      <c r="AW996" s="68"/>
      <c r="AX996" s="68"/>
      <c r="AY996" s="68"/>
      <c r="AZ996" s="34"/>
      <c r="BA996" s="34"/>
      <c r="BB996" s="34"/>
      <c r="BC996" s="34"/>
    </row>
    <row r="997" spans="1:55" ht="12.95" customHeight="1">
      <c r="A997" s="14"/>
      <c r="B997" s="257"/>
      <c r="C997" s="256"/>
      <c r="D997" s="1778"/>
      <c r="E997" s="1779"/>
      <c r="F997" s="1779"/>
      <c r="G997" s="1779"/>
      <c r="H997" s="1779"/>
      <c r="I997" s="1779"/>
      <c r="J997" s="1779"/>
      <c r="K997" s="1779"/>
      <c r="L997" s="1779"/>
      <c r="M997" s="1779"/>
      <c r="N997" s="1779"/>
      <c r="O997" s="1779"/>
      <c r="P997" s="1779"/>
      <c r="Q997" s="1779"/>
      <c r="R997" s="1779"/>
      <c r="S997" s="1779"/>
      <c r="T997" s="1779"/>
      <c r="U997" s="1779"/>
      <c r="V997" s="1779"/>
      <c r="W997" s="1779"/>
      <c r="X997" s="1779"/>
      <c r="Y997" s="1779"/>
      <c r="Z997" s="1779"/>
      <c r="AA997" s="1779"/>
      <c r="AB997" s="1779"/>
      <c r="AC997" s="1779"/>
      <c r="AD997" s="1779"/>
      <c r="AE997" s="1780"/>
      <c r="AF997" s="73"/>
      <c r="AG997" s="14"/>
      <c r="AH997" s="14"/>
      <c r="AI997" s="83"/>
      <c r="AJ997" s="1738"/>
      <c r="AK997" s="1739"/>
      <c r="AL997" s="1739"/>
      <c r="AM997" s="1739"/>
      <c r="AN997" s="1739"/>
      <c r="AO997" s="1739"/>
      <c r="AP997" s="1739"/>
      <c r="AQ997" s="1740"/>
      <c r="AR997" s="68"/>
      <c r="AS997" s="68"/>
      <c r="AT997" s="68"/>
      <c r="AU997" s="68"/>
      <c r="AV997" s="68"/>
      <c r="AW997" s="68"/>
      <c r="AX997" s="68"/>
      <c r="AY997" s="68"/>
      <c r="AZ997" s="34"/>
      <c r="BA997" s="34"/>
      <c r="BB997" s="34"/>
      <c r="BC997" s="34"/>
    </row>
    <row r="998" spans="1:55" ht="12.95" customHeight="1">
      <c r="A998" s="14"/>
      <c r="B998" s="257"/>
      <c r="C998" s="256"/>
      <c r="D998" s="1778"/>
      <c r="E998" s="1779"/>
      <c r="F998" s="1779"/>
      <c r="G998" s="1779"/>
      <c r="H998" s="1779"/>
      <c r="I998" s="1779"/>
      <c r="J998" s="1779"/>
      <c r="K998" s="1779"/>
      <c r="L998" s="1779"/>
      <c r="M998" s="1779"/>
      <c r="N998" s="1779"/>
      <c r="O998" s="1779"/>
      <c r="P998" s="1779"/>
      <c r="Q998" s="1779"/>
      <c r="R998" s="1779"/>
      <c r="S998" s="1779"/>
      <c r="T998" s="1779"/>
      <c r="U998" s="1779"/>
      <c r="V998" s="1779"/>
      <c r="W998" s="1779"/>
      <c r="X998" s="1779"/>
      <c r="Y998" s="1779"/>
      <c r="Z998" s="1779"/>
      <c r="AA998" s="1779"/>
      <c r="AB998" s="1779"/>
      <c r="AC998" s="1779"/>
      <c r="AD998" s="1779"/>
      <c r="AE998" s="1780"/>
      <c r="AF998" s="73"/>
      <c r="AG998" s="14"/>
      <c r="AH998" s="14"/>
      <c r="AI998" s="83"/>
      <c r="AJ998" s="1738"/>
      <c r="AK998" s="1739"/>
      <c r="AL998" s="1739"/>
      <c r="AM998" s="1739"/>
      <c r="AN998" s="1739"/>
      <c r="AO998" s="1739"/>
      <c r="AP998" s="1739"/>
      <c r="AQ998" s="1740"/>
      <c r="AR998" s="68"/>
      <c r="AS998" s="68"/>
      <c r="AT998" s="68"/>
      <c r="AU998" s="68"/>
      <c r="AV998" s="68"/>
      <c r="AW998" s="68"/>
      <c r="AX998" s="68"/>
      <c r="AY998" s="68"/>
      <c r="AZ998" s="34"/>
      <c r="BA998" s="34"/>
      <c r="BB998" s="34"/>
      <c r="BC998" s="34"/>
    </row>
    <row r="999" spans="1:55" ht="12.95" customHeight="1">
      <c r="A999" s="14"/>
      <c r="B999" s="257"/>
      <c r="C999" s="256"/>
      <c r="D999" s="1781" t="s">
        <v>2206</v>
      </c>
      <c r="E999" s="1782"/>
      <c r="F999" s="1782"/>
      <c r="G999" s="1782"/>
      <c r="H999" s="1782"/>
      <c r="I999" s="1782"/>
      <c r="J999" s="1782"/>
      <c r="K999" s="1782"/>
      <c r="L999" s="1782"/>
      <c r="M999" s="1782"/>
      <c r="N999" s="1782"/>
      <c r="O999" s="1782"/>
      <c r="P999" s="1782"/>
      <c r="Q999" s="1782"/>
      <c r="R999" s="1782"/>
      <c r="S999" s="1782"/>
      <c r="T999" s="1782"/>
      <c r="U999" s="1782"/>
      <c r="V999" s="1782"/>
      <c r="W999" s="1782"/>
      <c r="X999" s="1782"/>
      <c r="Y999" s="1782"/>
      <c r="Z999" s="1782"/>
      <c r="AA999" s="1782"/>
      <c r="AB999" s="1782"/>
      <c r="AC999" s="1782"/>
      <c r="AD999" s="1782"/>
      <c r="AE999" s="1783"/>
      <c r="AF999" s="73"/>
      <c r="AG999" s="14"/>
      <c r="AH999" s="14"/>
      <c r="AI999" s="83"/>
      <c r="AJ999" s="1738"/>
      <c r="AK999" s="1739"/>
      <c r="AL999" s="1739"/>
      <c r="AM999" s="1739"/>
      <c r="AN999" s="1739"/>
      <c r="AO999" s="1739"/>
      <c r="AP999" s="1739"/>
      <c r="AQ999" s="1740"/>
      <c r="AR999" s="68"/>
      <c r="AS999" s="68"/>
      <c r="AT999" s="68"/>
      <c r="AU999" s="68"/>
      <c r="AV999" s="68"/>
      <c r="AW999" s="68"/>
      <c r="AX999" s="68"/>
      <c r="AY999" s="68"/>
      <c r="AZ999" s="34"/>
      <c r="BA999" s="34"/>
      <c r="BB999" s="34"/>
      <c r="BC999" s="34"/>
    </row>
    <row r="1000" spans="1:55" ht="12.95" customHeight="1">
      <c r="A1000" s="14"/>
      <c r="B1000" s="257"/>
      <c r="C1000" s="256"/>
      <c r="D1000" s="1750" t="s">
        <v>2713</v>
      </c>
      <c r="E1000" s="1751"/>
      <c r="F1000" s="1751"/>
      <c r="G1000" s="1751"/>
      <c r="H1000" s="1751"/>
      <c r="I1000" s="1751"/>
      <c r="J1000" s="1751"/>
      <c r="K1000" s="1751"/>
      <c r="L1000" s="1751"/>
      <c r="M1000" s="1751"/>
      <c r="N1000" s="1751"/>
      <c r="O1000" s="1751"/>
      <c r="P1000" s="1751"/>
      <c r="Q1000" s="1751"/>
      <c r="R1000" s="1751"/>
      <c r="S1000" s="1751"/>
      <c r="T1000" s="1751"/>
      <c r="U1000" s="1751"/>
      <c r="V1000" s="1751"/>
      <c r="W1000" s="1751"/>
      <c r="X1000" s="1751"/>
      <c r="Y1000" s="1751"/>
      <c r="Z1000" s="1751"/>
      <c r="AA1000" s="1751"/>
      <c r="AB1000" s="1751"/>
      <c r="AC1000" s="1751"/>
      <c r="AD1000" s="1751"/>
      <c r="AE1000" s="1752"/>
      <c r="AF1000" s="77"/>
      <c r="AG1000" s="7"/>
      <c r="AH1000" s="7"/>
      <c r="AI1000" s="78"/>
      <c r="AJ1000" s="1741"/>
      <c r="AK1000" s="1742"/>
      <c r="AL1000" s="1742"/>
      <c r="AM1000" s="1742"/>
      <c r="AN1000" s="1742"/>
      <c r="AO1000" s="1742"/>
      <c r="AP1000" s="1742"/>
      <c r="AQ1000" s="1743"/>
      <c r="AR1000" s="68"/>
      <c r="AS1000" s="68"/>
      <c r="AT1000" s="68"/>
      <c r="AU1000" s="68"/>
      <c r="AV1000" s="68"/>
      <c r="AW1000" s="68"/>
      <c r="AX1000" s="68"/>
      <c r="AY1000" s="68"/>
      <c r="AZ1000" s="34"/>
      <c r="BA1000" s="34"/>
      <c r="BB1000" s="34"/>
      <c r="BC1000" s="34"/>
    </row>
    <row r="1001" spans="1:55" ht="12.95" customHeight="1">
      <c r="A1001" s="14"/>
      <c r="B1001" s="255"/>
      <c r="C1001" s="318"/>
      <c r="D1001" s="1775" t="s">
        <v>1286</v>
      </c>
      <c r="E1001" s="1776"/>
      <c r="F1001" s="1776"/>
      <c r="G1001" s="1776"/>
      <c r="H1001" s="1776"/>
      <c r="I1001" s="1776"/>
      <c r="J1001" s="1776"/>
      <c r="K1001" s="1776"/>
      <c r="L1001" s="1776"/>
      <c r="M1001" s="1776"/>
      <c r="N1001" s="1776"/>
      <c r="O1001" s="1776"/>
      <c r="P1001" s="1776"/>
      <c r="Q1001" s="1776"/>
      <c r="R1001" s="1776"/>
      <c r="S1001" s="1776"/>
      <c r="T1001" s="1776"/>
      <c r="U1001" s="1776"/>
      <c r="V1001" s="1776"/>
      <c r="W1001" s="1776"/>
      <c r="X1001" s="1776"/>
      <c r="Y1001" s="1776"/>
      <c r="Z1001" s="1776"/>
      <c r="AA1001" s="1776"/>
      <c r="AB1001" s="1776"/>
      <c r="AC1001" s="1776"/>
      <c r="AD1001" s="1776"/>
      <c r="AE1001" s="1777"/>
      <c r="AF1001" s="79"/>
      <c r="AG1001" s="1761" t="s">
        <v>545</v>
      </c>
      <c r="AH1001" s="1762"/>
      <c r="AI1001" s="87"/>
      <c r="AJ1001" s="1735">
        <f>ROUND(IF(AG1001="yes",AJ992*0.05,0),0)</f>
        <v>3226700</v>
      </c>
      <c r="AK1001" s="1736"/>
      <c r="AL1001" s="1736"/>
      <c r="AM1001" s="1736"/>
      <c r="AN1001" s="1736"/>
      <c r="AO1001" s="1736"/>
      <c r="AP1001" s="1736"/>
      <c r="AQ1001" s="1737"/>
      <c r="AR1001" s="68"/>
      <c r="AS1001" s="68"/>
      <c r="AT1001" s="68"/>
      <c r="AU1001" s="68"/>
      <c r="AV1001" s="68"/>
      <c r="AW1001" s="68"/>
      <c r="AX1001" s="68"/>
      <c r="AY1001" s="68"/>
      <c r="AZ1001" s="34"/>
      <c r="BA1001" s="34"/>
      <c r="BB1001" s="34"/>
      <c r="BC1001" s="34"/>
    </row>
    <row r="1002" spans="1:55" ht="12.95" customHeight="1">
      <c r="A1002" s="14"/>
      <c r="B1002" s="257"/>
      <c r="C1002" s="82"/>
      <c r="D1002" s="1778" t="s">
        <v>1284</v>
      </c>
      <c r="E1002" s="1779"/>
      <c r="F1002" s="1779"/>
      <c r="G1002" s="1779"/>
      <c r="H1002" s="1779"/>
      <c r="I1002" s="1779"/>
      <c r="J1002" s="1779"/>
      <c r="K1002" s="1779"/>
      <c r="L1002" s="1779"/>
      <c r="M1002" s="1779"/>
      <c r="N1002" s="1779"/>
      <c r="O1002" s="1779"/>
      <c r="P1002" s="1779"/>
      <c r="Q1002" s="1779"/>
      <c r="R1002" s="1779"/>
      <c r="S1002" s="1779"/>
      <c r="T1002" s="1779"/>
      <c r="U1002" s="1779"/>
      <c r="V1002" s="1779"/>
      <c r="W1002" s="1779"/>
      <c r="X1002" s="1779"/>
      <c r="Y1002" s="1779"/>
      <c r="Z1002" s="1779"/>
      <c r="AA1002" s="1779"/>
      <c r="AB1002" s="1779"/>
      <c r="AC1002" s="1779"/>
      <c r="AD1002" s="1779"/>
      <c r="AE1002" s="1780"/>
      <c r="AF1002" s="73"/>
      <c r="AG1002" s="14"/>
      <c r="AH1002" s="14"/>
      <c r="AI1002" s="83"/>
      <c r="AJ1002" s="1738"/>
      <c r="AK1002" s="1739"/>
      <c r="AL1002" s="1739"/>
      <c r="AM1002" s="1739"/>
      <c r="AN1002" s="1739"/>
      <c r="AO1002" s="1739"/>
      <c r="AP1002" s="1739"/>
      <c r="AQ1002" s="1740"/>
      <c r="AR1002" s="68"/>
      <c r="AS1002" s="68"/>
      <c r="AT1002" s="68"/>
      <c r="AU1002" s="68"/>
      <c r="AV1002" s="68"/>
      <c r="AW1002" s="68"/>
      <c r="AX1002" s="68"/>
      <c r="AY1002" s="34"/>
      <c r="AZ1002" s="34"/>
      <c r="BB1002" s="34"/>
    </row>
    <row r="1003" spans="1:55" ht="12.95" customHeight="1">
      <c r="A1003" s="14"/>
      <c r="B1003" s="257"/>
      <c r="C1003" s="82"/>
      <c r="D1003" s="1778"/>
      <c r="E1003" s="1779"/>
      <c r="F1003" s="1779"/>
      <c r="G1003" s="1779"/>
      <c r="H1003" s="1779"/>
      <c r="I1003" s="1779"/>
      <c r="J1003" s="1779"/>
      <c r="K1003" s="1779"/>
      <c r="L1003" s="1779"/>
      <c r="M1003" s="1779"/>
      <c r="N1003" s="1779"/>
      <c r="O1003" s="1779"/>
      <c r="P1003" s="1779"/>
      <c r="Q1003" s="1779"/>
      <c r="R1003" s="1779"/>
      <c r="S1003" s="1779"/>
      <c r="T1003" s="1779"/>
      <c r="U1003" s="1779"/>
      <c r="V1003" s="1779"/>
      <c r="W1003" s="1779"/>
      <c r="X1003" s="1779"/>
      <c r="Y1003" s="1779"/>
      <c r="Z1003" s="1779"/>
      <c r="AA1003" s="1779"/>
      <c r="AB1003" s="1779"/>
      <c r="AC1003" s="1779"/>
      <c r="AD1003" s="1779"/>
      <c r="AE1003" s="1780"/>
      <c r="AF1003" s="73"/>
      <c r="AG1003" s="14"/>
      <c r="AH1003" s="14"/>
      <c r="AI1003" s="83"/>
      <c r="AJ1003" s="1738"/>
      <c r="AK1003" s="1739"/>
      <c r="AL1003" s="1739"/>
      <c r="AM1003" s="1739"/>
      <c r="AN1003" s="1739"/>
      <c r="AO1003" s="1739"/>
      <c r="AP1003" s="1739"/>
      <c r="AQ1003" s="1740"/>
      <c r="AR1003" s="68"/>
      <c r="AS1003" s="68"/>
      <c r="AT1003" s="68"/>
      <c r="AU1003" s="68"/>
      <c r="AV1003" s="68"/>
      <c r="AW1003" s="68"/>
      <c r="AX1003" s="68"/>
      <c r="AY1003" s="914">
        <f>G753+O797</f>
        <v>109</v>
      </c>
      <c r="AZ1003" s="34"/>
      <c r="BB1003" s="34"/>
    </row>
    <row r="1004" spans="1:55" ht="12.95" customHeight="1">
      <c r="A1004" s="14"/>
      <c r="B1004" s="257"/>
      <c r="C1004" s="82"/>
      <c r="D1004" s="1778"/>
      <c r="E1004" s="1779"/>
      <c r="F1004" s="1779"/>
      <c r="G1004" s="1779"/>
      <c r="H1004" s="1779"/>
      <c r="I1004" s="1779"/>
      <c r="J1004" s="1779"/>
      <c r="K1004" s="1779"/>
      <c r="L1004" s="1779"/>
      <c r="M1004" s="1779"/>
      <c r="N1004" s="1779"/>
      <c r="O1004" s="1779"/>
      <c r="P1004" s="1779"/>
      <c r="Q1004" s="1779"/>
      <c r="R1004" s="1779"/>
      <c r="S1004" s="1779"/>
      <c r="T1004" s="1779"/>
      <c r="U1004" s="1779"/>
      <c r="V1004" s="1779"/>
      <c r="W1004" s="1779"/>
      <c r="X1004" s="1779"/>
      <c r="Y1004" s="1779"/>
      <c r="Z1004" s="1779"/>
      <c r="AA1004" s="1779"/>
      <c r="AB1004" s="1779"/>
      <c r="AC1004" s="1779"/>
      <c r="AD1004" s="1779"/>
      <c r="AE1004" s="1780"/>
      <c r="AF1004" s="73"/>
      <c r="AG1004" s="14"/>
      <c r="AH1004" s="14"/>
      <c r="AI1004" s="83"/>
      <c r="AJ1004" s="1738"/>
      <c r="AK1004" s="1739"/>
      <c r="AL1004" s="1739"/>
      <c r="AM1004" s="1739"/>
      <c r="AN1004" s="1739"/>
      <c r="AO1004" s="1739"/>
      <c r="AP1004" s="1739"/>
      <c r="AQ1004" s="1740"/>
      <c r="AR1004" s="68"/>
      <c r="AS1004" s="68"/>
      <c r="AT1004" s="68"/>
      <c r="AU1004" s="68"/>
      <c r="AV1004" s="68"/>
      <c r="AW1004" s="68"/>
      <c r="AX1004" s="68"/>
      <c r="AY1004" s="14"/>
      <c r="AZ1004" s="34"/>
      <c r="BB1004" s="34"/>
    </row>
    <row r="1005" spans="1:55" ht="12.95" customHeight="1">
      <c r="A1005" s="14"/>
      <c r="B1005" s="257"/>
      <c r="C1005" s="82"/>
      <c r="D1005" s="1778"/>
      <c r="E1005" s="1779"/>
      <c r="F1005" s="1779"/>
      <c r="G1005" s="1779"/>
      <c r="H1005" s="1779"/>
      <c r="I1005" s="1779"/>
      <c r="J1005" s="1779"/>
      <c r="K1005" s="1779"/>
      <c r="L1005" s="1779"/>
      <c r="M1005" s="1779"/>
      <c r="N1005" s="1779"/>
      <c r="O1005" s="1779"/>
      <c r="P1005" s="1779"/>
      <c r="Q1005" s="1779"/>
      <c r="R1005" s="1779"/>
      <c r="S1005" s="1779"/>
      <c r="T1005" s="1779"/>
      <c r="U1005" s="1779"/>
      <c r="V1005" s="1779"/>
      <c r="W1005" s="1779"/>
      <c r="X1005" s="1779"/>
      <c r="Y1005" s="1779"/>
      <c r="Z1005" s="1779"/>
      <c r="AA1005" s="1779"/>
      <c r="AB1005" s="1779"/>
      <c r="AC1005" s="1779"/>
      <c r="AD1005" s="1779"/>
      <c r="AE1005" s="1780"/>
      <c r="AF1005" s="73"/>
      <c r="AG1005" s="14"/>
      <c r="AH1005" s="14"/>
      <c r="AI1005" s="83"/>
      <c r="AJ1005" s="1738"/>
      <c r="AK1005" s="1739"/>
      <c r="AL1005" s="1739"/>
      <c r="AM1005" s="1739"/>
      <c r="AN1005" s="1739"/>
      <c r="AO1005" s="1739"/>
      <c r="AP1005" s="1739"/>
      <c r="AQ1005" s="1740"/>
      <c r="AR1005" s="68"/>
      <c r="AS1005" s="68"/>
      <c r="AT1005" s="68"/>
      <c r="AU1005" s="68"/>
      <c r="AV1005" s="68"/>
      <c r="AW1005" s="68"/>
      <c r="AX1005" s="68"/>
      <c r="AY1005" s="913">
        <f>ROUNDDOWN(X1048/I1048,2)</f>
        <v>0.66</v>
      </c>
      <c r="AZ1005" s="34"/>
      <c r="BB1005" s="34"/>
    </row>
    <row r="1006" spans="1:55" ht="12.95" customHeight="1">
      <c r="A1006" s="14"/>
      <c r="B1006" s="75"/>
      <c r="C1006" s="76"/>
      <c r="D1006" s="1781"/>
      <c r="E1006" s="1782"/>
      <c r="F1006" s="1782"/>
      <c r="G1006" s="1782"/>
      <c r="H1006" s="1782"/>
      <c r="I1006" s="1782"/>
      <c r="J1006" s="1782"/>
      <c r="K1006" s="1782"/>
      <c r="L1006" s="1782"/>
      <c r="M1006" s="1782"/>
      <c r="N1006" s="1782"/>
      <c r="O1006" s="1782"/>
      <c r="P1006" s="1782"/>
      <c r="Q1006" s="1782"/>
      <c r="R1006" s="1782"/>
      <c r="S1006" s="1782"/>
      <c r="T1006" s="1782"/>
      <c r="U1006" s="1782"/>
      <c r="V1006" s="1782"/>
      <c r="W1006" s="1782"/>
      <c r="X1006" s="1782"/>
      <c r="Y1006" s="1782"/>
      <c r="Z1006" s="1782"/>
      <c r="AA1006" s="1782"/>
      <c r="AB1006" s="1782"/>
      <c r="AC1006" s="1782"/>
      <c r="AD1006" s="1782"/>
      <c r="AE1006" s="1783"/>
      <c r="AF1006" s="77"/>
      <c r="AG1006" s="7"/>
      <c r="AH1006" s="7"/>
      <c r="AI1006" s="78"/>
      <c r="AJ1006" s="1741"/>
      <c r="AK1006" s="1742"/>
      <c r="AL1006" s="1742"/>
      <c r="AM1006" s="1742"/>
      <c r="AN1006" s="1742"/>
      <c r="AO1006" s="1742"/>
      <c r="AP1006" s="1742"/>
      <c r="AQ1006" s="1743"/>
      <c r="AR1006" s="68"/>
      <c r="AS1006" s="68"/>
      <c r="AT1006" s="68"/>
      <c r="AU1006" s="68"/>
      <c r="AV1006" s="68"/>
      <c r="AW1006" s="68"/>
      <c r="AX1006" s="68"/>
      <c r="AY1006" s="913">
        <f>ROUNDDOWN(X1052/I1052,2)</f>
        <v>0.33</v>
      </c>
      <c r="AZ1006" s="34"/>
      <c r="BB1006" s="34"/>
    </row>
    <row r="1007" spans="1:55" ht="12.95" customHeight="1">
      <c r="A1007" s="14"/>
      <c r="B1007" s="255"/>
      <c r="C1007" s="80" t="s">
        <v>672</v>
      </c>
      <c r="D1007" s="1775" t="s">
        <v>1683</v>
      </c>
      <c r="E1007" s="1776"/>
      <c r="F1007" s="1776"/>
      <c r="G1007" s="1776"/>
      <c r="H1007" s="1776"/>
      <c r="I1007" s="1776"/>
      <c r="J1007" s="1776"/>
      <c r="K1007" s="1776"/>
      <c r="L1007" s="1776"/>
      <c r="M1007" s="1776"/>
      <c r="N1007" s="1776"/>
      <c r="O1007" s="1776"/>
      <c r="P1007" s="1776"/>
      <c r="Q1007" s="1776"/>
      <c r="R1007" s="1776"/>
      <c r="S1007" s="1776"/>
      <c r="T1007" s="1776"/>
      <c r="U1007" s="1776"/>
      <c r="V1007" s="1776"/>
      <c r="W1007" s="1776"/>
      <c r="X1007" s="1776"/>
      <c r="Y1007" s="1776"/>
      <c r="Z1007" s="1776"/>
      <c r="AA1007" s="1776"/>
      <c r="AB1007" s="1776"/>
      <c r="AC1007" s="1776"/>
      <c r="AD1007" s="1776"/>
      <c r="AE1007" s="1777"/>
      <c r="AF1007" s="86"/>
      <c r="AG1007" s="1761" t="s">
        <v>545</v>
      </c>
      <c r="AH1007" s="1762"/>
      <c r="AI1007" s="87"/>
      <c r="AJ1007" s="1735">
        <f>ROUND(IF(AG1007="yes",AJ992*0.1,0),0)</f>
        <v>6453401</v>
      </c>
      <c r="AK1007" s="1736"/>
      <c r="AL1007" s="1736"/>
      <c r="AM1007" s="1736"/>
      <c r="AN1007" s="1736"/>
      <c r="AO1007" s="1736"/>
      <c r="AP1007" s="1736"/>
      <c r="AQ1007" s="1737"/>
      <c r="AR1007" s="68"/>
      <c r="AS1007" s="68"/>
      <c r="AT1007" s="68"/>
      <c r="AU1007" s="68"/>
      <c r="AV1007" s="68"/>
      <c r="AW1007" s="68"/>
      <c r="AX1007" s="68"/>
      <c r="BB1007" s="34"/>
    </row>
    <row r="1008" spans="1:55" ht="12.95" customHeight="1">
      <c r="A1008" s="14"/>
      <c r="B1008" s="73"/>
      <c r="C1008" s="74"/>
      <c r="D1008" s="1707" t="s">
        <v>1285</v>
      </c>
      <c r="E1008" s="1708"/>
      <c r="F1008" s="1708"/>
      <c r="G1008" s="1708"/>
      <c r="H1008" s="1708"/>
      <c r="I1008" s="1708"/>
      <c r="J1008" s="1708"/>
      <c r="K1008" s="1708"/>
      <c r="L1008" s="1708"/>
      <c r="M1008" s="1708"/>
      <c r="N1008" s="1708"/>
      <c r="O1008" s="1708"/>
      <c r="P1008" s="1708"/>
      <c r="Q1008" s="1708"/>
      <c r="R1008" s="1708"/>
      <c r="S1008" s="1708"/>
      <c r="T1008" s="1708"/>
      <c r="U1008" s="1708"/>
      <c r="V1008" s="1708"/>
      <c r="W1008" s="1708"/>
      <c r="X1008" s="1708"/>
      <c r="Y1008" s="1708"/>
      <c r="Z1008" s="1708"/>
      <c r="AA1008" s="1708"/>
      <c r="AB1008" s="1708"/>
      <c r="AC1008" s="1708"/>
      <c r="AD1008" s="1708"/>
      <c r="AE1008" s="1709"/>
      <c r="AF1008" s="73"/>
      <c r="AI1008" s="83"/>
      <c r="AJ1008" s="1738"/>
      <c r="AK1008" s="1739"/>
      <c r="AL1008" s="1739"/>
      <c r="AM1008" s="1739"/>
      <c r="AN1008" s="1739"/>
      <c r="AO1008" s="1739"/>
      <c r="AP1008" s="1739"/>
      <c r="AQ1008" s="1740"/>
      <c r="AR1008" s="68"/>
      <c r="AS1008" s="68"/>
      <c r="AT1008" s="68"/>
      <c r="AU1008" s="68"/>
      <c r="AV1008" s="68"/>
      <c r="AW1008" s="68"/>
      <c r="AX1008" s="68"/>
    </row>
    <row r="1009" spans="1:52" ht="12.95" customHeight="1">
      <c r="A1009" s="14"/>
      <c r="B1009" s="73"/>
      <c r="C1009" s="74"/>
      <c r="D1009" s="1707"/>
      <c r="E1009" s="1708"/>
      <c r="F1009" s="1708"/>
      <c r="G1009" s="1708"/>
      <c r="H1009" s="1708"/>
      <c r="I1009" s="1708"/>
      <c r="J1009" s="1708"/>
      <c r="K1009" s="1708"/>
      <c r="L1009" s="1708"/>
      <c r="M1009" s="1708"/>
      <c r="N1009" s="1708"/>
      <c r="O1009" s="1708"/>
      <c r="P1009" s="1708"/>
      <c r="Q1009" s="1708"/>
      <c r="R1009" s="1708"/>
      <c r="S1009" s="1708"/>
      <c r="T1009" s="1708"/>
      <c r="U1009" s="1708"/>
      <c r="V1009" s="1708"/>
      <c r="W1009" s="1708"/>
      <c r="X1009" s="1708"/>
      <c r="Y1009" s="1708"/>
      <c r="Z1009" s="1708"/>
      <c r="AA1009" s="1708"/>
      <c r="AB1009" s="1708"/>
      <c r="AC1009" s="1708"/>
      <c r="AD1009" s="1708"/>
      <c r="AE1009" s="1709"/>
      <c r="AF1009" s="73"/>
      <c r="AG1009" s="14"/>
      <c r="AH1009" s="14"/>
      <c r="AI1009" s="83"/>
      <c r="AJ1009" s="1738"/>
      <c r="AK1009" s="1739"/>
      <c r="AL1009" s="1739"/>
      <c r="AM1009" s="1739"/>
      <c r="AN1009" s="1739"/>
      <c r="AO1009" s="1739"/>
      <c r="AP1009" s="1739"/>
      <c r="AQ1009" s="1740"/>
      <c r="AR1009" s="68"/>
      <c r="AS1009" s="68"/>
      <c r="AT1009" s="68"/>
      <c r="AU1009" s="68"/>
      <c r="AV1009" s="68"/>
      <c r="AW1009" s="68"/>
      <c r="AX1009" s="68"/>
    </row>
    <row r="1010" spans="1:52" ht="12.95" customHeight="1">
      <c r="A1010" s="14"/>
      <c r="B1010" s="85"/>
      <c r="C1010" s="76"/>
      <c r="D1010" s="1753"/>
      <c r="E1010" s="1754"/>
      <c r="F1010" s="1754"/>
      <c r="G1010" s="1754"/>
      <c r="H1010" s="1754"/>
      <c r="I1010" s="1754"/>
      <c r="J1010" s="1754"/>
      <c r="K1010" s="1754"/>
      <c r="L1010" s="1754"/>
      <c r="M1010" s="1754"/>
      <c r="N1010" s="1754"/>
      <c r="O1010" s="1754"/>
      <c r="P1010" s="1754"/>
      <c r="Q1010" s="1754"/>
      <c r="R1010" s="1754"/>
      <c r="S1010" s="1754"/>
      <c r="T1010" s="1754"/>
      <c r="U1010" s="1754"/>
      <c r="V1010" s="1754"/>
      <c r="W1010" s="1754"/>
      <c r="X1010" s="1754"/>
      <c r="Y1010" s="1754"/>
      <c r="Z1010" s="1754"/>
      <c r="AA1010" s="1754"/>
      <c r="AB1010" s="1754"/>
      <c r="AC1010" s="1754"/>
      <c r="AD1010" s="1754"/>
      <c r="AE1010" s="1755"/>
      <c r="AF1010" s="77"/>
      <c r="AG1010" s="7"/>
      <c r="AH1010" s="7"/>
      <c r="AI1010" s="78"/>
      <c r="AJ1010" s="1741"/>
      <c r="AK1010" s="1742"/>
      <c r="AL1010" s="1742"/>
      <c r="AM1010" s="1742"/>
      <c r="AN1010" s="1742"/>
      <c r="AO1010" s="1742"/>
      <c r="AP1010" s="1742"/>
      <c r="AQ1010" s="1743"/>
      <c r="AR1010" s="68"/>
      <c r="AS1010" s="68"/>
      <c r="AT1010" s="68"/>
      <c r="AU1010" s="68"/>
      <c r="AV1010" s="68"/>
      <c r="AW1010" s="68"/>
      <c r="AX1010" s="68"/>
    </row>
    <row r="1011" spans="1:52" ht="12.95" customHeight="1">
      <c r="A1011" s="14"/>
      <c r="B1011" s="79"/>
      <c r="C1011" s="80" t="s">
        <v>211</v>
      </c>
      <c r="D1011" s="1775" t="s">
        <v>1287</v>
      </c>
      <c r="E1011" s="1776"/>
      <c r="F1011" s="1776"/>
      <c r="G1011" s="1776"/>
      <c r="H1011" s="1776"/>
      <c r="I1011" s="1776"/>
      <c r="J1011" s="1776"/>
      <c r="K1011" s="1776"/>
      <c r="L1011" s="1776"/>
      <c r="M1011" s="1776"/>
      <c r="N1011" s="1776"/>
      <c r="O1011" s="1776"/>
      <c r="P1011" s="1776"/>
      <c r="Q1011" s="1776"/>
      <c r="R1011" s="1776"/>
      <c r="S1011" s="1776"/>
      <c r="T1011" s="1776"/>
      <c r="U1011" s="1776"/>
      <c r="V1011" s="1776"/>
      <c r="W1011" s="1776"/>
      <c r="X1011" s="1776"/>
      <c r="Y1011" s="1776"/>
      <c r="Z1011" s="1776"/>
      <c r="AA1011" s="1776"/>
      <c r="AB1011" s="1776"/>
      <c r="AC1011" s="1776"/>
      <c r="AD1011" s="1776"/>
      <c r="AE1011" s="1777"/>
      <c r="AF1011" s="79"/>
      <c r="AG1011" s="1761" t="s">
        <v>669</v>
      </c>
      <c r="AH1011" s="1762"/>
      <c r="AI1011" s="87"/>
      <c r="AJ1011" s="1735">
        <f>ROUND(IF(AG1011="yes",AJ992*0.02,0),0)</f>
        <v>0</v>
      </c>
      <c r="AK1011" s="1736"/>
      <c r="AL1011" s="1736"/>
      <c r="AM1011" s="1736"/>
      <c r="AN1011" s="1736"/>
      <c r="AO1011" s="1736"/>
      <c r="AP1011" s="1736"/>
      <c r="AQ1011" s="1737"/>
      <c r="AR1011" s="68"/>
      <c r="AS1011" s="68"/>
      <c r="AT1011" s="68"/>
      <c r="AU1011" s="68"/>
      <c r="AV1011" s="68"/>
      <c r="AW1011" s="68"/>
      <c r="AX1011" s="68"/>
    </row>
    <row r="1012" spans="1:52" ht="14.25" customHeight="1">
      <c r="A1012" s="14"/>
      <c r="B1012" s="73"/>
      <c r="C1012" s="74"/>
      <c r="D1012" s="1753" t="s">
        <v>1288</v>
      </c>
      <c r="E1012" s="1754"/>
      <c r="F1012" s="1754"/>
      <c r="G1012" s="1754"/>
      <c r="H1012" s="1754"/>
      <c r="I1012" s="1754"/>
      <c r="J1012" s="1754"/>
      <c r="K1012" s="1754"/>
      <c r="L1012" s="1754"/>
      <c r="M1012" s="1754"/>
      <c r="N1012" s="1754"/>
      <c r="O1012" s="1754"/>
      <c r="P1012" s="1754"/>
      <c r="Q1012" s="1754"/>
      <c r="R1012" s="1754"/>
      <c r="S1012" s="1754"/>
      <c r="T1012" s="1754"/>
      <c r="U1012" s="1754"/>
      <c r="V1012" s="1754"/>
      <c r="W1012" s="1754"/>
      <c r="X1012" s="1754"/>
      <c r="Y1012" s="1754"/>
      <c r="Z1012" s="1754"/>
      <c r="AA1012" s="1754"/>
      <c r="AB1012" s="1754"/>
      <c r="AC1012" s="1754"/>
      <c r="AD1012" s="1754"/>
      <c r="AE1012" s="1755"/>
      <c r="AF1012" s="77"/>
      <c r="AG1012" s="7"/>
      <c r="AH1012" s="7"/>
      <c r="AI1012" s="78"/>
      <c r="AJ1012" s="1741"/>
      <c r="AK1012" s="1742"/>
      <c r="AL1012" s="1742"/>
      <c r="AM1012" s="1742"/>
      <c r="AN1012" s="1742"/>
      <c r="AO1012" s="1742"/>
      <c r="AP1012" s="1742"/>
      <c r="AQ1012" s="1743"/>
      <c r="AR1012" s="68"/>
      <c r="AS1012" s="68"/>
      <c r="AT1012" s="68"/>
      <c r="AU1012" s="68"/>
      <c r="AV1012" s="68"/>
      <c r="AW1012" s="68"/>
      <c r="AX1012" s="3" t="s">
        <v>1841</v>
      </c>
      <c r="AZ1012" s="3" t="s">
        <v>2608</v>
      </c>
    </row>
    <row r="1013" spans="1:52" ht="12.95" customHeight="1">
      <c r="A1013" s="14"/>
      <c r="B1013" s="79"/>
      <c r="C1013" s="80" t="s">
        <v>214</v>
      </c>
      <c r="D1013" s="1775" t="s">
        <v>1289</v>
      </c>
      <c r="E1013" s="1776"/>
      <c r="F1013" s="1776"/>
      <c r="G1013" s="1776"/>
      <c r="H1013" s="1776"/>
      <c r="I1013" s="1776"/>
      <c r="J1013" s="1776"/>
      <c r="K1013" s="1776"/>
      <c r="L1013" s="1776"/>
      <c r="M1013" s="1776"/>
      <c r="N1013" s="1776"/>
      <c r="O1013" s="1776"/>
      <c r="P1013" s="1776"/>
      <c r="Q1013" s="1776"/>
      <c r="R1013" s="1776"/>
      <c r="S1013" s="1776"/>
      <c r="T1013" s="1776"/>
      <c r="U1013" s="1776"/>
      <c r="V1013" s="1776"/>
      <c r="W1013" s="1776"/>
      <c r="X1013" s="1776"/>
      <c r="Y1013" s="1776"/>
      <c r="Z1013" s="1776"/>
      <c r="AA1013" s="1776"/>
      <c r="AB1013" s="1776"/>
      <c r="AC1013" s="1776"/>
      <c r="AD1013" s="1776"/>
      <c r="AE1013" s="1777"/>
      <c r="AF1013" s="79"/>
      <c r="AG1013" s="1761" t="s">
        <v>669</v>
      </c>
      <c r="AH1013" s="1762"/>
      <c r="AI1013" s="79"/>
      <c r="AJ1013" s="1735">
        <f>ROUND(IF(AG1013="yes",AJ992*0.02,0),0)</f>
        <v>0</v>
      </c>
      <c r="AK1013" s="1736"/>
      <c r="AL1013" s="1736"/>
      <c r="AM1013" s="1736"/>
      <c r="AN1013" s="1736"/>
      <c r="AO1013" s="1736"/>
      <c r="AP1013" s="1736"/>
      <c r="AQ1013" s="1737"/>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707" t="s">
        <v>1290</v>
      </c>
      <c r="E1014" s="1708"/>
      <c r="F1014" s="1708"/>
      <c r="G1014" s="1708"/>
      <c r="H1014" s="1708"/>
      <c r="I1014" s="1708"/>
      <c r="J1014" s="1708"/>
      <c r="K1014" s="1708"/>
      <c r="L1014" s="1708"/>
      <c r="M1014" s="1708"/>
      <c r="N1014" s="1708"/>
      <c r="O1014" s="1708"/>
      <c r="P1014" s="1708"/>
      <c r="Q1014" s="1708"/>
      <c r="R1014" s="1708"/>
      <c r="S1014" s="1708"/>
      <c r="T1014" s="1708"/>
      <c r="U1014" s="1708"/>
      <c r="V1014" s="1708"/>
      <c r="W1014" s="1708"/>
      <c r="X1014" s="1708"/>
      <c r="Y1014" s="1708"/>
      <c r="Z1014" s="1708"/>
      <c r="AA1014" s="1708"/>
      <c r="AB1014" s="1708"/>
      <c r="AC1014" s="1708"/>
      <c r="AD1014" s="1708"/>
      <c r="AE1014" s="1709"/>
      <c r="AF1014" s="1861" t="str">
        <f>IF(AND(AG1013="yes",T212&lt;&gt;1),"The project may not be eligible for this boost","")</f>
        <v/>
      </c>
      <c r="AG1014" s="1862"/>
      <c r="AH1014" s="1862"/>
      <c r="AI1014" s="1863"/>
      <c r="AJ1014" s="1738"/>
      <c r="AK1014" s="1739"/>
      <c r="AL1014" s="1739"/>
      <c r="AM1014" s="1739"/>
      <c r="AN1014" s="1739"/>
      <c r="AO1014" s="1739"/>
      <c r="AP1014" s="1739"/>
      <c r="AQ1014" s="1740"/>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753"/>
      <c r="E1015" s="1754"/>
      <c r="F1015" s="1754"/>
      <c r="G1015" s="1754"/>
      <c r="H1015" s="1754"/>
      <c r="I1015" s="1754"/>
      <c r="J1015" s="1754"/>
      <c r="K1015" s="1754"/>
      <c r="L1015" s="1754"/>
      <c r="M1015" s="1754"/>
      <c r="N1015" s="1754"/>
      <c r="O1015" s="1754"/>
      <c r="P1015" s="1754"/>
      <c r="Q1015" s="1754"/>
      <c r="R1015" s="1754"/>
      <c r="S1015" s="1754"/>
      <c r="T1015" s="1754"/>
      <c r="U1015" s="1754"/>
      <c r="V1015" s="1754"/>
      <c r="W1015" s="1754"/>
      <c r="X1015" s="1754"/>
      <c r="Y1015" s="1754"/>
      <c r="Z1015" s="1754"/>
      <c r="AA1015" s="1754"/>
      <c r="AB1015" s="1754"/>
      <c r="AC1015" s="1754"/>
      <c r="AD1015" s="1754"/>
      <c r="AE1015" s="1755"/>
      <c r="AF1015" s="1864"/>
      <c r="AG1015" s="1865"/>
      <c r="AH1015" s="1865"/>
      <c r="AI1015" s="1866"/>
      <c r="AJ1015" s="1741"/>
      <c r="AK1015" s="1742"/>
      <c r="AL1015" s="1742"/>
      <c r="AM1015" s="1742"/>
      <c r="AN1015" s="1742"/>
      <c r="AO1015" s="1742"/>
      <c r="AP1015" s="1742"/>
      <c r="AQ1015" s="1743"/>
      <c r="AR1015" s="68"/>
      <c r="AS1015" s="68"/>
      <c r="AT1015" s="68"/>
      <c r="AU1015" s="68"/>
      <c r="AV1015" s="68"/>
      <c r="AW1015" s="68"/>
      <c r="AX1015" s="3">
        <v>3</v>
      </c>
      <c r="AY1015" s="200">
        <f t="shared" si="54"/>
        <v>0</v>
      </c>
      <c r="AZ1015" s="1255">
        <v>0.05</v>
      </c>
    </row>
    <row r="1016" spans="1:52" ht="12.95" customHeight="1">
      <c r="A1016" s="14"/>
      <c r="B1016" s="79"/>
      <c r="C1016" s="80" t="s">
        <v>217</v>
      </c>
      <c r="D1016" s="1744" t="s">
        <v>2237</v>
      </c>
      <c r="E1016" s="1745"/>
      <c r="F1016" s="1745"/>
      <c r="G1016" s="1745"/>
      <c r="H1016" s="1745"/>
      <c r="I1016" s="1745"/>
      <c r="J1016" s="1745"/>
      <c r="K1016" s="1745"/>
      <c r="L1016" s="1745"/>
      <c r="M1016" s="1745"/>
      <c r="N1016" s="1745"/>
      <c r="O1016" s="1745"/>
      <c r="P1016" s="1745"/>
      <c r="Q1016" s="1745"/>
      <c r="R1016" s="1745"/>
      <c r="S1016" s="1745"/>
      <c r="T1016" s="1745"/>
      <c r="U1016" s="1745"/>
      <c r="V1016" s="1745"/>
      <c r="W1016" s="1745"/>
      <c r="X1016" s="1745"/>
      <c r="Y1016" s="1745"/>
      <c r="Z1016" s="1745"/>
      <c r="AA1016" s="1745"/>
      <c r="AB1016" s="1745"/>
      <c r="AC1016" s="1745"/>
      <c r="AD1016" s="1745"/>
      <c r="AE1016" s="1746"/>
      <c r="AF1016" s="79"/>
      <c r="AG1016" s="1761" t="s">
        <v>669</v>
      </c>
      <c r="AH1016" s="1762"/>
      <c r="AI1016" s="87"/>
      <c r="AJ1016" s="1735">
        <f>IF(AG1016="yes",AJ992*AY1024,0)</f>
        <v>0</v>
      </c>
      <c r="AK1016" s="1736"/>
      <c r="AL1016" s="1736"/>
      <c r="AM1016" s="1736"/>
      <c r="AN1016" s="1736"/>
      <c r="AO1016" s="1736"/>
      <c r="AP1016" s="1736"/>
      <c r="AQ1016" s="1737"/>
      <c r="AR1016" s="68"/>
      <c r="AS1016" s="68"/>
      <c r="AT1016" s="68"/>
      <c r="AU1016" s="68"/>
      <c r="AV1016" s="68"/>
      <c r="AW1016" s="68"/>
      <c r="AX1016" s="3">
        <v>4</v>
      </c>
      <c r="AY1016" s="200">
        <f t="shared" si="54"/>
        <v>0</v>
      </c>
      <c r="AZ1016" s="1255">
        <v>0.02</v>
      </c>
    </row>
    <row r="1017" spans="1:52" ht="12.95" customHeight="1">
      <c r="A1017" s="14"/>
      <c r="B1017" s="73"/>
      <c r="C1017" s="74"/>
      <c r="D1017" s="1707" t="s">
        <v>1291</v>
      </c>
      <c r="E1017" s="1708"/>
      <c r="F1017" s="1708"/>
      <c r="G1017" s="1708"/>
      <c r="H1017" s="1708"/>
      <c r="I1017" s="1708"/>
      <c r="J1017" s="1708"/>
      <c r="K1017" s="1708"/>
      <c r="L1017" s="1708"/>
      <c r="M1017" s="1708"/>
      <c r="N1017" s="1708"/>
      <c r="O1017" s="1708"/>
      <c r="P1017" s="1708"/>
      <c r="Q1017" s="1708"/>
      <c r="R1017" s="1708"/>
      <c r="S1017" s="1708"/>
      <c r="T1017" s="1708"/>
      <c r="U1017" s="1708"/>
      <c r="V1017" s="1708"/>
      <c r="W1017" s="1708"/>
      <c r="X1017" s="1708"/>
      <c r="Y1017" s="1708"/>
      <c r="Z1017" s="1708"/>
      <c r="AA1017" s="1708"/>
      <c r="AB1017" s="1708"/>
      <c r="AC1017" s="1708"/>
      <c r="AD1017" s="1708"/>
      <c r="AE1017" s="1709"/>
      <c r="AF1017" s="1855" t="str">
        <f>IF(AND(AG1016="Yes",AY1024=0),AY1027,"")</f>
        <v/>
      </c>
      <c r="AG1017" s="1856"/>
      <c r="AH1017" s="1856"/>
      <c r="AI1017" s="1857"/>
      <c r="AJ1017" s="1738"/>
      <c r="AK1017" s="1739"/>
      <c r="AL1017" s="1739"/>
      <c r="AM1017" s="1739"/>
      <c r="AN1017" s="1739"/>
      <c r="AO1017" s="1739"/>
      <c r="AP1017" s="1739"/>
      <c r="AQ1017" s="1740"/>
      <c r="AR1017" s="68"/>
      <c r="AS1017" s="68"/>
      <c r="AT1017" s="68"/>
      <c r="AU1017" s="68"/>
      <c r="AV1017" s="68"/>
      <c r="AW1017" s="68"/>
      <c r="AX1017" s="3">
        <v>5</v>
      </c>
      <c r="AY1017" s="200">
        <f t="shared" si="54"/>
        <v>0</v>
      </c>
      <c r="AZ1017" s="1255">
        <v>0.04</v>
      </c>
    </row>
    <row r="1018" spans="1:52" ht="12.95" customHeight="1">
      <c r="A1018" s="14"/>
      <c r="B1018" s="73"/>
      <c r="C1018" s="74"/>
      <c r="D1018" s="1707"/>
      <c r="E1018" s="1708"/>
      <c r="F1018" s="1708"/>
      <c r="G1018" s="1708"/>
      <c r="H1018" s="1708"/>
      <c r="I1018" s="1708"/>
      <c r="J1018" s="1708"/>
      <c r="K1018" s="1708"/>
      <c r="L1018" s="1708"/>
      <c r="M1018" s="1708"/>
      <c r="N1018" s="1708"/>
      <c r="O1018" s="1708"/>
      <c r="P1018" s="1708"/>
      <c r="Q1018" s="1708"/>
      <c r="R1018" s="1708"/>
      <c r="S1018" s="1708"/>
      <c r="T1018" s="1708"/>
      <c r="U1018" s="1708"/>
      <c r="V1018" s="1708"/>
      <c r="W1018" s="1708"/>
      <c r="X1018" s="1708"/>
      <c r="Y1018" s="1708"/>
      <c r="Z1018" s="1708"/>
      <c r="AA1018" s="1708"/>
      <c r="AB1018" s="1708"/>
      <c r="AC1018" s="1708"/>
      <c r="AD1018" s="1708"/>
      <c r="AE1018" s="1709"/>
      <c r="AF1018" s="1855"/>
      <c r="AG1018" s="1856"/>
      <c r="AH1018" s="1856"/>
      <c r="AI1018" s="1857"/>
      <c r="AJ1018" s="1738"/>
      <c r="AK1018" s="1739"/>
      <c r="AL1018" s="1739"/>
      <c r="AM1018" s="1739"/>
      <c r="AN1018" s="1739"/>
      <c r="AO1018" s="1739"/>
      <c r="AP1018" s="1739"/>
      <c r="AQ1018" s="1740"/>
      <c r="AR1018" s="68"/>
      <c r="AS1018" s="68"/>
      <c r="AT1018" s="68"/>
      <c r="AU1018" s="68"/>
      <c r="AV1018" s="68"/>
      <c r="AW1018" s="68"/>
      <c r="AX1018" s="3">
        <v>6</v>
      </c>
      <c r="AY1018" s="200">
        <f t="shared" si="54"/>
        <v>0</v>
      </c>
      <c r="AZ1018" s="1255">
        <v>0.04</v>
      </c>
    </row>
    <row r="1019" spans="1:52" ht="12.95" customHeight="1">
      <c r="A1019" s="14"/>
      <c r="B1019" s="81"/>
      <c r="C1019" s="82"/>
      <c r="D1019" s="1753"/>
      <c r="E1019" s="1754"/>
      <c r="F1019" s="1754"/>
      <c r="G1019" s="1754"/>
      <c r="H1019" s="1754"/>
      <c r="I1019" s="1754"/>
      <c r="J1019" s="1754"/>
      <c r="K1019" s="1754"/>
      <c r="L1019" s="1754"/>
      <c r="M1019" s="1754"/>
      <c r="N1019" s="1754"/>
      <c r="O1019" s="1754"/>
      <c r="P1019" s="1754"/>
      <c r="Q1019" s="1754"/>
      <c r="R1019" s="1754"/>
      <c r="S1019" s="1754"/>
      <c r="T1019" s="1754"/>
      <c r="U1019" s="1754"/>
      <c r="V1019" s="1754"/>
      <c r="W1019" s="1754"/>
      <c r="X1019" s="1754"/>
      <c r="Y1019" s="1754"/>
      <c r="Z1019" s="1754"/>
      <c r="AA1019" s="1754"/>
      <c r="AB1019" s="1754"/>
      <c r="AC1019" s="1754"/>
      <c r="AD1019" s="1754"/>
      <c r="AE1019" s="1755"/>
      <c r="AF1019" s="1858"/>
      <c r="AG1019" s="1859"/>
      <c r="AH1019" s="1859"/>
      <c r="AI1019" s="1860"/>
      <c r="AJ1019" s="1741"/>
      <c r="AK1019" s="1742"/>
      <c r="AL1019" s="1742"/>
      <c r="AM1019" s="1742"/>
      <c r="AN1019" s="1742"/>
      <c r="AO1019" s="1742"/>
      <c r="AP1019" s="1742"/>
      <c r="AQ1019" s="1743"/>
      <c r="AR1019" s="68"/>
      <c r="AS1019" s="68"/>
      <c r="AT1019" s="68"/>
      <c r="AU1019" s="68"/>
      <c r="AV1019" s="68"/>
      <c r="AW1019" s="68"/>
      <c r="AX1019" s="3">
        <v>7</v>
      </c>
      <c r="AY1019" s="200">
        <f t="shared" si="54"/>
        <v>0</v>
      </c>
      <c r="AZ1019" s="1255">
        <v>0.01</v>
      </c>
    </row>
    <row r="1020" spans="1:52" ht="12.95" customHeight="1">
      <c r="A1020" s="14"/>
      <c r="B1020" s="79"/>
      <c r="C1020" s="80" t="s">
        <v>222</v>
      </c>
      <c r="D1020" s="1823" t="s">
        <v>1292</v>
      </c>
      <c r="E1020" s="1824"/>
      <c r="F1020" s="1824"/>
      <c r="G1020" s="1824"/>
      <c r="H1020" s="1824"/>
      <c r="I1020" s="1824"/>
      <c r="J1020" s="1824"/>
      <c r="K1020" s="1824"/>
      <c r="L1020" s="1824"/>
      <c r="M1020" s="1824"/>
      <c r="N1020" s="1824"/>
      <c r="O1020" s="1824"/>
      <c r="P1020" s="1824"/>
      <c r="Q1020" s="1824"/>
      <c r="R1020" s="1824"/>
      <c r="S1020" s="1824"/>
      <c r="T1020" s="1824"/>
      <c r="U1020" s="1824"/>
      <c r="V1020" s="1824"/>
      <c r="W1020" s="1824"/>
      <c r="X1020" s="1824"/>
      <c r="Y1020" s="1824"/>
      <c r="Z1020" s="1824"/>
      <c r="AA1020" s="1824"/>
      <c r="AB1020" s="1824"/>
      <c r="AC1020" s="1824"/>
      <c r="AD1020" s="1824"/>
      <c r="AE1020" s="1825"/>
      <c r="AF1020" s="79"/>
      <c r="AG1020" s="1761" t="s">
        <v>669</v>
      </c>
      <c r="AH1020" s="1762"/>
      <c r="AI1020" s="87"/>
      <c r="AJ1020" s="1735">
        <f>ROUND(IF(AND(AG1020="Yes",J1024&lt;&gt;"N/A",AF1023&lt;&gt;""),MIN(AF1023,(0.15*AJ992)),0),0)</f>
        <v>0</v>
      </c>
      <c r="AK1020" s="1736"/>
      <c r="AL1020" s="1736"/>
      <c r="AM1020" s="1736"/>
      <c r="AN1020" s="1736"/>
      <c r="AO1020" s="1736"/>
      <c r="AP1020" s="1736"/>
      <c r="AQ1020" s="1737"/>
      <c r="AR1020" s="68"/>
      <c r="AS1020" s="68"/>
      <c r="AT1020" s="68"/>
      <c r="AU1020" s="68"/>
      <c r="AV1020" s="68"/>
      <c r="AW1020" s="68"/>
      <c r="AX1020" s="3">
        <v>8</v>
      </c>
      <c r="AY1020" s="200">
        <f t="shared" si="54"/>
        <v>0</v>
      </c>
      <c r="AZ1020" s="1255">
        <v>0.01</v>
      </c>
    </row>
    <row r="1021" spans="1:52" ht="12.95" customHeight="1">
      <c r="A1021" s="14"/>
      <c r="B1021" s="81"/>
      <c r="C1021" s="84"/>
      <c r="D1021" s="1826"/>
      <c r="E1021" s="1827"/>
      <c r="F1021" s="1827"/>
      <c r="G1021" s="1827"/>
      <c r="H1021" s="1827"/>
      <c r="I1021" s="1827"/>
      <c r="J1021" s="1827"/>
      <c r="K1021" s="1827"/>
      <c r="L1021" s="1827"/>
      <c r="M1021" s="1827"/>
      <c r="N1021" s="1827"/>
      <c r="O1021" s="1827"/>
      <c r="P1021" s="1827"/>
      <c r="Q1021" s="1827"/>
      <c r="R1021" s="1827"/>
      <c r="S1021" s="1827"/>
      <c r="T1021" s="1827"/>
      <c r="U1021" s="1827"/>
      <c r="V1021" s="1827"/>
      <c r="W1021" s="1827"/>
      <c r="X1021" s="1827"/>
      <c r="Y1021" s="1827"/>
      <c r="Z1021" s="1827"/>
      <c r="AA1021" s="1827"/>
      <c r="AB1021" s="1827"/>
      <c r="AC1021" s="1827"/>
      <c r="AD1021" s="1827"/>
      <c r="AE1021" s="1828"/>
      <c r="AF1021" s="1841" t="str">
        <f>IF(AG1020="yes","Please Select Type and Enter Amount:","")</f>
        <v/>
      </c>
      <c r="AG1021" s="1842"/>
      <c r="AH1021" s="1842"/>
      <c r="AI1021" s="1843"/>
      <c r="AJ1021" s="1738"/>
      <c r="AK1021" s="1739"/>
      <c r="AL1021" s="1739"/>
      <c r="AM1021" s="1739"/>
      <c r="AN1021" s="1739"/>
      <c r="AO1021" s="1739"/>
      <c r="AP1021" s="1739"/>
      <c r="AQ1021" s="1740"/>
      <c r="AR1021" s="68"/>
      <c r="AS1021" s="68"/>
      <c r="AT1021" s="68"/>
      <c r="AU1021" s="68"/>
      <c r="AV1021" s="68"/>
      <c r="AW1021" s="68"/>
      <c r="AX1021" s="3">
        <v>9</v>
      </c>
      <c r="AY1021" s="200">
        <f t="shared" si="54"/>
        <v>0</v>
      </c>
      <c r="AZ1021" s="1255">
        <v>0.01</v>
      </c>
    </row>
    <row r="1022" spans="1:52" ht="12.95" customHeight="1">
      <c r="A1022" s="14"/>
      <c r="B1022" s="81"/>
      <c r="C1022" s="84"/>
      <c r="D1022" s="1707" t="s">
        <v>1293</v>
      </c>
      <c r="E1022" s="1708"/>
      <c r="F1022" s="1708"/>
      <c r="G1022" s="1708"/>
      <c r="H1022" s="1708"/>
      <c r="I1022" s="1708"/>
      <c r="J1022" s="1708"/>
      <c r="K1022" s="1708"/>
      <c r="L1022" s="1708"/>
      <c r="M1022" s="1708"/>
      <c r="N1022" s="1708"/>
      <c r="O1022" s="1708"/>
      <c r="P1022" s="1708"/>
      <c r="Q1022" s="1708"/>
      <c r="R1022" s="1708"/>
      <c r="S1022" s="1708"/>
      <c r="T1022" s="1708"/>
      <c r="U1022" s="1708"/>
      <c r="V1022" s="1708"/>
      <c r="W1022" s="1708"/>
      <c r="X1022" s="1708"/>
      <c r="Y1022" s="1708"/>
      <c r="Z1022" s="1708"/>
      <c r="AA1022" s="1708"/>
      <c r="AB1022" s="1708"/>
      <c r="AC1022" s="1708"/>
      <c r="AD1022" s="1708"/>
      <c r="AE1022" s="1709"/>
      <c r="AF1022" s="1841"/>
      <c r="AG1022" s="1842"/>
      <c r="AH1022" s="1842"/>
      <c r="AI1022" s="1843"/>
      <c r="AJ1022" s="1738"/>
      <c r="AK1022" s="1739"/>
      <c r="AL1022" s="1739"/>
      <c r="AM1022" s="1739"/>
      <c r="AN1022" s="1739"/>
      <c r="AO1022" s="1739"/>
      <c r="AP1022" s="1739"/>
      <c r="AQ1022" s="1740"/>
      <c r="AR1022" s="68"/>
      <c r="AS1022" s="68"/>
      <c r="AT1022" s="68"/>
      <c r="AU1022" s="68"/>
      <c r="AV1022" s="68"/>
      <c r="AW1022" s="68"/>
      <c r="AX1022" s="3">
        <v>10</v>
      </c>
      <c r="AY1022" s="200">
        <f t="shared" si="54"/>
        <v>0</v>
      </c>
      <c r="AZ1022" s="1255">
        <v>0.02</v>
      </c>
    </row>
    <row r="1023" spans="1:52" ht="12.95" customHeight="1">
      <c r="A1023" s="14"/>
      <c r="B1023" s="81"/>
      <c r="C1023" s="84"/>
      <c r="D1023" s="1707"/>
      <c r="E1023" s="1708"/>
      <c r="F1023" s="1708"/>
      <c r="G1023" s="1708"/>
      <c r="H1023" s="1708"/>
      <c r="I1023" s="1708"/>
      <c r="J1023" s="1708"/>
      <c r="K1023" s="1708"/>
      <c r="L1023" s="1708"/>
      <c r="M1023" s="1708"/>
      <c r="N1023" s="1708"/>
      <c r="O1023" s="1708"/>
      <c r="P1023" s="1708"/>
      <c r="Q1023" s="1708"/>
      <c r="R1023" s="1708"/>
      <c r="S1023" s="1708"/>
      <c r="T1023" s="1708"/>
      <c r="U1023" s="1708"/>
      <c r="V1023" s="1708"/>
      <c r="W1023" s="1708"/>
      <c r="X1023" s="1708"/>
      <c r="Y1023" s="1708"/>
      <c r="Z1023" s="1708"/>
      <c r="AA1023" s="1708"/>
      <c r="AB1023" s="1708"/>
      <c r="AC1023" s="1708"/>
      <c r="AD1023" s="1708"/>
      <c r="AE1023" s="1709"/>
      <c r="AF1023" s="1784"/>
      <c r="AG1023" s="1784"/>
      <c r="AH1023" s="1784"/>
      <c r="AI1023" s="1784"/>
      <c r="AJ1023" s="1738"/>
      <c r="AK1023" s="1739"/>
      <c r="AL1023" s="1739"/>
      <c r="AM1023" s="1739"/>
      <c r="AN1023" s="1739"/>
      <c r="AO1023" s="1739"/>
      <c r="AP1023" s="1739"/>
      <c r="AQ1023" s="1740"/>
      <c r="AR1023" s="68"/>
      <c r="AS1023" s="68"/>
      <c r="AT1023" s="68"/>
      <c r="AU1023" s="68"/>
      <c r="AV1023" s="68"/>
      <c r="AW1023" s="68"/>
      <c r="AX1023" s="3">
        <v>11</v>
      </c>
      <c r="AY1023" s="200">
        <f t="shared" si="54"/>
        <v>0</v>
      </c>
      <c r="AZ1023" s="1255">
        <v>0.02</v>
      </c>
    </row>
    <row r="1024" spans="1:52" ht="12.95" customHeight="1">
      <c r="A1024" s="14"/>
      <c r="B1024" s="81"/>
      <c r="C1024" s="84"/>
      <c r="D1024" s="526" t="s">
        <v>358</v>
      </c>
      <c r="E1024" s="90"/>
      <c r="F1024" s="90"/>
      <c r="G1024" s="104"/>
      <c r="H1024" s="104"/>
      <c r="I1024" s="49"/>
      <c r="J1024" s="1833" t="s">
        <v>591</v>
      </c>
      <c r="K1024" s="1834"/>
      <c r="L1024" s="1834"/>
      <c r="M1024" s="1834"/>
      <c r="N1024" s="1834"/>
      <c r="O1024" s="1834"/>
      <c r="P1024" s="1834"/>
      <c r="Q1024" s="1834"/>
      <c r="R1024" s="1834"/>
      <c r="S1024" s="1834"/>
      <c r="T1024" s="1834"/>
      <c r="U1024" s="1834"/>
      <c r="V1024" s="1834"/>
      <c r="W1024" s="1834"/>
      <c r="X1024" s="1834"/>
      <c r="Y1024" s="1834"/>
      <c r="Z1024" s="1834"/>
      <c r="AA1024" s="1834"/>
      <c r="AB1024" s="1834"/>
      <c r="AC1024" s="1834"/>
      <c r="AD1024" s="1834"/>
      <c r="AE1024" s="1835"/>
      <c r="AF1024" s="1784"/>
      <c r="AG1024" s="1784"/>
      <c r="AH1024" s="1784"/>
      <c r="AI1024" s="1784"/>
      <c r="AJ1024" s="1741"/>
      <c r="AK1024" s="1742"/>
      <c r="AL1024" s="1742"/>
      <c r="AM1024" s="1742"/>
      <c r="AN1024" s="1742"/>
      <c r="AO1024" s="1742"/>
      <c r="AP1024" s="1742"/>
      <c r="AQ1024" s="1743"/>
      <c r="AR1024" s="68"/>
      <c r="AS1024" s="68"/>
      <c r="AT1024" s="68"/>
      <c r="AU1024" s="68"/>
      <c r="AV1024" s="68"/>
      <c r="AW1024" s="68"/>
      <c r="AX1024" s="1032" t="s">
        <v>2607</v>
      </c>
      <c r="AY1024" s="201">
        <f>IF(SUM(AY1015:AY1023)&lt;=0.2,SUM(AY1015:AY1023),0.2)</f>
        <v>0</v>
      </c>
    </row>
    <row r="1025" spans="1:57" ht="12.95" customHeight="1">
      <c r="A1025" s="14"/>
      <c r="B1025" s="79"/>
      <c r="C1025" s="80" t="s">
        <v>228</v>
      </c>
      <c r="D1025" s="1775" t="s">
        <v>1294</v>
      </c>
      <c r="E1025" s="1776"/>
      <c r="F1025" s="1776"/>
      <c r="G1025" s="1776"/>
      <c r="H1025" s="1776"/>
      <c r="I1025" s="1776"/>
      <c r="J1025" s="1776"/>
      <c r="K1025" s="1776"/>
      <c r="L1025" s="1776"/>
      <c r="M1025" s="1776"/>
      <c r="N1025" s="1776"/>
      <c r="O1025" s="1776"/>
      <c r="P1025" s="1776"/>
      <c r="Q1025" s="1776"/>
      <c r="R1025" s="1776"/>
      <c r="S1025" s="1776"/>
      <c r="T1025" s="1776"/>
      <c r="U1025" s="1776"/>
      <c r="V1025" s="1776"/>
      <c r="W1025" s="1776"/>
      <c r="X1025" s="1776"/>
      <c r="Y1025" s="1776"/>
      <c r="Z1025" s="1776"/>
      <c r="AA1025" s="1776"/>
      <c r="AB1025" s="1776"/>
      <c r="AC1025" s="1776"/>
      <c r="AD1025" s="1776"/>
      <c r="AE1025" s="1777"/>
      <c r="AF1025" s="79"/>
      <c r="AG1025" s="1761" t="s">
        <v>545</v>
      </c>
      <c r="AH1025" s="1762"/>
      <c r="AI1025" s="87"/>
      <c r="AJ1025" s="1735">
        <f>ROUND(IF(AG1025="Yes",AF1027,0),0)</f>
        <v>683482</v>
      </c>
      <c r="AK1025" s="1736"/>
      <c r="AL1025" s="1736"/>
      <c r="AM1025" s="1736"/>
      <c r="AN1025" s="1736"/>
      <c r="AO1025" s="1736"/>
      <c r="AP1025" s="1736"/>
      <c r="AQ1025" s="1737"/>
      <c r="AR1025" s="68"/>
      <c r="AS1025" s="68"/>
      <c r="AT1025" s="68"/>
      <c r="AU1025" s="68"/>
      <c r="AV1025" s="68"/>
      <c r="AW1025" s="68"/>
      <c r="AX1025" s="68"/>
      <c r="AY1025" s="68"/>
    </row>
    <row r="1026" spans="1:57" ht="12.95" customHeight="1">
      <c r="A1026" s="14"/>
      <c r="B1026" s="73"/>
      <c r="C1026" s="74"/>
      <c r="D1026" s="1707" t="s">
        <v>1690</v>
      </c>
      <c r="E1026" s="1708"/>
      <c r="F1026" s="1708"/>
      <c r="G1026" s="1708"/>
      <c r="H1026" s="1708"/>
      <c r="I1026" s="1708"/>
      <c r="J1026" s="1708"/>
      <c r="K1026" s="1708"/>
      <c r="L1026" s="1708"/>
      <c r="M1026" s="1708"/>
      <c r="N1026" s="1708"/>
      <c r="O1026" s="1708"/>
      <c r="P1026" s="1708"/>
      <c r="Q1026" s="1708"/>
      <c r="R1026" s="1708"/>
      <c r="S1026" s="1708"/>
      <c r="T1026" s="1708"/>
      <c r="U1026" s="1708"/>
      <c r="V1026" s="1708"/>
      <c r="W1026" s="1708"/>
      <c r="X1026" s="1708"/>
      <c r="Y1026" s="1708"/>
      <c r="Z1026" s="1708"/>
      <c r="AA1026" s="1708"/>
      <c r="AB1026" s="1708"/>
      <c r="AC1026" s="1708"/>
      <c r="AD1026" s="1708"/>
      <c r="AE1026" s="1709"/>
      <c r="AF1026" s="1829" t="str">
        <f>IF(AG1025="yes","Enter Amount:","")</f>
        <v>Enter Amount:</v>
      </c>
      <c r="AG1026" s="1830"/>
      <c r="AH1026" s="1830"/>
      <c r="AI1026" s="1831"/>
      <c r="AJ1026" s="1738"/>
      <c r="AK1026" s="1739"/>
      <c r="AL1026" s="1739"/>
      <c r="AM1026" s="1739"/>
      <c r="AN1026" s="1739"/>
      <c r="AO1026" s="1739"/>
      <c r="AP1026" s="1739"/>
      <c r="AQ1026" s="1740"/>
      <c r="AR1026" s="68"/>
      <c r="AS1026" s="68"/>
      <c r="AT1026" s="68"/>
      <c r="AU1026" s="68"/>
      <c r="AV1026" s="68"/>
      <c r="AW1026" s="68"/>
      <c r="AX1026" s="68"/>
      <c r="AY1026" s="68"/>
    </row>
    <row r="1027" spans="1:57" ht="12.95" customHeight="1">
      <c r="A1027" s="14"/>
      <c r="B1027" s="73"/>
      <c r="C1027" s="74"/>
      <c r="D1027" s="1707"/>
      <c r="E1027" s="1708"/>
      <c r="F1027" s="1708"/>
      <c r="G1027" s="1708"/>
      <c r="H1027" s="1708"/>
      <c r="I1027" s="1708"/>
      <c r="J1027" s="1708"/>
      <c r="K1027" s="1708"/>
      <c r="L1027" s="1708"/>
      <c r="M1027" s="1708"/>
      <c r="N1027" s="1708"/>
      <c r="O1027" s="1708"/>
      <c r="P1027" s="1708"/>
      <c r="Q1027" s="1708"/>
      <c r="R1027" s="1708"/>
      <c r="S1027" s="1708"/>
      <c r="T1027" s="1708"/>
      <c r="U1027" s="1708"/>
      <c r="V1027" s="1708"/>
      <c r="W1027" s="1708"/>
      <c r="X1027" s="1708"/>
      <c r="Y1027" s="1708"/>
      <c r="Z1027" s="1708"/>
      <c r="AA1027" s="1708"/>
      <c r="AB1027" s="1708"/>
      <c r="AC1027" s="1708"/>
      <c r="AD1027" s="1708"/>
      <c r="AE1027" s="1709"/>
      <c r="AF1027" s="1784">
        <f>'Sources and Uses Budget'!B85</f>
        <v>683482</v>
      </c>
      <c r="AG1027" s="1784"/>
      <c r="AH1027" s="1784"/>
      <c r="AI1027" s="1784"/>
      <c r="AJ1027" s="1738"/>
      <c r="AK1027" s="1739"/>
      <c r="AL1027" s="1739"/>
      <c r="AM1027" s="1739"/>
      <c r="AN1027" s="1739"/>
      <c r="AO1027" s="1739"/>
      <c r="AP1027" s="1739"/>
      <c r="AQ1027" s="1740"/>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53"/>
      <c r="E1028" s="1754"/>
      <c r="F1028" s="1754"/>
      <c r="G1028" s="1754"/>
      <c r="H1028" s="1754"/>
      <c r="I1028" s="1754"/>
      <c r="J1028" s="1754"/>
      <c r="K1028" s="1754"/>
      <c r="L1028" s="1754"/>
      <c r="M1028" s="1754"/>
      <c r="N1028" s="1754"/>
      <c r="O1028" s="1754"/>
      <c r="P1028" s="1754"/>
      <c r="Q1028" s="1754"/>
      <c r="R1028" s="1754"/>
      <c r="S1028" s="1754"/>
      <c r="T1028" s="1754"/>
      <c r="U1028" s="1754"/>
      <c r="V1028" s="1754"/>
      <c r="W1028" s="1754"/>
      <c r="X1028" s="1754"/>
      <c r="Y1028" s="1754"/>
      <c r="Z1028" s="1754"/>
      <c r="AA1028" s="1754"/>
      <c r="AB1028" s="1754"/>
      <c r="AC1028" s="1754"/>
      <c r="AD1028" s="1754"/>
      <c r="AE1028" s="1755"/>
      <c r="AF1028" s="1784"/>
      <c r="AG1028" s="1784"/>
      <c r="AH1028" s="1784"/>
      <c r="AI1028" s="1784"/>
      <c r="AJ1028" s="1741"/>
      <c r="AK1028" s="1742"/>
      <c r="AL1028" s="1742"/>
      <c r="AM1028" s="1742"/>
      <c r="AN1028" s="1742"/>
      <c r="AO1028" s="1742"/>
      <c r="AP1028" s="1742"/>
      <c r="AQ1028" s="1743"/>
      <c r="AR1028" s="68"/>
      <c r="AS1028" s="68"/>
      <c r="AT1028" s="68"/>
      <c r="AU1028" s="68"/>
      <c r="AV1028" s="68"/>
      <c r="AW1028" s="68"/>
      <c r="AX1028" s="68"/>
      <c r="AY1028" s="68"/>
    </row>
    <row r="1029" spans="1:57" ht="12.95" customHeight="1">
      <c r="A1029" s="14"/>
      <c r="B1029" s="79"/>
      <c r="C1029" s="80" t="s">
        <v>233</v>
      </c>
      <c r="D1029" s="1744" t="s">
        <v>1295</v>
      </c>
      <c r="E1029" s="1745"/>
      <c r="F1029" s="1745"/>
      <c r="G1029" s="1745"/>
      <c r="H1029" s="1745"/>
      <c r="I1029" s="1745"/>
      <c r="J1029" s="1745"/>
      <c r="K1029" s="1745"/>
      <c r="L1029" s="1745"/>
      <c r="M1029" s="1745"/>
      <c r="N1029" s="1745"/>
      <c r="O1029" s="1745"/>
      <c r="P1029" s="1745"/>
      <c r="Q1029" s="1745"/>
      <c r="R1029" s="1745"/>
      <c r="S1029" s="1745"/>
      <c r="T1029" s="1745"/>
      <c r="U1029" s="1745"/>
      <c r="V1029" s="1745"/>
      <c r="W1029" s="1745"/>
      <c r="X1029" s="1745"/>
      <c r="Y1029" s="1745"/>
      <c r="Z1029" s="1745"/>
      <c r="AA1029" s="1745"/>
      <c r="AB1029" s="1745"/>
      <c r="AC1029" s="1745"/>
      <c r="AD1029" s="1745"/>
      <c r="AE1029" s="1746"/>
      <c r="AF1029" s="79"/>
      <c r="AG1029" s="1761" t="s">
        <v>545</v>
      </c>
      <c r="AH1029" s="1762"/>
      <c r="AI1029" s="87"/>
      <c r="AJ1029" s="1735">
        <f>ROUND(IF(AG1029="yes",(AJ992*0.1),0),0)</f>
        <v>6453401</v>
      </c>
      <c r="AK1029" s="1736"/>
      <c r="AL1029" s="1736"/>
      <c r="AM1029" s="1736"/>
      <c r="AN1029" s="1736"/>
      <c r="AO1029" s="1736"/>
      <c r="AP1029" s="1736"/>
      <c r="AQ1029" s="1737"/>
      <c r="AR1029" s="68"/>
      <c r="AS1029" s="68"/>
      <c r="AT1029" s="68"/>
      <c r="AU1029" s="68"/>
      <c r="AV1029" s="68"/>
      <c r="AW1029" s="68"/>
      <c r="AX1029" s="68"/>
      <c r="AY1029" s="68"/>
    </row>
    <row r="1030" spans="1:57" ht="12.95" customHeight="1">
      <c r="A1030" s="14"/>
      <c r="B1030" s="73"/>
      <c r="C1030" s="74"/>
      <c r="D1030" s="1707" t="s">
        <v>1296</v>
      </c>
      <c r="E1030" s="1708"/>
      <c r="F1030" s="1708"/>
      <c r="G1030" s="1708"/>
      <c r="H1030" s="1708"/>
      <c r="I1030" s="1708"/>
      <c r="J1030" s="1708"/>
      <c r="K1030" s="1708"/>
      <c r="L1030" s="1708"/>
      <c r="M1030" s="1708"/>
      <c r="N1030" s="1708"/>
      <c r="O1030" s="1708"/>
      <c r="P1030" s="1708"/>
      <c r="Q1030" s="1708"/>
      <c r="R1030" s="1708"/>
      <c r="S1030" s="1708"/>
      <c r="T1030" s="1708"/>
      <c r="U1030" s="1708"/>
      <c r="V1030" s="1708"/>
      <c r="W1030" s="1708"/>
      <c r="X1030" s="1708"/>
      <c r="Y1030" s="1708"/>
      <c r="Z1030" s="1708"/>
      <c r="AA1030" s="1708"/>
      <c r="AB1030" s="1708"/>
      <c r="AC1030" s="1708"/>
      <c r="AD1030" s="1708"/>
      <c r="AE1030" s="1709"/>
      <c r="AF1030" s="73"/>
      <c r="AG1030" s="14"/>
      <c r="AH1030" s="14"/>
      <c r="AI1030" s="83"/>
      <c r="AJ1030" s="1738"/>
      <c r="AK1030" s="1739"/>
      <c r="AL1030" s="1739"/>
      <c r="AM1030" s="1739"/>
      <c r="AN1030" s="1739"/>
      <c r="AO1030" s="1739"/>
      <c r="AP1030" s="1739"/>
      <c r="AQ1030" s="1740"/>
      <c r="AR1030" s="68"/>
      <c r="AS1030" s="68"/>
      <c r="AT1030" s="68"/>
      <c r="AU1030" s="68"/>
      <c r="AV1030" s="68"/>
      <c r="AW1030" s="68"/>
      <c r="AX1030" s="68"/>
      <c r="AY1030" s="68"/>
    </row>
    <row r="1031" spans="1:57" ht="12.95" customHeight="1">
      <c r="A1031" s="14"/>
      <c r="B1031" s="77"/>
      <c r="C1031" s="74"/>
      <c r="D1031" s="1753"/>
      <c r="E1031" s="1754"/>
      <c r="F1031" s="1754"/>
      <c r="G1031" s="1754"/>
      <c r="H1031" s="1754"/>
      <c r="I1031" s="1754"/>
      <c r="J1031" s="1754"/>
      <c r="K1031" s="1754"/>
      <c r="L1031" s="1754"/>
      <c r="M1031" s="1754"/>
      <c r="N1031" s="1754"/>
      <c r="O1031" s="1754"/>
      <c r="P1031" s="1754"/>
      <c r="Q1031" s="1754"/>
      <c r="R1031" s="1754"/>
      <c r="S1031" s="1754"/>
      <c r="T1031" s="1754"/>
      <c r="U1031" s="1754"/>
      <c r="V1031" s="1754"/>
      <c r="W1031" s="1754"/>
      <c r="X1031" s="1754"/>
      <c r="Y1031" s="1754"/>
      <c r="Z1031" s="1754"/>
      <c r="AA1031" s="1754"/>
      <c r="AB1031" s="1754"/>
      <c r="AC1031" s="1754"/>
      <c r="AD1031" s="1754"/>
      <c r="AE1031" s="1755"/>
      <c r="AF1031" s="73"/>
      <c r="AG1031" s="14"/>
      <c r="AH1031" s="14"/>
      <c r="AI1031" s="83"/>
      <c r="AJ1031" s="1741"/>
      <c r="AK1031" s="1742"/>
      <c r="AL1031" s="1742"/>
      <c r="AM1031" s="1742"/>
      <c r="AN1031" s="1742"/>
      <c r="AO1031" s="1742"/>
      <c r="AP1031" s="1742"/>
      <c r="AQ1031" s="1743"/>
      <c r="AR1031" s="68"/>
      <c r="AS1031" s="68"/>
      <c r="AT1031" s="68"/>
      <c r="AU1031" s="68"/>
      <c r="AV1031" s="68"/>
      <c r="AW1031" s="68"/>
      <c r="AX1031" s="68"/>
      <c r="AY1031" s="68"/>
    </row>
    <row r="1032" spans="1:57" ht="12.95" customHeight="1">
      <c r="A1032" s="14"/>
      <c r="B1032" s="73"/>
      <c r="C1032" s="339" t="s">
        <v>687</v>
      </c>
      <c r="D1032" s="1775" t="s">
        <v>1686</v>
      </c>
      <c r="E1032" s="1776"/>
      <c r="F1032" s="1776"/>
      <c r="G1032" s="1776"/>
      <c r="H1032" s="1776"/>
      <c r="I1032" s="1776"/>
      <c r="J1032" s="1776"/>
      <c r="K1032" s="1776"/>
      <c r="L1032" s="1776"/>
      <c r="M1032" s="1776"/>
      <c r="N1032" s="1776"/>
      <c r="O1032" s="1776"/>
      <c r="P1032" s="1776"/>
      <c r="Q1032" s="1776"/>
      <c r="R1032" s="1776"/>
      <c r="S1032" s="1776"/>
      <c r="T1032" s="1776"/>
      <c r="U1032" s="1776"/>
      <c r="V1032" s="1776"/>
      <c r="W1032" s="1776"/>
      <c r="X1032" s="1776"/>
      <c r="Y1032" s="1776"/>
      <c r="Z1032" s="1776"/>
      <c r="AA1032" s="1776"/>
      <c r="AB1032" s="1776"/>
      <c r="AC1032" s="1776"/>
      <c r="AD1032" s="1776"/>
      <c r="AE1032" s="1777"/>
      <c r="AF1032" s="79"/>
      <c r="AG1032" s="1761" t="s">
        <v>669</v>
      </c>
      <c r="AH1032" s="1762"/>
      <c r="AI1032" s="87"/>
      <c r="AJ1032" s="1735">
        <f>ROUND(IF(AG1032="yes",(AJ992*0.15),0),0)</f>
        <v>0</v>
      </c>
      <c r="AK1032" s="1736"/>
      <c r="AL1032" s="1736"/>
      <c r="AM1032" s="1736"/>
      <c r="AN1032" s="1736"/>
      <c r="AO1032" s="1736"/>
      <c r="AP1032" s="1736"/>
      <c r="AQ1032" s="1737"/>
      <c r="AR1032" s="68"/>
      <c r="AS1032" s="68"/>
      <c r="AT1032" s="68"/>
      <c r="AU1032" s="68"/>
      <c r="AV1032" s="68"/>
      <c r="AW1032" s="68"/>
      <c r="AX1032" s="68"/>
      <c r="AY1032" s="68"/>
    </row>
    <row r="1033" spans="1:57" ht="12.95" customHeight="1">
      <c r="A1033" s="14"/>
      <c r="B1033" s="73"/>
      <c r="C1033" s="74"/>
      <c r="D1033" s="1812"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13"/>
      <c r="AF1033" s="915"/>
      <c r="AG1033" s="916"/>
      <c r="AH1033" s="916"/>
      <c r="AI1033" s="917"/>
      <c r="AJ1033" s="1738"/>
      <c r="AK1033" s="1739"/>
      <c r="AL1033" s="1739"/>
      <c r="AM1033" s="1739"/>
      <c r="AN1033" s="1739"/>
      <c r="AO1033" s="1739"/>
      <c r="AP1033" s="1739"/>
      <c r="AQ1033" s="1740"/>
      <c r="AR1033" s="68"/>
      <c r="AS1033" s="68"/>
      <c r="AT1033" s="68"/>
      <c r="AU1033" s="68"/>
      <c r="AV1033" s="68"/>
      <c r="AW1033" s="68"/>
      <c r="AX1033" s="68"/>
      <c r="AY1033" s="68"/>
    </row>
    <row r="1034" spans="1:57" ht="12.95" customHeight="1">
      <c r="A1034" s="14"/>
      <c r="B1034" s="73"/>
      <c r="C1034" s="74"/>
      <c r="D1034" s="1812"/>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13"/>
      <c r="AF1034" s="915"/>
      <c r="AG1034" s="916"/>
      <c r="AH1034" s="916"/>
      <c r="AI1034" s="917"/>
      <c r="AJ1034" s="1738"/>
      <c r="AK1034" s="1739"/>
      <c r="AL1034" s="1739"/>
      <c r="AM1034" s="1739"/>
      <c r="AN1034" s="1739"/>
      <c r="AO1034" s="1739"/>
      <c r="AP1034" s="1739"/>
      <c r="AQ1034" s="1740"/>
      <c r="AR1034" s="68"/>
      <c r="AS1034" s="68"/>
      <c r="AT1034" s="68"/>
      <c r="AU1034" s="68"/>
      <c r="AV1034" s="68"/>
      <c r="AW1034" s="68"/>
      <c r="AX1034" s="68"/>
      <c r="AY1034" s="68"/>
    </row>
    <row r="1035" spans="1:57" ht="12.95" customHeight="1">
      <c r="A1035" s="14"/>
      <c r="B1035" s="73"/>
      <c r="C1035" s="74"/>
      <c r="D1035" s="1814"/>
      <c r="E1035" s="1815"/>
      <c r="F1035" s="1815"/>
      <c r="G1035" s="1815"/>
      <c r="H1035" s="1815"/>
      <c r="I1035" s="1815"/>
      <c r="J1035" s="1815"/>
      <c r="K1035" s="1815"/>
      <c r="L1035" s="1815"/>
      <c r="M1035" s="1815"/>
      <c r="N1035" s="1815"/>
      <c r="O1035" s="1815"/>
      <c r="P1035" s="1815"/>
      <c r="Q1035" s="1815"/>
      <c r="R1035" s="1815"/>
      <c r="S1035" s="1815"/>
      <c r="T1035" s="1815"/>
      <c r="U1035" s="1815"/>
      <c r="V1035" s="1815"/>
      <c r="W1035" s="1815"/>
      <c r="X1035" s="1815"/>
      <c r="Y1035" s="1815"/>
      <c r="Z1035" s="1815"/>
      <c r="AA1035" s="1815"/>
      <c r="AB1035" s="1815"/>
      <c r="AC1035" s="1815"/>
      <c r="AD1035" s="1815"/>
      <c r="AE1035" s="1816"/>
      <c r="AF1035" s="918"/>
      <c r="AG1035" s="919"/>
      <c r="AH1035" s="919"/>
      <c r="AI1035" s="920"/>
      <c r="AJ1035" s="1741"/>
      <c r="AK1035" s="1742"/>
      <c r="AL1035" s="1742"/>
      <c r="AM1035" s="1742"/>
      <c r="AN1035" s="1742"/>
      <c r="AO1035" s="1742"/>
      <c r="AP1035" s="1742"/>
      <c r="AQ1035" s="1743"/>
      <c r="AR1035" s="68"/>
      <c r="AS1035" s="68"/>
      <c r="AT1035" s="68"/>
      <c r="AU1035" s="68"/>
      <c r="AV1035" s="68"/>
      <c r="AW1035" s="68"/>
      <c r="AX1035" s="68"/>
      <c r="AY1035" s="68"/>
    </row>
    <row r="1036" spans="1:57" ht="12.95" customHeight="1">
      <c r="A1036" s="14"/>
      <c r="B1036" s="73"/>
      <c r="C1036" s="339" t="s">
        <v>687</v>
      </c>
      <c r="D1036" s="1744" t="s">
        <v>1688</v>
      </c>
      <c r="E1036" s="1745"/>
      <c r="F1036" s="1745"/>
      <c r="G1036" s="1745"/>
      <c r="H1036" s="1745"/>
      <c r="I1036" s="1745"/>
      <c r="J1036" s="1745"/>
      <c r="K1036" s="1745"/>
      <c r="L1036" s="1745"/>
      <c r="M1036" s="1745"/>
      <c r="N1036" s="1745"/>
      <c r="O1036" s="1745"/>
      <c r="P1036" s="1745"/>
      <c r="Q1036" s="1745"/>
      <c r="R1036" s="1745"/>
      <c r="S1036" s="1745"/>
      <c r="T1036" s="1745"/>
      <c r="U1036" s="1745"/>
      <c r="V1036" s="1745"/>
      <c r="W1036" s="1745"/>
      <c r="X1036" s="1745"/>
      <c r="Y1036" s="1745"/>
      <c r="Z1036" s="1745"/>
      <c r="AA1036" s="1745"/>
      <c r="AB1036" s="1745"/>
      <c r="AC1036" s="1745"/>
      <c r="AD1036" s="1745"/>
      <c r="AE1036" s="1746"/>
      <c r="AF1036" s="73"/>
      <c r="AG1036" s="1763" t="s">
        <v>669</v>
      </c>
      <c r="AH1036" s="1764"/>
      <c r="AI1036" s="83"/>
      <c r="AJ1036" s="1735">
        <f>ROUND(IF(AND(AG1036="yes",AJ1032=0),(AJ992*0.1),0),0)</f>
        <v>0</v>
      </c>
      <c r="AK1036" s="1736"/>
      <c r="AL1036" s="1736"/>
      <c r="AM1036" s="1736"/>
      <c r="AN1036" s="1736"/>
      <c r="AO1036" s="1736"/>
      <c r="AP1036" s="1736"/>
      <c r="AQ1036" s="1737"/>
      <c r="AR1036" s="68"/>
      <c r="AS1036" s="68"/>
      <c r="AT1036" s="68"/>
      <c r="AU1036" s="68"/>
      <c r="AV1036" s="68"/>
      <c r="AW1036" s="68"/>
      <c r="AX1036" s="68"/>
      <c r="AY1036" s="68"/>
    </row>
    <row r="1037" spans="1:57" ht="12.95" customHeight="1">
      <c r="A1037" s="14"/>
      <c r="B1037" s="73"/>
      <c r="C1037" s="74"/>
      <c r="D1037" s="1812"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13"/>
      <c r="AF1037" s="73"/>
      <c r="AG1037" s="14"/>
      <c r="AH1037" s="14"/>
      <c r="AI1037" s="83"/>
      <c r="AJ1037" s="1738"/>
      <c r="AK1037" s="1739"/>
      <c r="AL1037" s="1739"/>
      <c r="AM1037" s="1739"/>
      <c r="AN1037" s="1739"/>
      <c r="AO1037" s="1739"/>
      <c r="AP1037" s="1739"/>
      <c r="AQ1037" s="1740"/>
      <c r="AR1037" s="68"/>
      <c r="AS1037" s="68"/>
      <c r="AT1037" s="68"/>
      <c r="AU1037" s="68"/>
      <c r="AV1037" s="68"/>
      <c r="AW1037" s="68"/>
      <c r="AX1037" s="68"/>
      <c r="AY1037" s="68"/>
    </row>
    <row r="1038" spans="1:57" ht="12.95" customHeight="1">
      <c r="A1038" s="14"/>
      <c r="B1038" s="73"/>
      <c r="C1038" s="74"/>
      <c r="D1038" s="1812"/>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13"/>
      <c r="AF1038" s="73"/>
      <c r="AG1038" s="14"/>
      <c r="AH1038" s="14"/>
      <c r="AI1038" s="83"/>
      <c r="AJ1038" s="1738"/>
      <c r="AK1038" s="1739"/>
      <c r="AL1038" s="1739"/>
      <c r="AM1038" s="1739"/>
      <c r="AN1038" s="1739"/>
      <c r="AO1038" s="1739"/>
      <c r="AP1038" s="1739"/>
      <c r="AQ1038" s="1740"/>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812"/>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13"/>
      <c r="AF1039" s="73"/>
      <c r="AG1039" s="14"/>
      <c r="AH1039" s="14"/>
      <c r="AI1039" s="83"/>
      <c r="AJ1039" s="1738"/>
      <c r="AK1039" s="1739"/>
      <c r="AL1039" s="1739"/>
      <c r="AM1039" s="1739"/>
      <c r="AN1039" s="1739"/>
      <c r="AO1039" s="1739"/>
      <c r="AP1039" s="1739"/>
      <c r="AQ1039" s="1740"/>
      <c r="AR1039" s="68"/>
      <c r="AS1039" s="68"/>
      <c r="AT1039" s="68"/>
      <c r="AU1039" s="68"/>
      <c r="AV1039" s="68"/>
      <c r="AW1039" s="68"/>
      <c r="AX1039" s="68"/>
      <c r="AY1039" s="68"/>
      <c r="BA1039">
        <f>IFERROR((($CI$753+$CM$753)/$AG$440),0)</f>
        <v>1</v>
      </c>
      <c r="BB1039" s="3" t="s">
        <v>2494</v>
      </c>
    </row>
    <row r="1040" spans="1:57" ht="12.95" customHeight="1">
      <c r="A1040" s="14"/>
      <c r="B1040" s="73"/>
      <c r="C1040" s="74"/>
      <c r="D1040" s="1814"/>
      <c r="E1040" s="1815"/>
      <c r="F1040" s="1815"/>
      <c r="G1040" s="1815"/>
      <c r="H1040" s="1815"/>
      <c r="I1040" s="1815"/>
      <c r="J1040" s="1815"/>
      <c r="K1040" s="1815"/>
      <c r="L1040" s="1815"/>
      <c r="M1040" s="1815"/>
      <c r="N1040" s="1815"/>
      <c r="O1040" s="1815"/>
      <c r="P1040" s="1815"/>
      <c r="Q1040" s="1815"/>
      <c r="R1040" s="1815"/>
      <c r="S1040" s="1815"/>
      <c r="T1040" s="1815"/>
      <c r="U1040" s="1815"/>
      <c r="V1040" s="1815"/>
      <c r="W1040" s="1815"/>
      <c r="X1040" s="1815"/>
      <c r="Y1040" s="1815"/>
      <c r="Z1040" s="1815"/>
      <c r="AA1040" s="1815"/>
      <c r="AB1040" s="1815"/>
      <c r="AC1040" s="1815"/>
      <c r="AD1040" s="1815"/>
      <c r="AE1040" s="1816"/>
      <c r="AF1040" s="73"/>
      <c r="AG1040" s="14"/>
      <c r="AH1040" s="14"/>
      <c r="AI1040" s="83"/>
      <c r="AJ1040" s="1738"/>
      <c r="AK1040" s="1739"/>
      <c r="AL1040" s="1739"/>
      <c r="AM1040" s="1739"/>
      <c r="AN1040" s="1739"/>
      <c r="AO1040" s="1739"/>
      <c r="AP1040" s="1739"/>
      <c r="AQ1040" s="1740"/>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775" t="s">
        <v>1297</v>
      </c>
      <c r="E1041" s="1776"/>
      <c r="F1041" s="1776"/>
      <c r="G1041" s="1776"/>
      <c r="H1041" s="1776"/>
      <c r="I1041" s="1776"/>
      <c r="J1041" s="1776"/>
      <c r="K1041" s="1776"/>
      <c r="L1041" s="1776"/>
      <c r="M1041" s="1776"/>
      <c r="N1041" s="1776"/>
      <c r="O1041" s="1776"/>
      <c r="P1041" s="1776"/>
      <c r="Q1041" s="1776"/>
      <c r="R1041" s="1776"/>
      <c r="S1041" s="1776"/>
      <c r="T1041" s="1776"/>
      <c r="U1041" s="1776"/>
      <c r="V1041" s="1776"/>
      <c r="W1041" s="1776"/>
      <c r="X1041" s="1776"/>
      <c r="Y1041" s="1776"/>
      <c r="Z1041" s="1776"/>
      <c r="AA1041" s="1776"/>
      <c r="AB1041" s="1776"/>
      <c r="AC1041" s="1776"/>
      <c r="AD1041" s="1776"/>
      <c r="AE1041" s="1777"/>
      <c r="AF1041" s="79"/>
      <c r="AG1041" s="1761" t="s">
        <v>669</v>
      </c>
      <c r="AH1041" s="1762"/>
      <c r="AI1041" s="87"/>
      <c r="AJ1041" s="1735">
        <f>ROUND(IF(AG1041="yes",(AJ992*0.1),0),0)</f>
        <v>0</v>
      </c>
      <c r="AK1041" s="1736"/>
      <c r="AL1041" s="1736"/>
      <c r="AM1041" s="1736"/>
      <c r="AN1041" s="1736"/>
      <c r="AO1041" s="1736"/>
      <c r="AP1041" s="1736"/>
      <c r="AQ1041" s="1737"/>
      <c r="AR1041" s="68"/>
      <c r="AS1041" s="68"/>
      <c r="AT1041" s="68"/>
      <c r="AU1041" s="68"/>
      <c r="AV1041" s="68"/>
      <c r="AW1041" s="68"/>
      <c r="AX1041" s="68"/>
      <c r="AY1041" s="68"/>
      <c r="BA1041">
        <f>Q212</f>
        <v>30</v>
      </c>
      <c r="BB1041" s="3" t="s">
        <v>2492</v>
      </c>
    </row>
    <row r="1042" spans="1:56" ht="12.95" customHeight="1">
      <c r="A1042" s="14"/>
      <c r="B1042" s="73"/>
      <c r="C1042" s="74"/>
      <c r="D1042" s="1707" t="s">
        <v>2145</v>
      </c>
      <c r="E1042" s="1708"/>
      <c r="F1042" s="1708"/>
      <c r="G1042" s="1708"/>
      <c r="H1042" s="1708"/>
      <c r="I1042" s="1708"/>
      <c r="J1042" s="1708"/>
      <c r="K1042" s="1708"/>
      <c r="L1042" s="1708"/>
      <c r="M1042" s="1708"/>
      <c r="N1042" s="1708"/>
      <c r="O1042" s="1708"/>
      <c r="P1042" s="1708"/>
      <c r="Q1042" s="1708"/>
      <c r="R1042" s="1708"/>
      <c r="S1042" s="1708"/>
      <c r="T1042" s="1708"/>
      <c r="U1042" s="1708"/>
      <c r="V1042" s="1708"/>
      <c r="W1042" s="1708"/>
      <c r="X1042" s="1708"/>
      <c r="Y1042" s="1708"/>
      <c r="Z1042" s="1708"/>
      <c r="AA1042" s="1708"/>
      <c r="AB1042" s="1708"/>
      <c r="AC1042" s="1708"/>
      <c r="AD1042" s="1708"/>
      <c r="AE1042" s="1709"/>
      <c r="AF1042" s="73"/>
      <c r="AG1042" s="14"/>
      <c r="AH1042" s="14"/>
      <c r="AI1042" s="83"/>
      <c r="AJ1042" s="1738"/>
      <c r="AK1042" s="1739"/>
      <c r="AL1042" s="1739"/>
      <c r="AM1042" s="1739"/>
      <c r="AN1042" s="1739"/>
      <c r="AO1042" s="1739"/>
      <c r="AP1042" s="1739"/>
      <c r="AQ1042" s="1740"/>
      <c r="AR1042" s="68"/>
      <c r="AS1042" s="68"/>
      <c r="AT1042" s="68"/>
      <c r="AU1042" s="68"/>
      <c r="AV1042" s="68"/>
      <c r="AW1042" s="68"/>
      <c r="AX1042" s="68"/>
      <c r="AY1042" s="68"/>
      <c r="BA1042" s="1184">
        <f>T212</f>
        <v>0.27522935779816515</v>
      </c>
      <c r="BB1042" s="3" t="s">
        <v>2493</v>
      </c>
    </row>
    <row r="1043" spans="1:56" ht="12.95" customHeight="1">
      <c r="A1043" s="14"/>
      <c r="B1043" s="73"/>
      <c r="C1043" s="74"/>
      <c r="D1043" s="1707"/>
      <c r="E1043" s="1708"/>
      <c r="F1043" s="1708"/>
      <c r="G1043" s="1708"/>
      <c r="H1043" s="1708"/>
      <c r="I1043" s="1708"/>
      <c r="J1043" s="1708"/>
      <c r="K1043" s="1708"/>
      <c r="L1043" s="1708"/>
      <c r="M1043" s="1708"/>
      <c r="N1043" s="1708"/>
      <c r="O1043" s="1708"/>
      <c r="P1043" s="1708"/>
      <c r="Q1043" s="1708"/>
      <c r="R1043" s="1708"/>
      <c r="S1043" s="1708"/>
      <c r="T1043" s="1708"/>
      <c r="U1043" s="1708"/>
      <c r="V1043" s="1708"/>
      <c r="W1043" s="1708"/>
      <c r="X1043" s="1708"/>
      <c r="Y1043" s="1708"/>
      <c r="Z1043" s="1708"/>
      <c r="AA1043" s="1708"/>
      <c r="AB1043" s="1708"/>
      <c r="AC1043" s="1708"/>
      <c r="AD1043" s="1708"/>
      <c r="AE1043" s="1709"/>
      <c r="AF1043" s="73"/>
      <c r="AG1043" s="14"/>
      <c r="AH1043" s="14"/>
      <c r="AI1043" s="83"/>
      <c r="AJ1043" s="1738"/>
      <c r="AK1043" s="1739"/>
      <c r="AL1043" s="1739"/>
      <c r="AM1043" s="1739"/>
      <c r="AN1043" s="1739"/>
      <c r="AO1043" s="1739"/>
      <c r="AP1043" s="1739"/>
      <c r="AQ1043" s="1740"/>
      <c r="AR1043" s="68"/>
      <c r="AS1043" s="68"/>
      <c r="AT1043" s="68"/>
      <c r="AU1043" s="68"/>
      <c r="AV1043" s="68"/>
      <c r="AW1043" s="68"/>
      <c r="AX1043" s="68"/>
      <c r="AY1043" s="68"/>
    </row>
    <row r="1044" spans="1:56" ht="12.95" customHeight="1">
      <c r="A1044" s="14"/>
      <c r="B1044" s="73"/>
      <c r="C1044" s="74"/>
      <c r="D1044" s="1753"/>
      <c r="E1044" s="1754"/>
      <c r="F1044" s="1754"/>
      <c r="G1044" s="1754"/>
      <c r="H1044" s="1754"/>
      <c r="I1044" s="1754"/>
      <c r="J1044" s="1754"/>
      <c r="K1044" s="1754"/>
      <c r="L1044" s="1754"/>
      <c r="M1044" s="1754"/>
      <c r="N1044" s="1754"/>
      <c r="O1044" s="1754"/>
      <c r="P1044" s="1754"/>
      <c r="Q1044" s="1754"/>
      <c r="R1044" s="1754"/>
      <c r="S1044" s="1754"/>
      <c r="T1044" s="1754"/>
      <c r="U1044" s="1754"/>
      <c r="V1044" s="1754"/>
      <c r="W1044" s="1754"/>
      <c r="X1044" s="1754"/>
      <c r="Y1044" s="1754"/>
      <c r="Z1044" s="1754"/>
      <c r="AA1044" s="1754"/>
      <c r="AB1044" s="1754"/>
      <c r="AC1044" s="1754"/>
      <c r="AD1044" s="1754"/>
      <c r="AE1044" s="1755"/>
      <c r="AF1044" s="73"/>
      <c r="AG1044" s="14"/>
      <c r="AH1044" s="14"/>
      <c r="AI1044" s="83"/>
      <c r="AJ1044" s="1741"/>
      <c r="AK1044" s="1742"/>
      <c r="AL1044" s="1742"/>
      <c r="AM1044" s="1742"/>
      <c r="AN1044" s="1742"/>
      <c r="AO1044" s="1742"/>
      <c r="AP1044" s="1742"/>
      <c r="AQ1044" s="1743"/>
      <c r="AR1044" s="68"/>
      <c r="AS1044" s="68"/>
      <c r="AT1044" s="68"/>
      <c r="AU1044" s="68"/>
      <c r="AV1044" s="68"/>
      <c r="AW1044" s="68"/>
      <c r="AX1044" s="68"/>
      <c r="AY1044" s="68"/>
    </row>
    <row r="1045" spans="1:56" ht="12.95" customHeight="1">
      <c r="A1045" s="14"/>
      <c r="B1045" s="79"/>
      <c r="C1045" s="131" t="s">
        <v>1684</v>
      </c>
      <c r="D1045" s="1744" t="s">
        <v>1865</v>
      </c>
      <c r="E1045" s="1745"/>
      <c r="F1045" s="1745"/>
      <c r="G1045" s="1745"/>
      <c r="H1045" s="1745"/>
      <c r="I1045" s="1745"/>
      <c r="J1045" s="1745"/>
      <c r="K1045" s="1745"/>
      <c r="L1045" s="1745"/>
      <c r="M1045" s="1745"/>
      <c r="N1045" s="1745"/>
      <c r="O1045" s="1745"/>
      <c r="P1045" s="1745"/>
      <c r="Q1045" s="1745"/>
      <c r="R1045" s="1745"/>
      <c r="S1045" s="1745"/>
      <c r="T1045" s="1745"/>
      <c r="U1045" s="1745"/>
      <c r="V1045" s="1745"/>
      <c r="W1045" s="1745"/>
      <c r="X1045" s="1745"/>
      <c r="Y1045" s="1745"/>
      <c r="Z1045" s="1745"/>
      <c r="AA1045" s="1745"/>
      <c r="AB1045" s="1745"/>
      <c r="AC1045" s="1745"/>
      <c r="AD1045" s="1745"/>
      <c r="AE1045" s="1746"/>
      <c r="AF1045" s="79"/>
      <c r="AG1045" s="1759" t="str">
        <f>IF(X1048&gt;0,"Yes","No")</f>
        <v>Yes</v>
      </c>
      <c r="AH1045" s="1760"/>
      <c r="AI1045" s="87"/>
      <c r="AJ1045" s="1735">
        <f>IF((X1048=0),0,AY1005*AJ992)</f>
        <v>42592445.280000001</v>
      </c>
      <c r="AK1045" s="1736"/>
      <c r="AL1045" s="1736"/>
      <c r="AM1045" s="1736"/>
      <c r="AN1045" s="1736"/>
      <c r="AO1045" s="1736"/>
      <c r="AP1045" s="1736"/>
      <c r="AQ1045" s="173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1942144</v>
      </c>
      <c r="BA1045" s="3" t="s">
        <v>2479</v>
      </c>
      <c r="BB1045" s="3"/>
      <c r="BC1045" s="3"/>
      <c r="BD1045" s="3"/>
    </row>
    <row r="1046" spans="1:56" ht="12.95" customHeight="1">
      <c r="A1046" s="14"/>
      <c r="B1046" s="73"/>
      <c r="C1046" s="442"/>
      <c r="D1046" s="1707" t="s">
        <v>1299</v>
      </c>
      <c r="E1046" s="1708"/>
      <c r="F1046" s="1708"/>
      <c r="G1046" s="1708"/>
      <c r="H1046" s="1708"/>
      <c r="I1046" s="1708"/>
      <c r="J1046" s="1708"/>
      <c r="K1046" s="1708"/>
      <c r="L1046" s="1708"/>
      <c r="M1046" s="1708"/>
      <c r="N1046" s="1708"/>
      <c r="O1046" s="1708"/>
      <c r="P1046" s="1708"/>
      <c r="Q1046" s="1708"/>
      <c r="R1046" s="1708"/>
      <c r="S1046" s="1708"/>
      <c r="T1046" s="1708"/>
      <c r="U1046" s="1708"/>
      <c r="V1046" s="1708"/>
      <c r="W1046" s="1708"/>
      <c r="X1046" s="1708"/>
      <c r="Y1046" s="1708"/>
      <c r="Z1046" s="1708"/>
      <c r="AA1046" s="1708"/>
      <c r="AB1046" s="1708"/>
      <c r="AC1046" s="1708"/>
      <c r="AD1046" s="1708"/>
      <c r="AE1046" s="1709"/>
      <c r="AF1046" s="73"/>
      <c r="AG1046" s="443"/>
      <c r="AH1046" s="443"/>
      <c r="AI1046" s="83"/>
      <c r="AJ1046" s="1738"/>
      <c r="AK1046" s="1739"/>
      <c r="AL1046" s="1739"/>
      <c r="AM1046" s="1739"/>
      <c r="AN1046" s="1739"/>
      <c r="AO1046" s="1739"/>
      <c r="AP1046" s="1739"/>
      <c r="AQ1046" s="1740"/>
      <c r="AR1046" s="68"/>
      <c r="AS1046" s="68"/>
      <c r="AT1046" s="68"/>
      <c r="AU1046" s="13"/>
      <c r="AV1046" s="68"/>
      <c r="AW1046" s="68"/>
      <c r="AX1046" s="68"/>
      <c r="AY1046" s="68"/>
      <c r="AZ1046" s="962">
        <f>'Sources and Uses Budget'!S97*BA1046</f>
        <v>10595554.5</v>
      </c>
      <c r="BA1046" s="1182">
        <f>IF(BA1040,20%,15%)</f>
        <v>0.15</v>
      </c>
      <c r="BB1046" s="3" t="s">
        <v>2480</v>
      </c>
      <c r="BC1046" s="3" t="s">
        <v>2481</v>
      </c>
      <c r="BD1046" s="3"/>
    </row>
    <row r="1047" spans="1:56" ht="12.95" customHeight="1">
      <c r="A1047" s="14"/>
      <c r="B1047" s="73"/>
      <c r="C1047" s="442"/>
      <c r="D1047" s="1707"/>
      <c r="E1047" s="1708"/>
      <c r="F1047" s="1708"/>
      <c r="G1047" s="1708"/>
      <c r="H1047" s="1708"/>
      <c r="I1047" s="1708"/>
      <c r="J1047" s="1708"/>
      <c r="K1047" s="1708"/>
      <c r="L1047" s="1708"/>
      <c r="M1047" s="1708"/>
      <c r="N1047" s="1708"/>
      <c r="O1047" s="1708"/>
      <c r="P1047" s="1708"/>
      <c r="Q1047" s="1708"/>
      <c r="R1047" s="1708"/>
      <c r="S1047" s="1708"/>
      <c r="T1047" s="1708"/>
      <c r="U1047" s="1708"/>
      <c r="V1047" s="1708"/>
      <c r="W1047" s="1708"/>
      <c r="X1047" s="1708"/>
      <c r="Y1047" s="1708"/>
      <c r="Z1047" s="1708"/>
      <c r="AA1047" s="1708"/>
      <c r="AB1047" s="1708"/>
      <c r="AC1047" s="1708"/>
      <c r="AD1047" s="1708"/>
      <c r="AE1047" s="1709"/>
      <c r="AF1047" s="73"/>
      <c r="AG1047" s="443"/>
      <c r="AH1047" s="443"/>
      <c r="AI1047" s="83"/>
      <c r="AJ1047" s="1738"/>
      <c r="AK1047" s="1739"/>
      <c r="AL1047" s="1739"/>
      <c r="AM1047" s="1739"/>
      <c r="AN1047" s="1739"/>
      <c r="AO1047" s="1739"/>
      <c r="AP1047" s="1739"/>
      <c r="AQ1047" s="1740"/>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798">
        <f>AY1003</f>
        <v>109</v>
      </c>
      <c r="J1048" s="1799"/>
      <c r="K1048" s="7"/>
      <c r="L1048" s="133"/>
      <c r="M1048" s="133"/>
      <c r="N1048" s="133"/>
      <c r="O1048" s="133"/>
      <c r="P1048" s="133"/>
      <c r="Q1048" s="133"/>
      <c r="R1048" s="133"/>
      <c r="S1048" s="133"/>
      <c r="T1048" s="133"/>
      <c r="U1048" s="133"/>
      <c r="V1048" s="134" t="s">
        <v>973</v>
      </c>
      <c r="W1048" s="48"/>
      <c r="X1048" s="1796">
        <f>CI753</f>
        <v>72</v>
      </c>
      <c r="Y1048" s="1797"/>
      <c r="Z1048" s="48"/>
      <c r="AA1048" s="48"/>
      <c r="AB1048" s="48"/>
      <c r="AC1048" s="48"/>
      <c r="AD1048" s="48"/>
      <c r="AE1048" s="49"/>
      <c r="AF1048" s="924"/>
      <c r="AG1048" s="925"/>
      <c r="AH1048" s="925"/>
      <c r="AI1048" s="926"/>
      <c r="AJ1048" s="1741"/>
      <c r="AK1048" s="1742"/>
      <c r="AL1048" s="1742"/>
      <c r="AM1048" s="1742"/>
      <c r="AN1048" s="1742"/>
      <c r="AO1048" s="1742"/>
      <c r="AP1048" s="1742"/>
      <c r="AQ1048" s="1743"/>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775" t="s">
        <v>2171</v>
      </c>
      <c r="E1049" s="1776"/>
      <c r="F1049" s="1776"/>
      <c r="G1049" s="1776"/>
      <c r="H1049" s="1776"/>
      <c r="I1049" s="1776"/>
      <c r="J1049" s="1776"/>
      <c r="K1049" s="1776"/>
      <c r="L1049" s="1776"/>
      <c r="M1049" s="1776"/>
      <c r="N1049" s="1776"/>
      <c r="O1049" s="1776"/>
      <c r="P1049" s="1776"/>
      <c r="Q1049" s="1776"/>
      <c r="R1049" s="1776"/>
      <c r="S1049" s="1776"/>
      <c r="T1049" s="1776"/>
      <c r="U1049" s="1776"/>
      <c r="V1049" s="1776"/>
      <c r="W1049" s="1776"/>
      <c r="X1049" s="1776"/>
      <c r="Y1049" s="1776"/>
      <c r="Z1049" s="1776"/>
      <c r="AA1049" s="1776"/>
      <c r="AB1049" s="1776"/>
      <c r="AC1049" s="1776"/>
      <c r="AD1049" s="1776"/>
      <c r="AE1049" s="1777"/>
      <c r="AF1049" s="73"/>
      <c r="AG1049" s="1759" t="str">
        <f>IF(X1052&gt;0,"Yes","No")</f>
        <v>Yes</v>
      </c>
      <c r="AH1049" s="1760"/>
      <c r="AI1049" s="83"/>
      <c r="AJ1049" s="1735">
        <f>IF((X1052=0),0,(2*AY1006)*AJ992)</f>
        <v>42592445.280000001</v>
      </c>
      <c r="AK1049" s="1736"/>
      <c r="AL1049" s="1736"/>
      <c r="AM1049" s="1736"/>
      <c r="AN1049" s="1736"/>
      <c r="AO1049" s="1736"/>
      <c r="AP1049" s="1736"/>
      <c r="AQ1049" s="1737"/>
      <c r="AR1049" s="68"/>
      <c r="AS1049" s="68"/>
      <c r="AT1049" s="68"/>
      <c r="AU1049" s="14"/>
      <c r="AV1049" s="68"/>
      <c r="AW1049" s="68"/>
      <c r="AX1049" s="68"/>
      <c r="AY1049" s="68"/>
      <c r="AZ1049" s="962">
        <f>AZ1045*BA1049</f>
        <v>291321.59999999998</v>
      </c>
      <c r="BA1049" s="1182">
        <v>0.15</v>
      </c>
      <c r="BB1049" s="3" t="s">
        <v>2480</v>
      </c>
      <c r="BC1049" s="3" t="s">
        <v>2484</v>
      </c>
      <c r="BD1049" s="3"/>
    </row>
    <row r="1050" spans="1:56" ht="12.95" customHeight="1">
      <c r="A1050" s="14"/>
      <c r="B1050" s="73"/>
      <c r="C1050" s="442"/>
      <c r="D1050" s="1707" t="s">
        <v>1298</v>
      </c>
      <c r="E1050" s="1708"/>
      <c r="F1050" s="1708"/>
      <c r="G1050" s="1708"/>
      <c r="H1050" s="1708"/>
      <c r="I1050" s="1708"/>
      <c r="J1050" s="1708"/>
      <c r="K1050" s="1708"/>
      <c r="L1050" s="1708"/>
      <c r="M1050" s="1708"/>
      <c r="N1050" s="1708"/>
      <c r="O1050" s="1708"/>
      <c r="P1050" s="1708"/>
      <c r="Q1050" s="1708"/>
      <c r="R1050" s="1708"/>
      <c r="S1050" s="1708"/>
      <c r="T1050" s="1708"/>
      <c r="U1050" s="1708"/>
      <c r="V1050" s="1708"/>
      <c r="W1050" s="1708"/>
      <c r="X1050" s="1708"/>
      <c r="Y1050" s="1708"/>
      <c r="Z1050" s="1708"/>
      <c r="AA1050" s="1708"/>
      <c r="AB1050" s="1708"/>
      <c r="AC1050" s="1708"/>
      <c r="AD1050" s="1708"/>
      <c r="AE1050" s="1709"/>
      <c r="AF1050" s="73"/>
      <c r="AG1050" s="443"/>
      <c r="AH1050" s="443"/>
      <c r="AI1050" s="83"/>
      <c r="AJ1050" s="1738"/>
      <c r="AK1050" s="1739"/>
      <c r="AL1050" s="1739"/>
      <c r="AM1050" s="1739"/>
      <c r="AN1050" s="1739"/>
      <c r="AO1050" s="1739"/>
      <c r="AP1050" s="1739"/>
      <c r="AQ1050" s="1740"/>
      <c r="AR1050" s="68"/>
      <c r="AS1050" s="68"/>
      <c r="AT1050" s="68"/>
      <c r="AU1050" s="68"/>
      <c r="AV1050" s="68"/>
      <c r="AW1050" s="68"/>
      <c r="AX1050" s="68"/>
      <c r="AY1050" s="68"/>
      <c r="AZ1050" s="962"/>
      <c r="BA1050" s="3"/>
      <c r="BB1050" s="3"/>
      <c r="BC1050" s="3"/>
      <c r="BD1050" s="3"/>
    </row>
    <row r="1051" spans="1:56" ht="12.95" customHeight="1">
      <c r="A1051" s="14"/>
      <c r="B1051" s="73"/>
      <c r="C1051" s="83"/>
      <c r="D1051" s="1707"/>
      <c r="E1051" s="1708"/>
      <c r="F1051" s="1708"/>
      <c r="G1051" s="1708"/>
      <c r="H1051" s="1708"/>
      <c r="I1051" s="1708"/>
      <c r="J1051" s="1708"/>
      <c r="K1051" s="1708"/>
      <c r="L1051" s="1708"/>
      <c r="M1051" s="1708"/>
      <c r="N1051" s="1708"/>
      <c r="O1051" s="1708"/>
      <c r="P1051" s="1708"/>
      <c r="Q1051" s="1708"/>
      <c r="R1051" s="1708"/>
      <c r="S1051" s="1708"/>
      <c r="T1051" s="1708"/>
      <c r="U1051" s="1708"/>
      <c r="V1051" s="1708"/>
      <c r="W1051" s="1708"/>
      <c r="X1051" s="1708"/>
      <c r="Y1051" s="1708"/>
      <c r="Z1051" s="1708"/>
      <c r="AA1051" s="1708"/>
      <c r="AB1051" s="1708"/>
      <c r="AC1051" s="1708"/>
      <c r="AD1051" s="1708"/>
      <c r="AE1051" s="1709"/>
      <c r="AF1051" s="921"/>
      <c r="AG1051" s="922"/>
      <c r="AH1051" s="922"/>
      <c r="AI1051" s="923"/>
      <c r="AJ1051" s="1738"/>
      <c r="AK1051" s="1739"/>
      <c r="AL1051" s="1739"/>
      <c r="AM1051" s="1739"/>
      <c r="AN1051" s="1739"/>
      <c r="AO1051" s="1739"/>
      <c r="AP1051" s="1739"/>
      <c r="AQ1051" s="1740"/>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798">
        <f>AY1003</f>
        <v>109</v>
      </c>
      <c r="J1052" s="1799"/>
      <c r="K1052" s="14"/>
      <c r="L1052" s="133"/>
      <c r="M1052" s="133"/>
      <c r="N1052" s="133"/>
      <c r="O1052" s="133"/>
      <c r="P1052" s="133"/>
      <c r="Q1052" s="133"/>
      <c r="R1052" s="133"/>
      <c r="S1052" s="133"/>
      <c r="T1052" s="133"/>
      <c r="U1052" s="133"/>
      <c r="V1052" s="134" t="s">
        <v>974</v>
      </c>
      <c r="X1052" s="1796">
        <f>CM753</f>
        <v>37</v>
      </c>
      <c r="Y1052" s="1797"/>
      <c r="AF1052" s="924"/>
      <c r="AG1052" s="925"/>
      <c r="AH1052" s="925"/>
      <c r="AI1052" s="926"/>
      <c r="AJ1052" s="1741"/>
      <c r="AK1052" s="1742"/>
      <c r="AL1052" s="1742"/>
      <c r="AM1052" s="1742"/>
      <c r="AN1052" s="1742"/>
      <c r="AO1052" s="1742"/>
      <c r="AP1052" s="1742"/>
      <c r="AQ1052" s="1743"/>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794" t="s">
        <v>513</v>
      </c>
      <c r="E1053" s="1794"/>
      <c r="F1053" s="1794"/>
      <c r="G1053" s="1794"/>
      <c r="H1053" s="1794"/>
      <c r="I1053" s="1794"/>
      <c r="J1053" s="1794"/>
      <c r="K1053" s="1794"/>
      <c r="L1053" s="1794"/>
      <c r="M1053" s="1794"/>
      <c r="N1053" s="1794"/>
      <c r="O1053" s="1794"/>
      <c r="P1053" s="1794"/>
      <c r="Q1053" s="1794"/>
      <c r="R1053" s="1794"/>
      <c r="S1053" s="1794"/>
      <c r="T1053" s="1794"/>
      <c r="U1053" s="1794"/>
      <c r="V1053" s="1794"/>
      <c r="W1053" s="1794"/>
      <c r="X1053" s="1794"/>
      <c r="Y1053" s="1794"/>
      <c r="Z1053" s="1794"/>
      <c r="AA1053" s="1794"/>
      <c r="AB1053" s="1794"/>
      <c r="AC1053" s="1794"/>
      <c r="AD1053" s="1794"/>
      <c r="AE1053" s="1794"/>
      <c r="AF1053" s="1794"/>
      <c r="AG1053" s="1794"/>
      <c r="AH1053" s="1794"/>
      <c r="AI1053" s="1795"/>
      <c r="AJ1053" s="1809">
        <f>SUM(AJ992:AQ1052)</f>
        <v>179442684.56</v>
      </c>
      <c r="AK1053" s="1810"/>
      <c r="AL1053" s="1810"/>
      <c r="AM1053" s="1810"/>
      <c r="AN1053" s="1810"/>
      <c r="AO1053" s="1810"/>
      <c r="AP1053" s="1810"/>
      <c r="AQ1053" s="1811"/>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73362688</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10886876.1</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0.77592554309089812</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2725658</v>
      </c>
      <c r="BB1058" s="3" t="s">
        <v>2495</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225658</v>
      </c>
      <c r="BB1059" s="3" t="s">
        <v>2496</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48" t="s">
        <v>794</v>
      </c>
      <c r="B1061" s="1848"/>
      <c r="C1061" s="1848"/>
      <c r="D1061" s="1848"/>
      <c r="E1061" s="1848"/>
      <c r="F1061" s="1848"/>
      <c r="G1061" s="1848"/>
      <c r="H1061" s="1848"/>
      <c r="I1061" s="1848"/>
      <c r="J1061" s="1848"/>
      <c r="K1061" s="1848"/>
      <c r="L1061" s="1848"/>
      <c r="M1061" s="1848"/>
      <c r="N1061" s="1848"/>
      <c r="O1061" s="1848"/>
      <c r="P1061" s="1848"/>
      <c r="Q1061" s="1848"/>
      <c r="R1061" s="1848"/>
      <c r="S1061" s="1848"/>
      <c r="T1061" s="1848"/>
      <c r="U1061" s="1848"/>
      <c r="V1061" s="1848"/>
      <c r="W1061" s="1848"/>
      <c r="X1061" s="1848"/>
      <c r="Y1061" s="1848"/>
      <c r="Z1061" s="1848"/>
      <c r="AA1061" s="1848"/>
      <c r="AB1061" s="1848"/>
      <c r="AC1061" s="1848"/>
      <c r="AD1061" s="1848"/>
      <c r="AE1061" s="1848"/>
      <c r="AF1061" s="1848"/>
      <c r="AG1061" s="1848"/>
      <c r="AH1061" s="1848"/>
      <c r="AI1061" s="1848"/>
      <c r="AJ1061" s="1848"/>
      <c r="AK1061" s="1848"/>
      <c r="AL1061" s="1848"/>
      <c r="AM1061" s="1848"/>
      <c r="AN1061" s="1848"/>
      <c r="AO1061" s="1848"/>
      <c r="AP1061" s="1848"/>
      <c r="AQ1061" s="1848"/>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5" t="s">
        <v>591</v>
      </c>
      <c r="B1065" s="1415"/>
      <c r="C1065" s="1868">
        <v>1</v>
      </c>
      <c r="D1065" s="1868"/>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68"/>
      <c r="D1066" s="1868"/>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5" t="s">
        <v>591</v>
      </c>
      <c r="B1067" s="1415"/>
      <c r="C1067" s="1868">
        <v>2</v>
      </c>
      <c r="D1067" s="1868"/>
      <c r="E1067" s="1870" t="s">
        <v>2239</v>
      </c>
      <c r="F1067" s="1870"/>
      <c r="G1067" s="1870"/>
      <c r="H1067" s="1870"/>
      <c r="I1067" s="1870"/>
      <c r="J1067" s="1870"/>
      <c r="K1067" s="1870"/>
      <c r="L1067" s="1870"/>
      <c r="M1067" s="1870"/>
      <c r="N1067" s="1870"/>
      <c r="O1067" s="1870"/>
      <c r="P1067" s="1870"/>
      <c r="Q1067" s="1870"/>
      <c r="R1067" s="1870"/>
      <c r="S1067" s="1870"/>
      <c r="T1067" s="1870"/>
      <c r="U1067" s="1870"/>
      <c r="V1067" s="1870"/>
      <c r="W1067" s="1870"/>
      <c r="X1067" s="1870"/>
      <c r="Y1067" s="1870"/>
      <c r="Z1067" s="1870"/>
      <c r="AA1067" s="1870"/>
      <c r="AB1067" s="1870"/>
      <c r="AC1067" s="1870"/>
      <c r="AD1067" s="1870"/>
      <c r="AE1067" s="1870"/>
      <c r="AF1067" s="1870"/>
      <c r="AG1067" s="1870"/>
      <c r="AH1067" s="1870"/>
      <c r="AI1067" s="1870"/>
      <c r="AJ1067" s="1870"/>
      <c r="AK1067" s="1870"/>
      <c r="AL1067" s="1870"/>
      <c r="AM1067" s="1870"/>
      <c r="AN1067" s="1870"/>
      <c r="AO1067" s="1870"/>
      <c r="AP1067" s="1870"/>
      <c r="AQ1067" s="1870"/>
      <c r="AR1067" s="1870"/>
      <c r="AS1067" s="14"/>
      <c r="AT1067" s="14"/>
      <c r="AV1067" s="68"/>
      <c r="AW1067" s="68"/>
      <c r="AX1067" s="68"/>
      <c r="AY1067" s="68"/>
    </row>
    <row r="1068" spans="1:54" ht="12.95" customHeight="1">
      <c r="A1068" s="198"/>
      <c r="B1068" s="67"/>
      <c r="C1068" s="1868"/>
      <c r="D1068" s="1868"/>
      <c r="E1068" s="1870"/>
      <c r="F1068" s="1870"/>
      <c r="G1068" s="1870"/>
      <c r="H1068" s="1870"/>
      <c r="I1068" s="1870"/>
      <c r="J1068" s="1870"/>
      <c r="K1068" s="1870"/>
      <c r="L1068" s="1870"/>
      <c r="M1068" s="1870"/>
      <c r="N1068" s="1870"/>
      <c r="O1068" s="1870"/>
      <c r="P1068" s="1870"/>
      <c r="Q1068" s="1870"/>
      <c r="R1068" s="1870"/>
      <c r="S1068" s="1870"/>
      <c r="T1068" s="1870"/>
      <c r="U1068" s="1870"/>
      <c r="V1068" s="1870"/>
      <c r="W1068" s="1870"/>
      <c r="X1068" s="1870"/>
      <c r="Y1068" s="1870"/>
      <c r="Z1068" s="1870"/>
      <c r="AA1068" s="1870"/>
      <c r="AB1068" s="1870"/>
      <c r="AC1068" s="1870"/>
      <c r="AD1068" s="1870"/>
      <c r="AE1068" s="1870"/>
      <c r="AF1068" s="1870"/>
      <c r="AG1068" s="1870"/>
      <c r="AH1068" s="1870"/>
      <c r="AI1068" s="1870"/>
      <c r="AJ1068" s="1870"/>
      <c r="AK1068" s="1870"/>
      <c r="AL1068" s="1870"/>
      <c r="AM1068" s="1870"/>
      <c r="AN1068" s="1870"/>
      <c r="AO1068" s="1870"/>
      <c r="AP1068" s="1870"/>
      <c r="AQ1068" s="1870"/>
      <c r="AR1068" s="1870"/>
      <c r="AS1068" s="14"/>
      <c r="AT1068" s="14"/>
      <c r="AV1068" s="68"/>
      <c r="AW1068" s="68"/>
      <c r="AX1068" s="68"/>
      <c r="AY1068" s="68"/>
    </row>
    <row r="1069" spans="1:54" ht="12.95" customHeight="1">
      <c r="A1069" s="198"/>
      <c r="B1069" s="67"/>
      <c r="C1069" s="1868"/>
      <c r="D1069" s="1868"/>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5" t="s">
        <v>591</v>
      </c>
      <c r="B1070" s="1415"/>
      <c r="C1070" s="1405">
        <v>3</v>
      </c>
      <c r="D1070" s="1405"/>
      <c r="E1070" s="1328" t="s">
        <v>1080</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5" t="s">
        <v>591</v>
      </c>
      <c r="B1075" s="1415"/>
      <c r="C1075" s="1405">
        <v>4</v>
      </c>
      <c r="D1075" s="1405"/>
      <c r="E1075" s="1328" t="s">
        <v>1079</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5" t="s">
        <v>591</v>
      </c>
      <c r="B1081" s="1415"/>
      <c r="C1081" s="1405">
        <v>5</v>
      </c>
      <c r="D1081" s="1405"/>
      <c r="E1081" s="1328" t="s">
        <v>2243</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5" t="s">
        <v>591</v>
      </c>
      <c r="B1085" s="1415"/>
      <c r="C1085" s="1405">
        <v>6</v>
      </c>
      <c r="D1085" s="1405"/>
      <c r="E1085" s="1328" t="s">
        <v>2244</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5" t="s">
        <v>591</v>
      </c>
      <c r="B1089" s="1415"/>
      <c r="C1089" s="1405">
        <v>7</v>
      </c>
      <c r="D1089" s="1405"/>
      <c r="E1089" s="1328" t="s">
        <v>2139</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5" t="s">
        <v>591</v>
      </c>
      <c r="B1094" s="1415"/>
      <c r="C1094" s="1405">
        <v>8</v>
      </c>
      <c r="D1094" s="1405"/>
      <c r="E1094" s="1328" t="s">
        <v>1073</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5" t="s">
        <v>591</v>
      </c>
      <c r="B1097" s="1415"/>
      <c r="C1097" s="1868">
        <v>9</v>
      </c>
      <c r="D1097" s="1868"/>
      <c r="E1097" s="1328" t="s">
        <v>1075</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68"/>
      <c r="D1098" s="1868"/>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68"/>
      <c r="D1099" s="1868"/>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5" t="s">
        <v>591</v>
      </c>
      <c r="B1100" s="1415"/>
      <c r="C1100" s="1868">
        <v>10</v>
      </c>
      <c r="D1100" s="1868"/>
      <c r="E1100" s="1869" t="s">
        <v>2240</v>
      </c>
      <c r="F1100" s="1869"/>
      <c r="G1100" s="1869"/>
      <c r="H1100" s="1869"/>
      <c r="I1100" s="1869"/>
      <c r="J1100" s="1869"/>
      <c r="K1100" s="1869"/>
      <c r="L1100" s="1869"/>
      <c r="M1100" s="1869"/>
      <c r="N1100" s="1869"/>
      <c r="O1100" s="1869"/>
      <c r="P1100" s="1869"/>
      <c r="Q1100" s="1869"/>
      <c r="R1100" s="1869"/>
      <c r="S1100" s="1869"/>
      <c r="T1100" s="1869"/>
      <c r="U1100" s="1869"/>
      <c r="V1100" s="1869"/>
      <c r="W1100" s="1869"/>
      <c r="X1100" s="1869"/>
      <c r="Y1100" s="1869"/>
      <c r="Z1100" s="1869"/>
      <c r="AA1100" s="1869"/>
      <c r="AB1100" s="1869"/>
      <c r="AC1100" s="1869"/>
      <c r="AD1100" s="1869"/>
      <c r="AE1100" s="1869"/>
      <c r="AF1100" s="1869"/>
      <c r="AG1100" s="1869"/>
      <c r="AH1100" s="1869"/>
      <c r="AI1100" s="1869"/>
      <c r="AJ1100" s="1869"/>
      <c r="AK1100" s="1869"/>
      <c r="AL1100" s="1869"/>
      <c r="AM1100" s="1869"/>
      <c r="AN1100" s="1869"/>
      <c r="AO1100" s="1869"/>
      <c r="AP1100" s="1869"/>
      <c r="AQ1100" s="1869"/>
      <c r="AR1100" s="1869"/>
    </row>
    <row r="1101" spans="1:45" ht="12.95" customHeight="1">
      <c r="A1101" s="1"/>
      <c r="B1101" s="1"/>
      <c r="C1101" s="199"/>
      <c r="D1101" s="1161"/>
      <c r="E1101" s="1869"/>
      <c r="F1101" s="1869"/>
      <c r="G1101" s="1869"/>
      <c r="H1101" s="1869"/>
      <c r="I1101" s="1869"/>
      <c r="J1101" s="1869"/>
      <c r="K1101" s="1869"/>
      <c r="L1101" s="1869"/>
      <c r="M1101" s="1869"/>
      <c r="N1101" s="1869"/>
      <c r="O1101" s="1869"/>
      <c r="P1101" s="1869"/>
      <c r="Q1101" s="1869"/>
      <c r="R1101" s="1869"/>
      <c r="S1101" s="1869"/>
      <c r="T1101" s="1869"/>
      <c r="U1101" s="1869"/>
      <c r="V1101" s="1869"/>
      <c r="W1101" s="1869"/>
      <c r="X1101" s="1869"/>
      <c r="Y1101" s="1869"/>
      <c r="Z1101" s="1869"/>
      <c r="AA1101" s="1869"/>
      <c r="AB1101" s="1869"/>
      <c r="AC1101" s="1869"/>
      <c r="AD1101" s="1869"/>
      <c r="AE1101" s="1869"/>
      <c r="AF1101" s="1869"/>
      <c r="AG1101" s="1869"/>
      <c r="AH1101" s="1869"/>
      <c r="AI1101" s="1869"/>
      <c r="AJ1101" s="1869"/>
      <c r="AK1101" s="1869"/>
      <c r="AL1101" s="1869"/>
      <c r="AM1101" s="1869"/>
      <c r="AN1101" s="1869"/>
      <c r="AO1101" s="1869"/>
      <c r="AP1101" s="1869"/>
      <c r="AQ1101" s="1869"/>
      <c r="AR1101" s="1869"/>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5" t="s">
        <v>591</v>
      </c>
      <c r="B1103" s="1415"/>
      <c r="C1103" s="1868">
        <v>11</v>
      </c>
      <c r="D1103" s="1868"/>
      <c r="E1103" s="1869" t="s">
        <v>2242</v>
      </c>
      <c r="F1103" s="1869"/>
      <c r="G1103" s="1869"/>
      <c r="H1103" s="1869"/>
      <c r="I1103" s="1869"/>
      <c r="J1103" s="1869"/>
      <c r="K1103" s="1869"/>
      <c r="L1103" s="1869"/>
      <c r="M1103" s="1869"/>
      <c r="N1103" s="1869"/>
      <c r="O1103" s="1869"/>
      <c r="P1103" s="1869"/>
      <c r="Q1103" s="1869"/>
      <c r="R1103" s="1869"/>
      <c r="S1103" s="1869"/>
      <c r="T1103" s="1869"/>
      <c r="U1103" s="1869"/>
      <c r="V1103" s="1869"/>
      <c r="W1103" s="1869"/>
      <c r="X1103" s="1869"/>
      <c r="Y1103" s="1869"/>
      <c r="Z1103" s="1869"/>
      <c r="AA1103" s="1869"/>
      <c r="AB1103" s="1869"/>
      <c r="AC1103" s="1869"/>
      <c r="AD1103" s="1869"/>
      <c r="AE1103" s="1869"/>
      <c r="AF1103" s="1869"/>
      <c r="AG1103" s="1869"/>
      <c r="AH1103" s="1869"/>
      <c r="AI1103" s="1869"/>
      <c r="AJ1103" s="1869"/>
      <c r="AK1103" s="1869"/>
      <c r="AL1103" s="1869"/>
      <c r="AM1103" s="1869"/>
      <c r="AN1103" s="1869"/>
      <c r="AO1103" s="1869"/>
      <c r="AP1103" s="1869"/>
      <c r="AQ1103" s="1869"/>
      <c r="AR1103" s="1869"/>
    </row>
    <row r="1104" spans="1:45" ht="12.95" customHeight="1">
      <c r="A1104" s="1"/>
      <c r="B1104" s="1"/>
      <c r="C1104" s="199"/>
      <c r="D1104" s="1161"/>
      <c r="E1104" s="1869"/>
      <c r="F1104" s="1869"/>
      <c r="G1104" s="1869"/>
      <c r="H1104" s="1869"/>
      <c r="I1104" s="1869"/>
      <c r="J1104" s="1869"/>
      <c r="K1104" s="1869"/>
      <c r="L1104" s="1869"/>
      <c r="M1104" s="1869"/>
      <c r="N1104" s="1869"/>
      <c r="O1104" s="1869"/>
      <c r="P1104" s="1869"/>
      <c r="Q1104" s="1869"/>
      <c r="R1104" s="1869"/>
      <c r="S1104" s="1869"/>
      <c r="T1104" s="1869"/>
      <c r="U1104" s="1869"/>
      <c r="V1104" s="1869"/>
      <c r="W1104" s="1869"/>
      <c r="X1104" s="1869"/>
      <c r="Y1104" s="1869"/>
      <c r="Z1104" s="1869"/>
      <c r="AA1104" s="1869"/>
      <c r="AB1104" s="1869"/>
      <c r="AC1104" s="1869"/>
      <c r="AD1104" s="1869"/>
      <c r="AE1104" s="1869"/>
      <c r="AF1104" s="1869"/>
      <c r="AG1104" s="1869"/>
      <c r="AH1104" s="1869"/>
      <c r="AI1104" s="1869"/>
      <c r="AJ1104" s="1869"/>
      <c r="AK1104" s="1869"/>
      <c r="AL1104" s="1869"/>
      <c r="AM1104" s="1869"/>
      <c r="AN1104" s="1869"/>
      <c r="AO1104" s="1869"/>
      <c r="AP1104" s="1869"/>
      <c r="AQ1104" s="1869"/>
      <c r="AR1104" s="1869"/>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591</v>
      </c>
      <c r="B1125" s="1415"/>
      <c r="C1125" s="199">
        <v>9</v>
      </c>
      <c r="D1125" s="1260" t="s">
        <v>1074</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2" zoomScale="266" zoomScaleNormal="266" workbookViewId="0">
      <selection activeCell="B85" sqref="B85"/>
    </sheetView>
  </sheetViews>
  <sheetFormatPr defaultColWidth="0" defaultRowHeight="12" zeroHeight="1"/>
  <cols>
    <col min="1" max="1" width="35.42578125" style="187" customWidth="1"/>
    <col min="2" max="12" width="12.140625" style="158" customWidth="1"/>
    <col min="13" max="17" width="11.42578125" style="158" customWidth="1"/>
    <col min="18" max="18" width="12.42578125" style="158" customWidth="1"/>
    <col min="19" max="20" width="12.140625" style="158" customWidth="1"/>
    <col min="21" max="21" width="0.42578125" style="161" customWidth="1"/>
    <col min="22" max="16383" width="8.85546875" style="158" hidden="1"/>
    <col min="16384" max="16384" width="0.140625" style="158" customWidth="1"/>
  </cols>
  <sheetData>
    <row r="1" spans="1:21" s="110" customFormat="1" ht="13.5">
      <c r="A1" s="168" t="s">
        <v>549</v>
      </c>
      <c r="B1" s="125"/>
      <c r="C1" s="125"/>
      <c r="D1" s="125"/>
      <c r="E1" s="126"/>
      <c r="F1" s="1877" t="s">
        <v>621</v>
      </c>
      <c r="G1" s="1878"/>
      <c r="H1" s="1878"/>
      <c r="I1" s="1878"/>
      <c r="J1" s="1878"/>
      <c r="K1" s="1878"/>
      <c r="L1" s="1878"/>
      <c r="M1" s="1878"/>
      <c r="N1" s="1878"/>
      <c r="O1" s="1878"/>
      <c r="P1" s="1878"/>
      <c r="Q1" s="1878"/>
      <c r="R1" s="1879"/>
      <c r="S1" s="112"/>
      <c r="T1" s="111"/>
      <c r="U1" s="113"/>
    </row>
    <row r="2" spans="1:21" s="138" customFormat="1" ht="71.25" customHeight="1">
      <c r="A2" s="137"/>
      <c r="B2" s="138" t="s">
        <v>23</v>
      </c>
      <c r="C2" s="138" t="s">
        <v>373</v>
      </c>
      <c r="D2" s="138" t="s">
        <v>372</v>
      </c>
      <c r="E2" s="138" t="s">
        <v>24</v>
      </c>
      <c r="F2" s="139" t="str">
        <f>Application!B627&amp;Application!C627</f>
        <v>1)US Bank - Permanent Loan</v>
      </c>
      <c r="G2" s="139" t="str">
        <f>Application!B628&amp;Application!C628</f>
        <v>2)LAHD - ULA</v>
      </c>
      <c r="H2" s="139" t="str">
        <f>Application!B629&amp;Application!C629</f>
        <v>3)LAHD - HHH</v>
      </c>
      <c r="I2" s="139" t="str">
        <f>Application!B630&amp;Application!C630</f>
        <v>4)State HCD - IIG</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3450000</v>
      </c>
      <c r="C4" s="147">
        <v>3358400</v>
      </c>
      <c r="D4" s="147">
        <v>91600</v>
      </c>
      <c r="E4" s="147">
        <f>B4-SUM(F4:Q4)</f>
        <v>3450000</v>
      </c>
      <c r="F4" s="147"/>
      <c r="G4" s="147"/>
      <c r="H4" s="147"/>
      <c r="I4" s="147"/>
      <c r="J4" s="147"/>
      <c r="K4" s="147"/>
      <c r="L4" s="147"/>
      <c r="M4" s="147"/>
      <c r="N4" s="147"/>
      <c r="O4" s="147"/>
      <c r="P4" s="147"/>
      <c r="Q4" s="147"/>
      <c r="R4" s="516">
        <f>SUM(E4:Q4)</f>
        <v>3450000</v>
      </c>
      <c r="S4" s="148"/>
      <c r="T4" s="148"/>
      <c r="U4" s="143"/>
    </row>
    <row r="5" spans="1:21" s="144" customFormat="1">
      <c r="A5" s="145" t="s">
        <v>28</v>
      </c>
      <c r="B5" s="146">
        <f>SUM(C5+D5)</f>
        <v>0</v>
      </c>
      <c r="C5" s="147"/>
      <c r="D5" s="147"/>
      <c r="E5" s="147">
        <f t="shared" ref="E5:E7" si="0">B5-SUM(F5:Q5)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150000</v>
      </c>
      <c r="C6" s="147">
        <v>146017</v>
      </c>
      <c r="D6" s="147">
        <v>3983</v>
      </c>
      <c r="E6" s="147">
        <f t="shared" si="0"/>
        <v>150000</v>
      </c>
      <c r="F6" s="147"/>
      <c r="G6" s="147"/>
      <c r="H6" s="147"/>
      <c r="I6" s="147"/>
      <c r="J6" s="147"/>
      <c r="K6" s="147"/>
      <c r="L6" s="147"/>
      <c r="M6" s="147"/>
      <c r="N6" s="147"/>
      <c r="O6" s="147"/>
      <c r="P6" s="147"/>
      <c r="Q6" s="147"/>
      <c r="R6" s="516">
        <f>SUM(E6:Q6)</f>
        <v>150000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593</v>
      </c>
      <c r="B8" s="146">
        <f>SUM(C8:D8)</f>
        <v>3600000</v>
      </c>
      <c r="C8" s="146">
        <f t="shared" ref="C8:Q8" si="1">SUM(C4:C7)</f>
        <v>3504417</v>
      </c>
      <c r="D8" s="146">
        <f t="shared" si="1"/>
        <v>95583</v>
      </c>
      <c r="E8" s="146">
        <f t="shared" si="1"/>
        <v>3600000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3600000</v>
      </c>
      <c r="S8" s="148"/>
      <c r="T8" s="148"/>
      <c r="U8" s="143"/>
    </row>
    <row r="9" spans="1:21" s="144" customFormat="1">
      <c r="A9" s="145" t="s">
        <v>594</v>
      </c>
      <c r="B9" s="146">
        <f>SUM(C9+D9)</f>
        <v>0</v>
      </c>
      <c r="C9" s="147"/>
      <c r="D9" s="147"/>
      <c r="E9" s="147">
        <f t="shared" ref="E9:E10" si="2">B9-SUM(F9:Q9)</f>
        <v>0</v>
      </c>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376635</v>
      </c>
      <c r="C10" s="147">
        <v>366635</v>
      </c>
      <c r="D10" s="147">
        <v>10000</v>
      </c>
      <c r="E10" s="147">
        <f t="shared" si="2"/>
        <v>376635</v>
      </c>
      <c r="F10" s="147"/>
      <c r="G10" s="147"/>
      <c r="H10" s="147"/>
      <c r="I10" s="147"/>
      <c r="J10" s="147"/>
      <c r="K10" s="147"/>
      <c r="L10" s="147"/>
      <c r="M10" s="147"/>
      <c r="N10" s="147"/>
      <c r="O10" s="147"/>
      <c r="P10" s="147"/>
      <c r="Q10" s="147"/>
      <c r="R10" s="516">
        <f>SUM(E10:Q10)</f>
        <v>376635</v>
      </c>
      <c r="S10" s="147">
        <f>C10</f>
        <v>366635</v>
      </c>
      <c r="T10" s="147"/>
      <c r="U10" s="143"/>
    </row>
    <row r="11" spans="1:21" s="144" customFormat="1">
      <c r="A11" s="149" t="s">
        <v>596</v>
      </c>
      <c r="B11" s="146">
        <f>SUM(C11:D11)</f>
        <v>376635</v>
      </c>
      <c r="C11" s="146">
        <f t="shared" ref="C11:Q11" si="3">SUM(C9:C10)</f>
        <v>366635</v>
      </c>
      <c r="D11" s="146">
        <f t="shared" si="3"/>
        <v>10000</v>
      </c>
      <c r="E11" s="146">
        <f t="shared" si="3"/>
        <v>376635</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376635</v>
      </c>
      <c r="S11" s="148"/>
      <c r="T11" s="150">
        <f>SUM(T9:T10)</f>
        <v>0</v>
      </c>
      <c r="U11" s="143"/>
    </row>
    <row r="12" spans="1:21" s="144" customFormat="1">
      <c r="A12" s="149" t="s">
        <v>84</v>
      </c>
      <c r="B12" s="146">
        <f t="shared" ref="B12:Q12" si="4">SUM(B8+B11)</f>
        <v>3976635</v>
      </c>
      <c r="C12" s="146">
        <f t="shared" si="4"/>
        <v>3871052</v>
      </c>
      <c r="D12" s="146">
        <f t="shared" si="4"/>
        <v>105583</v>
      </c>
      <c r="E12" s="146">
        <f t="shared" si="4"/>
        <v>3976635</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3976635</v>
      </c>
      <c r="S12" s="148"/>
      <c r="T12" s="148"/>
      <c r="U12" s="143"/>
    </row>
    <row r="13" spans="1:21" s="144" customFormat="1">
      <c r="A13" s="287" t="s">
        <v>902</v>
      </c>
      <c r="B13" s="146">
        <f>SUM(C13+D13)</f>
        <v>51750</v>
      </c>
      <c r="C13" s="147">
        <v>50376</v>
      </c>
      <c r="D13" s="147">
        <v>1374</v>
      </c>
      <c r="E13" s="147">
        <f t="shared" ref="E13:E15" si="5">B13-SUM(F13:Q13)</f>
        <v>51750</v>
      </c>
      <c r="F13" s="147"/>
      <c r="G13" s="147"/>
      <c r="H13" s="147"/>
      <c r="I13" s="147"/>
      <c r="J13" s="147"/>
      <c r="K13" s="147"/>
      <c r="L13" s="147"/>
      <c r="M13" s="147"/>
      <c r="N13" s="147"/>
      <c r="O13" s="147"/>
      <c r="P13" s="147"/>
      <c r="Q13" s="147"/>
      <c r="R13" s="516">
        <f>SUM(E13:Q13)</f>
        <v>51750</v>
      </c>
      <c r="S13" s="147"/>
      <c r="T13" s="147"/>
      <c r="U13" s="143"/>
    </row>
    <row r="14" spans="1:21" s="144" customFormat="1" ht="24">
      <c r="A14" s="288" t="s">
        <v>1643</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6">SUM(C17+D17)</f>
        <v>0</v>
      </c>
      <c r="C17" s="147"/>
      <c r="D17" s="147"/>
      <c r="E17" s="147">
        <f t="shared" ref="E17:E25" si="7">B17-SUM(F17:Q17)</f>
        <v>0</v>
      </c>
      <c r="F17" s="147"/>
      <c r="G17" s="147"/>
      <c r="H17" s="147"/>
      <c r="I17" s="147"/>
      <c r="J17" s="147"/>
      <c r="K17" s="147"/>
      <c r="L17" s="147"/>
      <c r="M17" s="147"/>
      <c r="N17" s="147"/>
      <c r="O17" s="147"/>
      <c r="P17" s="147"/>
      <c r="Q17" s="147"/>
      <c r="R17" s="516">
        <f>SUM(E17:Q17)</f>
        <v>0</v>
      </c>
      <c r="S17" s="147">
        <f t="shared" ref="S17:S25" si="8">C17</f>
        <v>0</v>
      </c>
      <c r="T17" s="147"/>
      <c r="U17" s="143"/>
    </row>
    <row r="18" spans="1:21" s="144" customFormat="1">
      <c r="A18" s="145" t="s">
        <v>599</v>
      </c>
      <c r="B18" s="146">
        <f t="shared" si="6"/>
        <v>0</v>
      </c>
      <c r="C18" s="147"/>
      <c r="D18" s="147"/>
      <c r="E18" s="147">
        <f t="shared" si="7"/>
        <v>0</v>
      </c>
      <c r="F18" s="147"/>
      <c r="G18" s="147"/>
      <c r="H18" s="147"/>
      <c r="I18" s="147"/>
      <c r="J18" s="147"/>
      <c r="K18" s="147"/>
      <c r="L18" s="147"/>
      <c r="M18" s="147"/>
      <c r="N18" s="147"/>
      <c r="O18" s="147"/>
      <c r="P18" s="147"/>
      <c r="Q18" s="147"/>
      <c r="R18" s="516">
        <f>SUM(E18:Q18)</f>
        <v>0</v>
      </c>
      <c r="S18" s="147">
        <f t="shared" si="8"/>
        <v>0</v>
      </c>
      <c r="T18" s="147"/>
      <c r="U18" s="143"/>
    </row>
    <row r="19" spans="1:21" s="144" customFormat="1">
      <c r="A19" s="145" t="s">
        <v>600</v>
      </c>
      <c r="B19" s="146">
        <f t="shared" si="6"/>
        <v>0</v>
      </c>
      <c r="C19" s="147"/>
      <c r="D19" s="147"/>
      <c r="E19" s="147">
        <f t="shared" si="7"/>
        <v>0</v>
      </c>
      <c r="F19" s="147"/>
      <c r="G19" s="147"/>
      <c r="H19" s="147"/>
      <c r="I19" s="147"/>
      <c r="J19" s="147"/>
      <c r="K19" s="147"/>
      <c r="L19" s="147"/>
      <c r="M19" s="147"/>
      <c r="N19" s="147"/>
      <c r="O19" s="147"/>
      <c r="P19" s="147"/>
      <c r="Q19" s="147"/>
      <c r="R19" s="516">
        <f>SUM(E19:Q19)</f>
        <v>0</v>
      </c>
      <c r="S19" s="147">
        <f t="shared" si="8"/>
        <v>0</v>
      </c>
      <c r="T19" s="147"/>
      <c r="U19" s="143"/>
    </row>
    <row r="20" spans="1:21" s="144" customFormat="1">
      <c r="A20" s="145" t="s">
        <v>137</v>
      </c>
      <c r="B20" s="146">
        <f t="shared" si="6"/>
        <v>0</v>
      </c>
      <c r="C20" s="147"/>
      <c r="D20" s="147"/>
      <c r="E20" s="147">
        <f t="shared" si="7"/>
        <v>0</v>
      </c>
      <c r="F20" s="147"/>
      <c r="G20" s="147"/>
      <c r="H20" s="147"/>
      <c r="I20" s="147"/>
      <c r="J20" s="147"/>
      <c r="K20" s="147"/>
      <c r="L20" s="147"/>
      <c r="M20" s="147"/>
      <c r="N20" s="147"/>
      <c r="O20" s="147"/>
      <c r="P20" s="147"/>
      <c r="Q20" s="147"/>
      <c r="R20" s="516">
        <f t="shared" ref="R20:R27" si="9">SUM(E20:Q20)</f>
        <v>0</v>
      </c>
      <c r="S20" s="147">
        <f t="shared" si="8"/>
        <v>0</v>
      </c>
      <c r="T20" s="147"/>
      <c r="U20" s="143"/>
    </row>
    <row r="21" spans="1:21" s="144" customFormat="1">
      <c r="A21" s="145" t="s">
        <v>138</v>
      </c>
      <c r="B21" s="146">
        <f t="shared" si="6"/>
        <v>0</v>
      </c>
      <c r="C21" s="147"/>
      <c r="D21" s="147"/>
      <c r="E21" s="147">
        <f t="shared" si="7"/>
        <v>0</v>
      </c>
      <c r="F21" s="147"/>
      <c r="G21" s="147"/>
      <c r="H21" s="147"/>
      <c r="I21" s="147"/>
      <c r="J21" s="147"/>
      <c r="K21" s="147"/>
      <c r="L21" s="147"/>
      <c r="M21" s="147"/>
      <c r="N21" s="147"/>
      <c r="O21" s="147"/>
      <c r="P21" s="147"/>
      <c r="Q21" s="147"/>
      <c r="R21" s="516">
        <f t="shared" si="9"/>
        <v>0</v>
      </c>
      <c r="S21" s="147">
        <f t="shared" si="8"/>
        <v>0</v>
      </c>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9"/>
        <v>0</v>
      </c>
      <c r="S22" s="147">
        <f t="shared" si="8"/>
        <v>0</v>
      </c>
      <c r="T22" s="147"/>
      <c r="U22" s="143"/>
    </row>
    <row r="23" spans="1:21" s="144" customFormat="1">
      <c r="A23" s="145" t="s">
        <v>140</v>
      </c>
      <c r="B23" s="146">
        <f t="shared" si="6"/>
        <v>0</v>
      </c>
      <c r="C23" s="147"/>
      <c r="D23" s="147"/>
      <c r="E23" s="147">
        <f t="shared" si="7"/>
        <v>0</v>
      </c>
      <c r="F23" s="147"/>
      <c r="G23" s="147"/>
      <c r="H23" s="147"/>
      <c r="I23" s="147"/>
      <c r="J23" s="147"/>
      <c r="K23" s="147"/>
      <c r="L23" s="147"/>
      <c r="M23" s="147"/>
      <c r="N23" s="147"/>
      <c r="O23" s="147"/>
      <c r="P23" s="147"/>
      <c r="Q23" s="147"/>
      <c r="R23" s="516">
        <f t="shared" si="9"/>
        <v>0</v>
      </c>
      <c r="S23" s="147">
        <f t="shared" si="8"/>
        <v>0</v>
      </c>
      <c r="T23" s="147"/>
      <c r="U23" s="143"/>
    </row>
    <row r="24" spans="1:21" s="144" customFormat="1">
      <c r="A24" s="508" t="s">
        <v>1640</v>
      </c>
      <c r="B24" s="146">
        <f t="shared" si="6"/>
        <v>0</v>
      </c>
      <c r="C24" s="147"/>
      <c r="D24" s="147"/>
      <c r="E24" s="147">
        <f t="shared" si="7"/>
        <v>0</v>
      </c>
      <c r="F24" s="147"/>
      <c r="G24" s="147"/>
      <c r="H24" s="147"/>
      <c r="I24" s="147"/>
      <c r="J24" s="147"/>
      <c r="K24" s="147"/>
      <c r="L24" s="147"/>
      <c r="M24" s="147"/>
      <c r="N24" s="147"/>
      <c r="O24" s="147"/>
      <c r="P24" s="147"/>
      <c r="Q24" s="147"/>
      <c r="R24" s="516">
        <f t="shared" si="9"/>
        <v>0</v>
      </c>
      <c r="S24" s="147">
        <f t="shared" si="8"/>
        <v>0</v>
      </c>
      <c r="T24" s="147"/>
      <c r="U24" s="143"/>
    </row>
    <row r="25" spans="1:21" s="144" customFormat="1">
      <c r="A25" s="1149" t="s">
        <v>34</v>
      </c>
      <c r="B25" s="146">
        <f t="shared" si="6"/>
        <v>0</v>
      </c>
      <c r="C25" s="147"/>
      <c r="D25" s="147"/>
      <c r="E25" s="147">
        <f t="shared" si="7"/>
        <v>0</v>
      </c>
      <c r="F25" s="147"/>
      <c r="G25" s="147"/>
      <c r="H25" s="147"/>
      <c r="I25" s="147"/>
      <c r="J25" s="147"/>
      <c r="K25" s="147"/>
      <c r="L25" s="147"/>
      <c r="M25" s="147"/>
      <c r="N25" s="147"/>
      <c r="O25" s="147"/>
      <c r="P25" s="147"/>
      <c r="Q25" s="147"/>
      <c r="R25" s="516">
        <f t="shared" si="9"/>
        <v>0</v>
      </c>
      <c r="S25" s="147">
        <f t="shared" si="8"/>
        <v>0</v>
      </c>
      <c r="T25" s="147"/>
      <c r="U25" s="143"/>
    </row>
    <row r="26" spans="1:21" s="144" customFormat="1">
      <c r="A26" s="149" t="s">
        <v>133</v>
      </c>
      <c r="B26" s="146">
        <f t="shared" si="6"/>
        <v>0</v>
      </c>
      <c r="C26" s="146">
        <f>SUM(C17:C25)</f>
        <v>0</v>
      </c>
      <c r="D26" s="146">
        <f t="shared" ref="D26:Q26" si="10">SUM(D17:D25)</f>
        <v>0</v>
      </c>
      <c r="E26" s="146">
        <f t="shared" si="10"/>
        <v>0</v>
      </c>
      <c r="F26" s="146">
        <f t="shared" si="10"/>
        <v>0</v>
      </c>
      <c r="G26" s="146">
        <f t="shared" si="10"/>
        <v>0</v>
      </c>
      <c r="H26" s="146">
        <f t="shared" si="10"/>
        <v>0</v>
      </c>
      <c r="I26" s="146">
        <f t="shared" si="10"/>
        <v>0</v>
      </c>
      <c r="J26" s="146">
        <f t="shared" si="10"/>
        <v>0</v>
      </c>
      <c r="K26" s="146">
        <f t="shared" si="10"/>
        <v>0</v>
      </c>
      <c r="L26" s="146">
        <f t="shared" si="10"/>
        <v>0</v>
      </c>
      <c r="M26" s="146">
        <f t="shared" si="10"/>
        <v>0</v>
      </c>
      <c r="N26" s="146">
        <f t="shared" si="10"/>
        <v>0</v>
      </c>
      <c r="O26" s="146">
        <f t="shared" si="10"/>
        <v>0</v>
      </c>
      <c r="P26" s="146">
        <f t="shared" si="10"/>
        <v>0</v>
      </c>
      <c r="Q26" s="146">
        <f t="shared" si="10"/>
        <v>0</v>
      </c>
      <c r="R26" s="342">
        <f>SUM(R17:R25)</f>
        <v>0</v>
      </c>
      <c r="S26" s="150">
        <f>SUM(S17:S25)</f>
        <v>0</v>
      </c>
      <c r="T26" s="150">
        <f>SUM(T17:T25)</f>
        <v>0</v>
      </c>
      <c r="U26" s="143"/>
    </row>
    <row r="27" spans="1:21" s="144" customFormat="1">
      <c r="A27" s="149" t="s">
        <v>141</v>
      </c>
      <c r="B27" s="146">
        <f>SUM(C27:D27)</f>
        <v>0</v>
      </c>
      <c r="C27" s="147"/>
      <c r="D27" s="147"/>
      <c r="E27" s="147">
        <f>B27-SUM(F27:Q27)</f>
        <v>0</v>
      </c>
      <c r="F27" s="147"/>
      <c r="G27" s="147"/>
      <c r="H27" s="147"/>
      <c r="I27" s="147"/>
      <c r="J27" s="147"/>
      <c r="K27" s="147"/>
      <c r="L27" s="147"/>
      <c r="M27" s="147"/>
      <c r="N27" s="147"/>
      <c r="O27" s="147"/>
      <c r="P27" s="147"/>
      <c r="Q27" s="147"/>
      <c r="R27" s="516">
        <f t="shared" si="9"/>
        <v>0</v>
      </c>
      <c r="S27" s="147">
        <f>C27</f>
        <v>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11">SUM(C29+D29)</f>
        <v>1209380</v>
      </c>
      <c r="C29" s="147">
        <f>939456+237814</f>
        <v>1177270</v>
      </c>
      <c r="D29" s="147">
        <f>25624+6486</f>
        <v>32110</v>
      </c>
      <c r="E29" s="147">
        <f t="shared" ref="E29:E37" si="12">B29-SUM(F29:Q29)</f>
        <v>1209380</v>
      </c>
      <c r="F29" s="147"/>
      <c r="G29" s="147"/>
      <c r="H29" s="147"/>
      <c r="I29" s="147"/>
      <c r="J29" s="147"/>
      <c r="K29" s="147"/>
      <c r="L29" s="147"/>
      <c r="M29" s="147"/>
      <c r="N29" s="147"/>
      <c r="O29" s="147"/>
      <c r="P29" s="147"/>
      <c r="Q29" s="147"/>
      <c r="R29" s="516">
        <f t="shared" ref="R29:R37" si="13">SUM(E29:Q29)</f>
        <v>1209380</v>
      </c>
      <c r="S29" s="147">
        <v>939456</v>
      </c>
      <c r="T29" s="147"/>
      <c r="U29" s="143"/>
    </row>
    <row r="30" spans="1:21" s="144" customFormat="1">
      <c r="A30" s="145" t="s">
        <v>599</v>
      </c>
      <c r="B30" s="146">
        <f t="shared" si="11"/>
        <v>49980528</v>
      </c>
      <c r="C30" s="147">
        <f>45204485+1046980+1000000+1456390</f>
        <v>48707855</v>
      </c>
      <c r="D30" s="147">
        <f>1032950+200000+39723</f>
        <v>1272673</v>
      </c>
      <c r="E30" s="147">
        <f t="shared" si="12"/>
        <v>18611551</v>
      </c>
      <c r="F30" s="147">
        <f>Application!AO627</f>
        <v>6223000</v>
      </c>
      <c r="G30" s="147">
        <v>15000000</v>
      </c>
      <c r="H30" s="147">
        <v>6300000</v>
      </c>
      <c r="I30" s="147">
        <v>3845977</v>
      </c>
      <c r="J30" s="147"/>
      <c r="K30" s="147"/>
      <c r="L30" s="147"/>
      <c r="M30" s="147"/>
      <c r="N30" s="147"/>
      <c r="O30" s="147"/>
      <c r="P30" s="147"/>
      <c r="Q30" s="147"/>
      <c r="R30" s="516">
        <f t="shared" si="13"/>
        <v>49980528</v>
      </c>
      <c r="S30" s="147">
        <f t="shared" ref="S30:S37" si="14">C30</f>
        <v>48707855</v>
      </c>
      <c r="T30" s="147"/>
      <c r="U30" s="143"/>
    </row>
    <row r="31" spans="1:21" s="144" customFormat="1">
      <c r="A31" s="145" t="s">
        <v>600</v>
      </c>
      <c r="B31" s="146">
        <f t="shared" si="11"/>
        <v>1899574</v>
      </c>
      <c r="C31" s="147">
        <v>1849139</v>
      </c>
      <c r="D31" s="147">
        <v>50435</v>
      </c>
      <c r="E31" s="147">
        <f t="shared" si="12"/>
        <v>1899574</v>
      </c>
      <c r="F31" s="147"/>
      <c r="G31" s="147"/>
      <c r="H31" s="147"/>
      <c r="I31" s="147"/>
      <c r="J31" s="147"/>
      <c r="K31" s="147"/>
      <c r="L31" s="147"/>
      <c r="M31" s="147"/>
      <c r="N31" s="147"/>
      <c r="O31" s="147"/>
      <c r="P31" s="147"/>
      <c r="Q31" s="147"/>
      <c r="R31" s="516">
        <f t="shared" si="13"/>
        <v>1899574</v>
      </c>
      <c r="S31" s="147">
        <f t="shared" si="14"/>
        <v>1849139</v>
      </c>
      <c r="T31" s="147"/>
      <c r="U31" s="143"/>
    </row>
    <row r="32" spans="1:21" s="144" customFormat="1">
      <c r="A32" s="145" t="s">
        <v>137</v>
      </c>
      <c r="B32" s="146">
        <f t="shared" si="11"/>
        <v>1065323</v>
      </c>
      <c r="C32" s="147">
        <f>2074075/2+0.5</f>
        <v>1037038</v>
      </c>
      <c r="D32" s="147">
        <f>56570/2</f>
        <v>28285</v>
      </c>
      <c r="E32" s="147">
        <f t="shared" si="12"/>
        <v>1065323</v>
      </c>
      <c r="F32" s="147"/>
      <c r="G32" s="147"/>
      <c r="H32" s="147"/>
      <c r="I32" s="147"/>
      <c r="J32" s="147"/>
      <c r="K32" s="147"/>
      <c r="L32" s="147"/>
      <c r="M32" s="147"/>
      <c r="N32" s="147"/>
      <c r="O32" s="147"/>
      <c r="P32" s="147"/>
      <c r="Q32" s="147"/>
      <c r="R32" s="516">
        <f t="shared" si="13"/>
        <v>1065323</v>
      </c>
      <c r="S32" s="147">
        <f t="shared" si="14"/>
        <v>1037038</v>
      </c>
      <c r="T32" s="147"/>
      <c r="U32" s="143"/>
    </row>
    <row r="33" spans="1:21" s="144" customFormat="1">
      <c r="A33" s="145" t="s">
        <v>138</v>
      </c>
      <c r="B33" s="146">
        <f t="shared" si="11"/>
        <v>1065322</v>
      </c>
      <c r="C33" s="147">
        <f>2074075/2-0.5</f>
        <v>1037037</v>
      </c>
      <c r="D33" s="147">
        <f>56570/2</f>
        <v>28285</v>
      </c>
      <c r="E33" s="147">
        <f t="shared" si="12"/>
        <v>1065322</v>
      </c>
      <c r="F33" s="147"/>
      <c r="G33" s="147"/>
      <c r="H33" s="147"/>
      <c r="I33" s="147"/>
      <c r="J33" s="147"/>
      <c r="K33" s="147"/>
      <c r="L33" s="147"/>
      <c r="M33" s="147"/>
      <c r="N33" s="147"/>
      <c r="O33" s="147"/>
      <c r="P33" s="147"/>
      <c r="Q33" s="147"/>
      <c r="R33" s="516">
        <f t="shared" si="13"/>
        <v>1065322</v>
      </c>
      <c r="S33" s="147">
        <f t="shared" si="14"/>
        <v>1037037</v>
      </c>
      <c r="T33" s="147"/>
      <c r="U33" s="143"/>
    </row>
    <row r="34" spans="1:21" s="144" customFormat="1">
      <c r="A34" s="145" t="s">
        <v>139</v>
      </c>
      <c r="B34" s="146">
        <f t="shared" si="11"/>
        <v>0</v>
      </c>
      <c r="C34" s="147"/>
      <c r="D34" s="147"/>
      <c r="E34" s="147">
        <f t="shared" si="12"/>
        <v>0</v>
      </c>
      <c r="F34" s="147"/>
      <c r="G34" s="147"/>
      <c r="H34" s="147"/>
      <c r="I34" s="147"/>
      <c r="J34" s="147"/>
      <c r="K34" s="147"/>
      <c r="L34" s="147"/>
      <c r="M34" s="147"/>
      <c r="N34" s="147"/>
      <c r="O34" s="147"/>
      <c r="P34" s="147"/>
      <c r="Q34" s="147"/>
      <c r="R34" s="516">
        <f t="shared" si="13"/>
        <v>0</v>
      </c>
      <c r="S34" s="147">
        <f t="shared" si="14"/>
        <v>0</v>
      </c>
      <c r="T34" s="147"/>
      <c r="U34" s="143"/>
    </row>
    <row r="35" spans="1:21" s="144" customFormat="1">
      <c r="A35" s="145" t="s">
        <v>140</v>
      </c>
      <c r="B35" s="146">
        <f t="shared" si="11"/>
        <v>1169427</v>
      </c>
      <c r="C35" s="147">
        <f>599118+539260</f>
        <v>1138378</v>
      </c>
      <c r="D35" s="147">
        <f>16341+14708</f>
        <v>31049</v>
      </c>
      <c r="E35" s="147">
        <f t="shared" si="12"/>
        <v>1169427</v>
      </c>
      <c r="F35" s="147"/>
      <c r="G35" s="147"/>
      <c r="H35" s="147"/>
      <c r="I35" s="147"/>
      <c r="J35" s="147"/>
      <c r="K35" s="147"/>
      <c r="L35" s="147"/>
      <c r="M35" s="147"/>
      <c r="N35" s="147"/>
      <c r="O35" s="147"/>
      <c r="P35" s="147"/>
      <c r="Q35" s="147"/>
      <c r="R35" s="516">
        <f t="shared" si="13"/>
        <v>1169427</v>
      </c>
      <c r="S35" s="147">
        <f t="shared" si="14"/>
        <v>1138378</v>
      </c>
      <c r="T35" s="147"/>
      <c r="U35" s="143"/>
    </row>
    <row r="36" spans="1:21" s="144" customFormat="1">
      <c r="A36" s="283" t="s">
        <v>1640</v>
      </c>
      <c r="B36" s="146">
        <f t="shared" si="11"/>
        <v>223350</v>
      </c>
      <c r="C36" s="147">
        <v>217420</v>
      </c>
      <c r="D36" s="147">
        <v>5930</v>
      </c>
      <c r="E36" s="147">
        <f t="shared" si="12"/>
        <v>223350</v>
      </c>
      <c r="F36" s="147"/>
      <c r="G36" s="147"/>
      <c r="H36" s="147"/>
      <c r="I36" s="147"/>
      <c r="J36" s="147"/>
      <c r="K36" s="147"/>
      <c r="L36" s="147"/>
      <c r="M36" s="147"/>
      <c r="N36" s="147"/>
      <c r="O36" s="147"/>
      <c r="P36" s="147"/>
      <c r="Q36" s="147"/>
      <c r="R36" s="516">
        <f t="shared" si="13"/>
        <v>223350</v>
      </c>
      <c r="S36" s="147">
        <f t="shared" si="14"/>
        <v>217420</v>
      </c>
      <c r="T36" s="147"/>
      <c r="U36" s="143"/>
    </row>
    <row r="37" spans="1:21" s="144" customFormat="1">
      <c r="A37" s="1149" t="s">
        <v>2741</v>
      </c>
      <c r="B37" s="146">
        <f t="shared" si="11"/>
        <v>0</v>
      </c>
      <c r="C37" s="147"/>
      <c r="D37" s="147"/>
      <c r="E37" s="147">
        <f t="shared" si="12"/>
        <v>0</v>
      </c>
      <c r="F37" s="147"/>
      <c r="G37" s="147"/>
      <c r="H37" s="147"/>
      <c r="I37" s="147"/>
      <c r="J37" s="147"/>
      <c r="K37" s="147"/>
      <c r="L37" s="147"/>
      <c r="M37" s="147"/>
      <c r="N37" s="147"/>
      <c r="O37" s="147"/>
      <c r="P37" s="147"/>
      <c r="Q37" s="147"/>
      <c r="R37" s="516">
        <f t="shared" si="13"/>
        <v>0</v>
      </c>
      <c r="S37" s="147">
        <f t="shared" si="14"/>
        <v>0</v>
      </c>
      <c r="T37" s="147"/>
      <c r="U37" s="143"/>
    </row>
    <row r="38" spans="1:21" s="144" customFormat="1">
      <c r="A38" s="149" t="s">
        <v>143</v>
      </c>
      <c r="B38" s="146">
        <f t="shared" si="11"/>
        <v>56612904</v>
      </c>
      <c r="C38" s="146">
        <f>SUM(C29:C37)</f>
        <v>55164137</v>
      </c>
      <c r="D38" s="146">
        <f t="shared" ref="D38:Q38" si="15">SUM(D29:D37)</f>
        <v>1448767</v>
      </c>
      <c r="E38" s="146">
        <f t="shared" si="15"/>
        <v>25243927</v>
      </c>
      <c r="F38" s="146">
        <f t="shared" si="15"/>
        <v>6223000</v>
      </c>
      <c r="G38" s="146">
        <f t="shared" si="15"/>
        <v>15000000</v>
      </c>
      <c r="H38" s="146">
        <f t="shared" si="15"/>
        <v>6300000</v>
      </c>
      <c r="I38" s="146">
        <f t="shared" si="15"/>
        <v>3845977</v>
      </c>
      <c r="J38" s="146">
        <f t="shared" si="15"/>
        <v>0</v>
      </c>
      <c r="K38" s="146">
        <f t="shared" si="15"/>
        <v>0</v>
      </c>
      <c r="L38" s="146">
        <f t="shared" si="15"/>
        <v>0</v>
      </c>
      <c r="M38" s="146">
        <f t="shared" si="15"/>
        <v>0</v>
      </c>
      <c r="N38" s="146">
        <f t="shared" si="15"/>
        <v>0</v>
      </c>
      <c r="O38" s="146">
        <f t="shared" si="15"/>
        <v>0</v>
      </c>
      <c r="P38" s="146">
        <f t="shared" si="15"/>
        <v>0</v>
      </c>
      <c r="Q38" s="146">
        <f t="shared" si="15"/>
        <v>0</v>
      </c>
      <c r="R38" s="342">
        <f>SUM(R29:R37)</f>
        <v>56612904</v>
      </c>
      <c r="S38" s="150">
        <f>SUM(S29:S37)</f>
        <v>54926323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2262819</v>
      </c>
      <c r="C40" s="147">
        <v>2202739</v>
      </c>
      <c r="D40" s="147">
        <v>60080</v>
      </c>
      <c r="E40" s="147">
        <f t="shared" ref="E40:E41" si="16">B40-SUM(F40:Q40)</f>
        <v>2262819</v>
      </c>
      <c r="F40" s="147"/>
      <c r="G40" s="147"/>
      <c r="H40" s="147"/>
      <c r="I40" s="147"/>
      <c r="J40" s="147"/>
      <c r="K40" s="147"/>
      <c r="L40" s="147"/>
      <c r="M40" s="147"/>
      <c r="N40" s="147"/>
      <c r="O40" s="147"/>
      <c r="P40" s="147"/>
      <c r="Q40" s="147"/>
      <c r="R40" s="516">
        <f>SUM(E40:Q40)</f>
        <v>2262819</v>
      </c>
      <c r="S40" s="147">
        <f t="shared" ref="S40:S41" si="17">C40</f>
        <v>2202739</v>
      </c>
      <c r="T40" s="147"/>
      <c r="U40" s="143"/>
    </row>
    <row r="41" spans="1:21" s="144" customFormat="1">
      <c r="A41" s="145" t="s">
        <v>146</v>
      </c>
      <c r="B41" s="146">
        <f>SUM(C41+D41)</f>
        <v>441068</v>
      </c>
      <c r="C41" s="147">
        <v>429357</v>
      </c>
      <c r="D41" s="147">
        <v>11711</v>
      </c>
      <c r="E41" s="147">
        <f t="shared" si="16"/>
        <v>441068</v>
      </c>
      <c r="F41" s="147"/>
      <c r="G41" s="147"/>
      <c r="H41" s="147"/>
      <c r="I41" s="147"/>
      <c r="J41" s="147"/>
      <c r="K41" s="147"/>
      <c r="L41" s="147"/>
      <c r="M41" s="147"/>
      <c r="N41" s="147"/>
      <c r="O41" s="147"/>
      <c r="P41" s="147"/>
      <c r="Q41" s="147"/>
      <c r="R41" s="516">
        <f>SUM(E41:Q41)</f>
        <v>441068</v>
      </c>
      <c r="S41" s="147">
        <f t="shared" si="17"/>
        <v>429357</v>
      </c>
      <c r="T41" s="147"/>
      <c r="U41" s="143"/>
    </row>
    <row r="42" spans="1:21" s="144" customFormat="1">
      <c r="A42" s="149" t="s">
        <v>147</v>
      </c>
      <c r="B42" s="146">
        <f>SUM(C42:D42)</f>
        <v>2703887</v>
      </c>
      <c r="C42" s="146">
        <f>SUM(C39:C41)</f>
        <v>2632096</v>
      </c>
      <c r="D42" s="146">
        <f>SUM(D39:D41)</f>
        <v>71791</v>
      </c>
      <c r="E42" s="146">
        <f t="shared" ref="E42:T42" si="18">SUM(E40:E41)</f>
        <v>2703887</v>
      </c>
      <c r="F42" s="146">
        <f t="shared" si="18"/>
        <v>0</v>
      </c>
      <c r="G42" s="146">
        <f t="shared" si="18"/>
        <v>0</v>
      </c>
      <c r="H42" s="146">
        <f t="shared" si="18"/>
        <v>0</v>
      </c>
      <c r="I42" s="146">
        <f t="shared" si="18"/>
        <v>0</v>
      </c>
      <c r="J42" s="146">
        <f t="shared" si="18"/>
        <v>0</v>
      </c>
      <c r="K42" s="146">
        <f t="shared" si="18"/>
        <v>0</v>
      </c>
      <c r="L42" s="146">
        <f t="shared" si="18"/>
        <v>0</v>
      </c>
      <c r="M42" s="146">
        <f t="shared" si="18"/>
        <v>0</v>
      </c>
      <c r="N42" s="146">
        <f t="shared" si="18"/>
        <v>0</v>
      </c>
      <c r="O42" s="146">
        <f t="shared" si="18"/>
        <v>0</v>
      </c>
      <c r="P42" s="146">
        <f t="shared" si="18"/>
        <v>0</v>
      </c>
      <c r="Q42" s="146">
        <f t="shared" si="18"/>
        <v>0</v>
      </c>
      <c r="R42" s="342">
        <f>SUM(R40:R41)</f>
        <v>2703887</v>
      </c>
      <c r="S42" s="150">
        <f t="shared" si="18"/>
        <v>2632096</v>
      </c>
      <c r="T42" s="150">
        <f t="shared" si="18"/>
        <v>0</v>
      </c>
      <c r="U42" s="143"/>
    </row>
    <row r="43" spans="1:21" s="144" customFormat="1">
      <c r="A43" s="149" t="s">
        <v>148</v>
      </c>
      <c r="B43" s="146">
        <f>SUM(C43:D43)</f>
        <v>868000</v>
      </c>
      <c r="C43" s="147">
        <f>116814+97345+35044+0+58407+19469+73009+29203+262831+121681+31150</f>
        <v>844953</v>
      </c>
      <c r="D43" s="147">
        <f>3186+2655+956+0+1593+531+1991+797+7169+3319+850</f>
        <v>23047</v>
      </c>
      <c r="E43" s="147">
        <f>B43-SUM(F43:Q43)</f>
        <v>868000</v>
      </c>
      <c r="F43" s="147"/>
      <c r="G43" s="147"/>
      <c r="H43" s="147"/>
      <c r="I43" s="147"/>
      <c r="J43" s="147"/>
      <c r="K43" s="147"/>
      <c r="L43" s="147"/>
      <c r="M43" s="147"/>
      <c r="N43" s="147"/>
      <c r="O43" s="147"/>
      <c r="P43" s="147"/>
      <c r="Q43" s="147"/>
      <c r="R43" s="516">
        <f>SUM(E43:Q43)</f>
        <v>868000</v>
      </c>
      <c r="S43" s="147">
        <f>C43</f>
        <v>844953</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9">SUM(C45+D45)</f>
        <v>5515793</v>
      </c>
      <c r="C45" s="147">
        <f>4716176+374130+286650</f>
        <v>5376956</v>
      </c>
      <c r="D45" s="147">
        <f>128633+10204+0</f>
        <v>138837</v>
      </c>
      <c r="E45" s="147">
        <f t="shared" ref="E45:E53" si="20">B45-SUM(F45:Q45)</f>
        <v>5515793</v>
      </c>
      <c r="F45" s="147"/>
      <c r="G45" s="147"/>
      <c r="H45" s="147"/>
      <c r="I45" s="147"/>
      <c r="J45" s="147"/>
      <c r="K45" s="147"/>
      <c r="L45" s="147"/>
      <c r="M45" s="147"/>
      <c r="N45" s="147"/>
      <c r="O45" s="147"/>
      <c r="P45" s="147"/>
      <c r="Q45" s="147"/>
      <c r="R45" s="516">
        <f t="shared" ref="R45:R53" si="21">SUM(E45:Q45)</f>
        <v>5515793</v>
      </c>
      <c r="S45" s="147">
        <f>3045264+79433+286650</f>
        <v>3411347</v>
      </c>
      <c r="T45" s="147"/>
      <c r="U45" s="143"/>
    </row>
    <row r="46" spans="1:21" s="144" customFormat="1">
      <c r="A46" s="145" t="s">
        <v>151</v>
      </c>
      <c r="B46" s="146">
        <f t="shared" si="19"/>
        <v>378809</v>
      </c>
      <c r="C46" s="147">
        <v>368751</v>
      </c>
      <c r="D46" s="147">
        <v>10058</v>
      </c>
      <c r="E46" s="147">
        <f t="shared" si="20"/>
        <v>378809</v>
      </c>
      <c r="F46" s="147"/>
      <c r="G46" s="147"/>
      <c r="H46" s="147"/>
      <c r="I46" s="147"/>
      <c r="J46" s="147"/>
      <c r="K46" s="147"/>
      <c r="L46" s="147"/>
      <c r="M46" s="147"/>
      <c r="N46" s="147"/>
      <c r="O46" s="147"/>
      <c r="P46" s="147"/>
      <c r="Q46" s="147"/>
      <c r="R46" s="516">
        <f t="shared" si="21"/>
        <v>378809</v>
      </c>
      <c r="S46" s="147">
        <v>204097</v>
      </c>
      <c r="T46" s="147"/>
      <c r="U46" s="143"/>
    </row>
    <row r="47" spans="1:21" s="144" customFormat="1">
      <c r="A47" s="186" t="s">
        <v>152</v>
      </c>
      <c r="B47" s="146">
        <f t="shared" si="19"/>
        <v>0</v>
      </c>
      <c r="C47" s="147"/>
      <c r="D47" s="147"/>
      <c r="E47" s="147">
        <f t="shared" si="20"/>
        <v>0</v>
      </c>
      <c r="F47" s="147"/>
      <c r="G47" s="147"/>
      <c r="H47" s="147"/>
      <c r="I47" s="147"/>
      <c r="J47" s="147"/>
      <c r="K47" s="147"/>
      <c r="L47" s="147"/>
      <c r="M47" s="147"/>
      <c r="N47" s="147"/>
      <c r="O47" s="147"/>
      <c r="P47" s="147"/>
      <c r="Q47" s="147"/>
      <c r="R47" s="516">
        <f t="shared" si="21"/>
        <v>0</v>
      </c>
      <c r="S47" s="147"/>
      <c r="T47" s="147"/>
      <c r="U47" s="143"/>
    </row>
    <row r="48" spans="1:21" s="144" customFormat="1">
      <c r="A48" s="145" t="s">
        <v>153</v>
      </c>
      <c r="B48" s="146">
        <f t="shared" si="19"/>
        <v>0</v>
      </c>
      <c r="C48" s="147"/>
      <c r="D48" s="147"/>
      <c r="E48" s="147">
        <f t="shared" si="20"/>
        <v>0</v>
      </c>
      <c r="F48" s="147"/>
      <c r="G48" s="147"/>
      <c r="H48" s="147"/>
      <c r="I48" s="147"/>
      <c r="J48" s="147"/>
      <c r="K48" s="147"/>
      <c r="L48" s="147"/>
      <c r="M48" s="147"/>
      <c r="N48" s="147"/>
      <c r="O48" s="147"/>
      <c r="P48" s="147"/>
      <c r="Q48" s="147"/>
      <c r="R48" s="516">
        <f t="shared" si="21"/>
        <v>0</v>
      </c>
      <c r="S48" s="147"/>
      <c r="T48" s="147"/>
      <c r="U48" s="143"/>
    </row>
    <row r="49" spans="1:21" s="144" customFormat="1">
      <c r="A49" s="145" t="s">
        <v>57</v>
      </c>
      <c r="B49" s="146">
        <f t="shared" si="19"/>
        <v>498443</v>
      </c>
      <c r="C49" s="147">
        <f>75000+35000+35000+6000+126270+162780+12000+16393+5000+25000</f>
        <v>498443</v>
      </c>
      <c r="D49" s="147"/>
      <c r="E49" s="147">
        <f t="shared" si="20"/>
        <v>498443</v>
      </c>
      <c r="F49" s="147"/>
      <c r="G49" s="147"/>
      <c r="H49" s="147"/>
      <c r="I49" s="147"/>
      <c r="J49" s="147"/>
      <c r="K49" s="147"/>
      <c r="L49" s="147"/>
      <c r="M49" s="147"/>
      <c r="N49" s="147"/>
      <c r="O49" s="147"/>
      <c r="P49" s="147"/>
      <c r="Q49" s="147"/>
      <c r="R49" s="516">
        <f t="shared" si="21"/>
        <v>498443</v>
      </c>
      <c r="S49" s="147">
        <f>21813+10179+10179+1745+36724+47343+3490+4768+1454+7271</f>
        <v>144966</v>
      </c>
      <c r="T49" s="147"/>
      <c r="U49" s="143"/>
    </row>
    <row r="50" spans="1:21" s="144" customFormat="1">
      <c r="A50" s="145" t="s">
        <v>156</v>
      </c>
      <c r="B50" s="146">
        <f t="shared" si="19"/>
        <v>136642</v>
      </c>
      <c r="C50" s="147">
        <f>133012+2</f>
        <v>133014</v>
      </c>
      <c r="D50" s="147">
        <v>3628</v>
      </c>
      <c r="E50" s="147">
        <f t="shared" si="20"/>
        <v>136642</v>
      </c>
      <c r="F50" s="147"/>
      <c r="G50" s="147"/>
      <c r="H50" s="147"/>
      <c r="I50" s="147"/>
      <c r="J50" s="147"/>
      <c r="K50" s="147"/>
      <c r="L50" s="147"/>
      <c r="M50" s="147"/>
      <c r="N50" s="147"/>
      <c r="O50" s="147"/>
      <c r="P50" s="147"/>
      <c r="Q50" s="147"/>
      <c r="R50" s="516">
        <f t="shared" si="21"/>
        <v>136642</v>
      </c>
      <c r="S50" s="147">
        <f>C50</f>
        <v>133014</v>
      </c>
      <c r="T50" s="147"/>
      <c r="U50" s="143"/>
    </row>
    <row r="51" spans="1:21" s="144" customFormat="1">
      <c r="A51" s="283" t="s">
        <v>154</v>
      </c>
      <c r="B51" s="146">
        <f t="shared" si="19"/>
        <v>118594</v>
      </c>
      <c r="C51" s="147">
        <v>115445</v>
      </c>
      <c r="D51" s="147">
        <v>3149</v>
      </c>
      <c r="E51" s="147">
        <f t="shared" si="20"/>
        <v>118594</v>
      </c>
      <c r="F51" s="147"/>
      <c r="G51" s="147"/>
      <c r="H51" s="147"/>
      <c r="I51" s="147"/>
      <c r="J51" s="147"/>
      <c r="K51" s="147"/>
      <c r="L51" s="147"/>
      <c r="M51" s="147"/>
      <c r="N51" s="147"/>
      <c r="O51" s="147"/>
      <c r="P51" s="147"/>
      <c r="Q51" s="147"/>
      <c r="R51" s="516">
        <f t="shared" si="21"/>
        <v>118594</v>
      </c>
      <c r="S51" s="147">
        <v>85759</v>
      </c>
      <c r="T51" s="147"/>
      <c r="U51" s="143"/>
    </row>
    <row r="52" spans="1:21" s="144" customFormat="1">
      <c r="A52" s="145" t="s">
        <v>155</v>
      </c>
      <c r="B52" s="146">
        <f t="shared" si="19"/>
        <v>1083004</v>
      </c>
      <c r="C52" s="147">
        <v>1054249</v>
      </c>
      <c r="D52" s="147">
        <v>28755</v>
      </c>
      <c r="E52" s="147">
        <f t="shared" si="20"/>
        <v>1083004</v>
      </c>
      <c r="F52" s="147"/>
      <c r="G52" s="147"/>
      <c r="H52" s="147"/>
      <c r="I52" s="147"/>
      <c r="J52" s="147"/>
      <c r="K52" s="147"/>
      <c r="L52" s="147"/>
      <c r="M52" s="147"/>
      <c r="N52" s="147"/>
      <c r="O52" s="147"/>
      <c r="P52" s="147"/>
      <c r="Q52" s="147"/>
      <c r="R52" s="516">
        <f t="shared" si="21"/>
        <v>1083004</v>
      </c>
      <c r="S52" s="147">
        <f>C52</f>
        <v>1054249</v>
      </c>
      <c r="T52" s="147"/>
      <c r="U52" s="143"/>
    </row>
    <row r="53" spans="1:21" s="144" customFormat="1">
      <c r="A53" s="1149" t="s">
        <v>2743</v>
      </c>
      <c r="B53" s="146">
        <f t="shared" si="19"/>
        <v>49000</v>
      </c>
      <c r="C53" s="147">
        <v>47699</v>
      </c>
      <c r="D53" s="147">
        <v>1301</v>
      </c>
      <c r="E53" s="147">
        <f t="shared" si="20"/>
        <v>49000</v>
      </c>
      <c r="F53" s="147"/>
      <c r="G53" s="147"/>
      <c r="H53" s="147"/>
      <c r="I53" s="147"/>
      <c r="J53" s="147"/>
      <c r="K53" s="147"/>
      <c r="L53" s="147"/>
      <c r="M53" s="147"/>
      <c r="N53" s="147"/>
      <c r="O53" s="147"/>
      <c r="P53" s="147"/>
      <c r="Q53" s="147"/>
      <c r="R53" s="516">
        <f t="shared" si="21"/>
        <v>49000</v>
      </c>
      <c r="S53" s="147">
        <v>26401</v>
      </c>
      <c r="T53" s="147"/>
      <c r="U53" s="143"/>
    </row>
    <row r="54" spans="1:21" s="153" customFormat="1">
      <c r="A54" s="149" t="s">
        <v>157</v>
      </c>
      <c r="B54" s="150">
        <f>SUM(C54:D54)</f>
        <v>7780285</v>
      </c>
      <c r="C54" s="150">
        <f t="shared" ref="C54:T54" si="22">SUM(C45:C53)</f>
        <v>7594557</v>
      </c>
      <c r="D54" s="150">
        <f t="shared" si="22"/>
        <v>185728</v>
      </c>
      <c r="E54" s="150">
        <f t="shared" si="22"/>
        <v>7780285</v>
      </c>
      <c r="F54" s="150">
        <f t="shared" si="22"/>
        <v>0</v>
      </c>
      <c r="G54" s="150">
        <f t="shared" si="22"/>
        <v>0</v>
      </c>
      <c r="H54" s="150">
        <f t="shared" si="22"/>
        <v>0</v>
      </c>
      <c r="I54" s="150">
        <f t="shared" si="22"/>
        <v>0</v>
      </c>
      <c r="J54" s="150">
        <f t="shared" si="22"/>
        <v>0</v>
      </c>
      <c r="K54" s="150">
        <f t="shared" si="22"/>
        <v>0</v>
      </c>
      <c r="L54" s="150">
        <f t="shared" si="22"/>
        <v>0</v>
      </c>
      <c r="M54" s="150">
        <f t="shared" si="22"/>
        <v>0</v>
      </c>
      <c r="N54" s="150">
        <f t="shared" si="22"/>
        <v>0</v>
      </c>
      <c r="O54" s="150">
        <f t="shared" si="22"/>
        <v>0</v>
      </c>
      <c r="P54" s="150">
        <f t="shared" si="22"/>
        <v>0</v>
      </c>
      <c r="Q54" s="150">
        <f t="shared" si="22"/>
        <v>0</v>
      </c>
      <c r="R54" s="342">
        <f t="shared" si="22"/>
        <v>7780285</v>
      </c>
      <c r="S54" s="150">
        <f t="shared" si="22"/>
        <v>5059833</v>
      </c>
      <c r="T54" s="150">
        <f t="shared" si="22"/>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3">SUM(C56+D56)</f>
        <v>46673</v>
      </c>
      <c r="C56" s="147">
        <v>45434</v>
      </c>
      <c r="D56" s="147">
        <v>1239</v>
      </c>
      <c r="E56" s="147">
        <f t="shared" ref="E56:E61" si="24">B56-SUM(F56:Q56)</f>
        <v>46673</v>
      </c>
      <c r="F56" s="147"/>
      <c r="G56" s="147"/>
      <c r="H56" s="147"/>
      <c r="I56" s="147"/>
      <c r="J56" s="147"/>
      <c r="K56" s="147"/>
      <c r="L56" s="147"/>
      <c r="M56" s="147"/>
      <c r="N56" s="147"/>
      <c r="O56" s="147"/>
      <c r="P56" s="147"/>
      <c r="Q56" s="147"/>
      <c r="R56" s="516">
        <f t="shared" ref="R56:R61" si="25">SUM(E56:Q56)</f>
        <v>46673</v>
      </c>
      <c r="S56" s="148"/>
      <c r="T56" s="148"/>
      <c r="U56" s="143"/>
    </row>
    <row r="57" spans="1:21" s="192" customFormat="1">
      <c r="A57" s="186" t="s">
        <v>152</v>
      </c>
      <c r="B57" s="193">
        <f t="shared" si="23"/>
        <v>0</v>
      </c>
      <c r="C57" s="190"/>
      <c r="D57" s="190"/>
      <c r="E57" s="190">
        <f t="shared" si="24"/>
        <v>0</v>
      </c>
      <c r="F57" s="190"/>
      <c r="G57" s="190"/>
      <c r="H57" s="190"/>
      <c r="I57" s="190"/>
      <c r="J57" s="190"/>
      <c r="K57" s="190"/>
      <c r="L57" s="190"/>
      <c r="M57" s="190"/>
      <c r="N57" s="190"/>
      <c r="O57" s="190"/>
      <c r="P57" s="190"/>
      <c r="Q57" s="190"/>
      <c r="R57" s="516">
        <f t="shared" si="25"/>
        <v>0</v>
      </c>
      <c r="S57" s="194"/>
      <c r="T57" s="194"/>
      <c r="U57" s="191"/>
    </row>
    <row r="58" spans="1:21" s="144" customFormat="1">
      <c r="A58" s="145" t="s">
        <v>156</v>
      </c>
      <c r="B58" s="146">
        <f t="shared" si="23"/>
        <v>19998</v>
      </c>
      <c r="C58" s="147">
        <f>19469-2</f>
        <v>19467</v>
      </c>
      <c r="D58" s="147">
        <v>531</v>
      </c>
      <c r="E58" s="147">
        <f t="shared" si="24"/>
        <v>19998</v>
      </c>
      <c r="F58" s="147"/>
      <c r="G58" s="147"/>
      <c r="H58" s="147"/>
      <c r="I58" s="147"/>
      <c r="J58" s="147"/>
      <c r="K58" s="147"/>
      <c r="L58" s="147"/>
      <c r="M58" s="147"/>
      <c r="N58" s="147"/>
      <c r="O58" s="147"/>
      <c r="P58" s="147"/>
      <c r="Q58" s="147"/>
      <c r="R58" s="516">
        <f t="shared" si="25"/>
        <v>19998</v>
      </c>
      <c r="S58" s="148"/>
      <c r="T58" s="148"/>
      <c r="U58" s="143"/>
    </row>
    <row r="59" spans="1:21" s="144" customFormat="1">
      <c r="A59" s="283" t="s">
        <v>154</v>
      </c>
      <c r="B59" s="146">
        <f t="shared" si="23"/>
        <v>0</v>
      </c>
      <c r="C59" s="147"/>
      <c r="D59" s="147"/>
      <c r="E59" s="147">
        <f t="shared" si="24"/>
        <v>0</v>
      </c>
      <c r="F59" s="147"/>
      <c r="G59" s="147"/>
      <c r="H59" s="147"/>
      <c r="I59" s="147"/>
      <c r="J59" s="147"/>
      <c r="K59" s="147"/>
      <c r="L59" s="147"/>
      <c r="M59" s="147"/>
      <c r="N59" s="147"/>
      <c r="O59" s="147"/>
      <c r="P59" s="147"/>
      <c r="Q59" s="147"/>
      <c r="R59" s="516">
        <f t="shared" si="25"/>
        <v>0</v>
      </c>
      <c r="S59" s="148"/>
      <c r="T59" s="148"/>
      <c r="U59" s="143"/>
    </row>
    <row r="60" spans="1:21" s="144" customFormat="1">
      <c r="A60" s="145" t="s">
        <v>155</v>
      </c>
      <c r="B60" s="146">
        <f t="shared" si="23"/>
        <v>0</v>
      </c>
      <c r="C60" s="147"/>
      <c r="D60" s="147"/>
      <c r="E60" s="147">
        <f t="shared" si="24"/>
        <v>0</v>
      </c>
      <c r="F60" s="147"/>
      <c r="G60" s="147"/>
      <c r="H60" s="147"/>
      <c r="I60" s="147"/>
      <c r="J60" s="147"/>
      <c r="K60" s="147"/>
      <c r="L60" s="147"/>
      <c r="M60" s="147"/>
      <c r="N60" s="147"/>
      <c r="O60" s="147"/>
      <c r="P60" s="147"/>
      <c r="Q60" s="147"/>
      <c r="R60" s="516">
        <f t="shared" si="25"/>
        <v>0</v>
      </c>
      <c r="S60" s="148"/>
      <c r="T60" s="148"/>
      <c r="U60" s="143"/>
    </row>
    <row r="61" spans="1:21" s="144" customFormat="1">
      <c r="A61" s="1149" t="s">
        <v>2744</v>
      </c>
      <c r="B61" s="146">
        <f t="shared" si="23"/>
        <v>20000</v>
      </c>
      <c r="C61" s="147">
        <v>19469</v>
      </c>
      <c r="D61" s="147">
        <v>531</v>
      </c>
      <c r="E61" s="147">
        <f t="shared" si="24"/>
        <v>20000</v>
      </c>
      <c r="F61" s="147"/>
      <c r="G61" s="147"/>
      <c r="H61" s="147"/>
      <c r="I61" s="147"/>
      <c r="J61" s="147"/>
      <c r="K61" s="147"/>
      <c r="L61" s="147"/>
      <c r="M61" s="147"/>
      <c r="N61" s="147"/>
      <c r="O61" s="147"/>
      <c r="P61" s="147"/>
      <c r="Q61" s="147"/>
      <c r="R61" s="516">
        <f t="shared" si="25"/>
        <v>20000</v>
      </c>
      <c r="S61" s="148"/>
      <c r="T61" s="148"/>
      <c r="U61" s="143"/>
    </row>
    <row r="62" spans="1:21" s="144" customFormat="1" ht="13.7" customHeight="1">
      <c r="A62" s="149" t="s">
        <v>300</v>
      </c>
      <c r="B62" s="146">
        <f>SUM(C62:D62)</f>
        <v>86671</v>
      </c>
      <c r="C62" s="146">
        <f t="shared" ref="C62:R62" si="26">SUM(C56:C61)</f>
        <v>84370</v>
      </c>
      <c r="D62" s="146">
        <f t="shared" si="26"/>
        <v>2301</v>
      </c>
      <c r="E62" s="146">
        <f t="shared" si="26"/>
        <v>86671</v>
      </c>
      <c r="F62" s="146">
        <f t="shared" si="26"/>
        <v>0</v>
      </c>
      <c r="G62" s="146">
        <f t="shared" si="26"/>
        <v>0</v>
      </c>
      <c r="H62" s="146">
        <f t="shared" si="26"/>
        <v>0</v>
      </c>
      <c r="I62" s="146">
        <f t="shared" si="26"/>
        <v>0</v>
      </c>
      <c r="J62" s="146">
        <f t="shared" si="26"/>
        <v>0</v>
      </c>
      <c r="K62" s="146">
        <f t="shared" si="26"/>
        <v>0</v>
      </c>
      <c r="L62" s="146">
        <f t="shared" si="26"/>
        <v>0</v>
      </c>
      <c r="M62" s="146">
        <f t="shared" si="26"/>
        <v>0</v>
      </c>
      <c r="N62" s="146">
        <f t="shared" si="26"/>
        <v>0</v>
      </c>
      <c r="O62" s="146">
        <f t="shared" si="26"/>
        <v>0</v>
      </c>
      <c r="P62" s="146">
        <f t="shared" si="26"/>
        <v>0</v>
      </c>
      <c r="Q62" s="146">
        <f t="shared" si="26"/>
        <v>0</v>
      </c>
      <c r="R62" s="342">
        <f t="shared" si="26"/>
        <v>86671</v>
      </c>
      <c r="S62" s="148"/>
      <c r="T62" s="148"/>
      <c r="U62" s="143"/>
    </row>
    <row r="63" spans="1:21" s="144" customFormat="1">
      <c r="A63" s="154" t="s">
        <v>301</v>
      </c>
      <c r="B63" s="146">
        <f t="shared" ref="B63:R63" si="27">SUM(B8+B11+B13+B14+B15+B26+B27+B38+B42+B43+B54+B62)</f>
        <v>72080132</v>
      </c>
      <c r="C63" s="146">
        <f t="shared" si="27"/>
        <v>70241541</v>
      </c>
      <c r="D63" s="146">
        <f t="shared" si="27"/>
        <v>1838591</v>
      </c>
      <c r="E63" s="146">
        <f t="shared" si="27"/>
        <v>40711155</v>
      </c>
      <c r="F63" s="146">
        <f t="shared" si="27"/>
        <v>6223000</v>
      </c>
      <c r="G63" s="146">
        <f t="shared" si="27"/>
        <v>15000000</v>
      </c>
      <c r="H63" s="146">
        <f t="shared" si="27"/>
        <v>6300000</v>
      </c>
      <c r="I63" s="146">
        <f t="shared" si="27"/>
        <v>3845977</v>
      </c>
      <c r="J63" s="146">
        <f t="shared" si="27"/>
        <v>0</v>
      </c>
      <c r="K63" s="146">
        <f t="shared" si="27"/>
        <v>0</v>
      </c>
      <c r="L63" s="146">
        <f t="shared" si="27"/>
        <v>0</v>
      </c>
      <c r="M63" s="146">
        <f t="shared" si="27"/>
        <v>0</v>
      </c>
      <c r="N63" s="146">
        <f t="shared" si="27"/>
        <v>0</v>
      </c>
      <c r="O63" s="146">
        <f t="shared" si="27"/>
        <v>0</v>
      </c>
      <c r="P63" s="146">
        <f t="shared" si="27"/>
        <v>0</v>
      </c>
      <c r="Q63" s="146">
        <f t="shared" si="27"/>
        <v>0</v>
      </c>
      <c r="R63" s="342">
        <f t="shared" si="27"/>
        <v>72080132</v>
      </c>
      <c r="S63" s="146">
        <f>SUM(S10+S13+S14+S15+S26+S27+S38+S42+S43+S54)</f>
        <v>63829840</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70000</v>
      </c>
      <c r="C65" s="147">
        <f>68141</f>
        <v>68141</v>
      </c>
      <c r="D65" s="147">
        <v>1859</v>
      </c>
      <c r="E65" s="147">
        <f t="shared" ref="E65:E69" si="28">B65-SUM(F65:Q65)</f>
        <v>70000</v>
      </c>
      <c r="F65" s="147"/>
      <c r="G65" s="147"/>
      <c r="H65" s="147"/>
      <c r="I65" s="147"/>
      <c r="J65" s="147"/>
      <c r="K65" s="147"/>
      <c r="L65" s="147"/>
      <c r="M65" s="147"/>
      <c r="N65" s="147"/>
      <c r="O65" s="147"/>
      <c r="P65" s="147"/>
      <c r="Q65" s="147"/>
      <c r="R65" s="516">
        <f>SUM(E65:Q65)</f>
        <v>70000</v>
      </c>
      <c r="S65" s="147">
        <v>37715</v>
      </c>
      <c r="T65" s="147"/>
      <c r="U65" s="143"/>
    </row>
    <row r="66" spans="1:21" s="144" customFormat="1" ht="24" customHeight="1">
      <c r="A66" s="283" t="s">
        <v>1641</v>
      </c>
      <c r="B66" s="146">
        <f>SUM(C66+D66)</f>
        <v>0</v>
      </c>
      <c r="C66" s="147"/>
      <c r="D66" s="147"/>
      <c r="E66" s="147">
        <f t="shared" si="28"/>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191842</v>
      </c>
      <c r="C67" s="147">
        <v>186748</v>
      </c>
      <c r="D67" s="147">
        <v>5094</v>
      </c>
      <c r="E67" s="147">
        <f t="shared" si="28"/>
        <v>191842</v>
      </c>
      <c r="F67" s="147"/>
      <c r="G67" s="147"/>
      <c r="H67" s="147"/>
      <c r="I67" s="147"/>
      <c r="J67" s="147"/>
      <c r="K67" s="147"/>
      <c r="L67" s="147"/>
      <c r="M67" s="147"/>
      <c r="N67" s="147"/>
      <c r="O67" s="147"/>
      <c r="P67" s="147"/>
      <c r="Q67" s="147"/>
      <c r="R67" s="516">
        <f>SUM(E67:Q67)</f>
        <v>191842</v>
      </c>
      <c r="S67" s="147">
        <f>C67</f>
        <v>186748</v>
      </c>
      <c r="T67" s="147"/>
      <c r="U67" s="143"/>
    </row>
    <row r="68" spans="1:21" s="144" customFormat="1" ht="12" customHeight="1">
      <c r="A68" s="283" t="s">
        <v>1648</v>
      </c>
      <c r="B68" s="146">
        <f>SUM(C68+D68)</f>
        <v>0</v>
      </c>
      <c r="C68" s="147"/>
      <c r="D68" s="147"/>
      <c r="E68" s="147">
        <f t="shared" si="28"/>
        <v>0</v>
      </c>
      <c r="F68" s="147"/>
      <c r="G68" s="147"/>
      <c r="H68" s="147"/>
      <c r="I68" s="147"/>
      <c r="J68" s="147"/>
      <c r="K68" s="147"/>
      <c r="L68" s="147"/>
      <c r="M68" s="147"/>
      <c r="N68" s="147"/>
      <c r="O68" s="147"/>
      <c r="P68" s="147"/>
      <c r="Q68" s="147"/>
      <c r="R68" s="516">
        <f>SUM(E68:Q68)</f>
        <v>0</v>
      </c>
      <c r="S68" s="147"/>
      <c r="T68" s="147"/>
      <c r="U68" s="143"/>
    </row>
    <row r="69" spans="1:21" s="144" customFormat="1">
      <c r="A69" s="1149" t="s">
        <v>2742</v>
      </c>
      <c r="B69" s="146">
        <f>SUM(C69+D69)</f>
        <v>84596</v>
      </c>
      <c r="C69" s="147">
        <f>77483+4867</f>
        <v>82350</v>
      </c>
      <c r="D69" s="147">
        <f>2113+133</f>
        <v>2246</v>
      </c>
      <c r="E69" s="147">
        <f t="shared" si="28"/>
        <v>84596</v>
      </c>
      <c r="F69" s="147"/>
      <c r="G69" s="147"/>
      <c r="H69" s="147"/>
      <c r="I69" s="147"/>
      <c r="J69" s="147"/>
      <c r="K69" s="147"/>
      <c r="L69" s="147"/>
      <c r="M69" s="147"/>
      <c r="N69" s="147"/>
      <c r="O69" s="147"/>
      <c r="P69" s="147"/>
      <c r="Q69" s="147"/>
      <c r="R69" s="516">
        <f>SUM(E69:Q69)</f>
        <v>84596</v>
      </c>
      <c r="S69" s="147">
        <v>77483</v>
      </c>
      <c r="T69" s="147"/>
      <c r="U69" s="143"/>
    </row>
    <row r="70" spans="1:21" s="144" customFormat="1">
      <c r="A70" s="149" t="s">
        <v>1645</v>
      </c>
      <c r="B70" s="146">
        <f>SUM(C70:D70)</f>
        <v>346438</v>
      </c>
      <c r="C70" s="146">
        <f>SUM(C65:C69)</f>
        <v>337239</v>
      </c>
      <c r="D70" s="146">
        <f>SUM(D65:D69)</f>
        <v>9199</v>
      </c>
      <c r="E70" s="146">
        <f t="shared" ref="E70:T70" si="29">SUM(E65:E69)</f>
        <v>346438</v>
      </c>
      <c r="F70" s="146">
        <f t="shared" si="29"/>
        <v>0</v>
      </c>
      <c r="G70" s="146">
        <f t="shared" si="29"/>
        <v>0</v>
      </c>
      <c r="H70" s="146">
        <f t="shared" si="29"/>
        <v>0</v>
      </c>
      <c r="I70" s="146">
        <f t="shared" si="29"/>
        <v>0</v>
      </c>
      <c r="J70" s="146">
        <f t="shared" si="29"/>
        <v>0</v>
      </c>
      <c r="K70" s="146">
        <f t="shared" si="29"/>
        <v>0</v>
      </c>
      <c r="L70" s="146">
        <f t="shared" si="29"/>
        <v>0</v>
      </c>
      <c r="M70" s="146">
        <f t="shared" si="29"/>
        <v>0</v>
      </c>
      <c r="N70" s="146">
        <f t="shared" si="29"/>
        <v>0</v>
      </c>
      <c r="O70" s="146">
        <f t="shared" si="29"/>
        <v>0</v>
      </c>
      <c r="P70" s="146">
        <f t="shared" si="29"/>
        <v>0</v>
      </c>
      <c r="Q70" s="146">
        <f t="shared" si="29"/>
        <v>0</v>
      </c>
      <c r="R70" s="342">
        <f t="shared" si="29"/>
        <v>346438</v>
      </c>
      <c r="S70" s="150">
        <f t="shared" si="29"/>
        <v>301946</v>
      </c>
      <c r="T70" s="150">
        <f t="shared" si="29"/>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30">B72-SUM(F72:Q72)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30"/>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30"/>
        <v>0</v>
      </c>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980270</v>
      </c>
      <c r="C75" s="147">
        <v>980270</v>
      </c>
      <c r="D75" s="147"/>
      <c r="E75" s="147">
        <f t="shared" si="30"/>
        <v>980270</v>
      </c>
      <c r="F75" s="147"/>
      <c r="G75" s="147"/>
      <c r="H75" s="147"/>
      <c r="I75" s="147"/>
      <c r="J75" s="147"/>
      <c r="K75" s="147"/>
      <c r="L75" s="147"/>
      <c r="M75" s="147"/>
      <c r="N75" s="147"/>
      <c r="O75" s="147"/>
      <c r="P75" s="147"/>
      <c r="Q75" s="147"/>
      <c r="R75" s="516">
        <f>SUM(E75:Q75)</f>
        <v>980270</v>
      </c>
      <c r="S75" s="148"/>
      <c r="T75" s="148"/>
      <c r="U75" s="143"/>
    </row>
    <row r="76" spans="1:21" s="144" customFormat="1">
      <c r="A76" s="1149" t="s">
        <v>34</v>
      </c>
      <c r="B76" s="146">
        <f>SUM(C76+D76)</f>
        <v>0</v>
      </c>
      <c r="C76" s="147"/>
      <c r="D76" s="147"/>
      <c r="E76" s="147">
        <f t="shared" si="30"/>
        <v>0</v>
      </c>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980270</v>
      </c>
      <c r="C77" s="146">
        <f>SUM(C72:C76)</f>
        <v>980270</v>
      </c>
      <c r="D77" s="146">
        <f>SUM(D72:D76)</f>
        <v>0</v>
      </c>
      <c r="E77" s="146">
        <f t="shared" ref="E77:Q77" si="31">SUM(E72:E76)</f>
        <v>980270</v>
      </c>
      <c r="F77" s="146">
        <f t="shared" si="31"/>
        <v>0</v>
      </c>
      <c r="G77" s="146">
        <f t="shared" si="31"/>
        <v>0</v>
      </c>
      <c r="H77" s="146">
        <f t="shared" si="31"/>
        <v>0</v>
      </c>
      <c r="I77" s="146">
        <f t="shared" si="31"/>
        <v>0</v>
      </c>
      <c r="J77" s="146">
        <f t="shared" si="31"/>
        <v>0</v>
      </c>
      <c r="K77" s="146">
        <f t="shared" si="31"/>
        <v>0</v>
      </c>
      <c r="L77" s="146">
        <f t="shared" si="31"/>
        <v>0</v>
      </c>
      <c r="M77" s="146">
        <f t="shared" si="31"/>
        <v>0</v>
      </c>
      <c r="N77" s="146">
        <f t="shared" si="31"/>
        <v>0</v>
      </c>
      <c r="O77" s="146">
        <f t="shared" si="31"/>
        <v>0</v>
      </c>
      <c r="P77" s="146">
        <f t="shared" si="31"/>
        <v>0</v>
      </c>
      <c r="Q77" s="146">
        <f t="shared" si="31"/>
        <v>0</v>
      </c>
      <c r="R77" s="342">
        <f>SUM(R72:R76)</f>
        <v>980270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4687811</v>
      </c>
      <c r="C79" s="147">
        <v>4563346</v>
      </c>
      <c r="D79" s="147">
        <v>124465</v>
      </c>
      <c r="E79" s="147">
        <f t="shared" ref="E79:E80" si="32">B79-SUM(F79:Q79)</f>
        <v>4687811</v>
      </c>
      <c r="F79" s="147"/>
      <c r="G79" s="147"/>
      <c r="H79" s="147"/>
      <c r="I79" s="147"/>
      <c r="J79" s="147"/>
      <c r="K79" s="147"/>
      <c r="L79" s="147"/>
      <c r="M79" s="147"/>
      <c r="N79" s="147"/>
      <c r="O79" s="147"/>
      <c r="P79" s="147"/>
      <c r="Q79" s="147"/>
      <c r="R79" s="516">
        <f>SUM(E79:Q79)</f>
        <v>4687811</v>
      </c>
      <c r="S79" s="147">
        <f t="shared" ref="S79:S80" si="33">C79</f>
        <v>4563346</v>
      </c>
      <c r="T79" s="147"/>
      <c r="U79" s="143"/>
    </row>
    <row r="80" spans="1:21" s="144" customFormat="1">
      <c r="A80" s="283" t="s">
        <v>58</v>
      </c>
      <c r="B80" s="146">
        <f>SUM(C80:D80)</f>
        <v>542000</v>
      </c>
      <c r="C80" s="147">
        <v>527609</v>
      </c>
      <c r="D80" s="147">
        <v>14391</v>
      </c>
      <c r="E80" s="147">
        <f t="shared" si="32"/>
        <v>542000</v>
      </c>
      <c r="F80" s="147"/>
      <c r="G80" s="147"/>
      <c r="H80" s="147"/>
      <c r="I80" s="147"/>
      <c r="J80" s="147"/>
      <c r="K80" s="147"/>
      <c r="L80" s="147"/>
      <c r="M80" s="147"/>
      <c r="N80" s="147"/>
      <c r="O80" s="147"/>
      <c r="P80" s="147"/>
      <c r="Q80" s="147"/>
      <c r="R80" s="516">
        <f>SUM(E80:Q80)</f>
        <v>542000</v>
      </c>
      <c r="S80" s="147">
        <f t="shared" si="33"/>
        <v>527609</v>
      </c>
      <c r="T80" s="147"/>
      <c r="U80" s="143"/>
    </row>
    <row r="81" spans="1:21" s="144" customFormat="1">
      <c r="A81" s="149" t="s">
        <v>1209</v>
      </c>
      <c r="B81" s="146">
        <f>SUM(C81:D81)</f>
        <v>5229811</v>
      </c>
      <c r="C81" s="509">
        <f>SUM(C79:C80)</f>
        <v>5090955</v>
      </c>
      <c r="D81" s="509">
        <f t="shared" ref="D81:T81" si="34">SUM(D79:D80)</f>
        <v>138856</v>
      </c>
      <c r="E81" s="509">
        <f t="shared" si="34"/>
        <v>5229811</v>
      </c>
      <c r="F81" s="509">
        <f t="shared" si="34"/>
        <v>0</v>
      </c>
      <c r="G81" s="509">
        <f t="shared" si="34"/>
        <v>0</v>
      </c>
      <c r="H81" s="509">
        <f t="shared" si="34"/>
        <v>0</v>
      </c>
      <c r="I81" s="509">
        <f t="shared" si="34"/>
        <v>0</v>
      </c>
      <c r="J81" s="509">
        <f t="shared" si="34"/>
        <v>0</v>
      </c>
      <c r="K81" s="509">
        <f t="shared" si="34"/>
        <v>0</v>
      </c>
      <c r="L81" s="509">
        <f t="shared" si="34"/>
        <v>0</v>
      </c>
      <c r="M81" s="509">
        <f t="shared" si="34"/>
        <v>0</v>
      </c>
      <c r="N81" s="509">
        <f t="shared" si="34"/>
        <v>0</v>
      </c>
      <c r="O81" s="509">
        <f t="shared" si="34"/>
        <v>0</v>
      </c>
      <c r="P81" s="509">
        <f t="shared" si="34"/>
        <v>0</v>
      </c>
      <c r="Q81" s="509">
        <f t="shared" si="34"/>
        <v>0</v>
      </c>
      <c r="R81" s="509">
        <f t="shared" si="34"/>
        <v>5229811</v>
      </c>
      <c r="S81" s="509">
        <f t="shared" si="34"/>
        <v>5090955</v>
      </c>
      <c r="T81" s="509">
        <f t="shared" si="34"/>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35">SUM(C83+D83)</f>
        <v>116649</v>
      </c>
      <c r="C83" s="147">
        <v>116649</v>
      </c>
      <c r="D83" s="147"/>
      <c r="E83" s="147">
        <f t="shared" ref="E83:E95" si="36">B83-SUM(F83:Q83)</f>
        <v>116649</v>
      </c>
      <c r="F83" s="147"/>
      <c r="G83" s="147"/>
      <c r="H83" s="147"/>
      <c r="I83" s="147"/>
      <c r="J83" s="147"/>
      <c r="K83" s="147"/>
      <c r="L83" s="147"/>
      <c r="M83" s="147"/>
      <c r="N83" s="147"/>
      <c r="O83" s="147"/>
      <c r="P83" s="147"/>
      <c r="Q83" s="147"/>
      <c r="R83" s="516">
        <f t="shared" ref="R83:R95" si="37">SUM(E83:Q83)</f>
        <v>116649</v>
      </c>
      <c r="S83" s="148"/>
      <c r="T83" s="148"/>
      <c r="U83" s="143"/>
    </row>
    <row r="84" spans="1:21" s="144" customFormat="1">
      <c r="A84" s="145" t="s">
        <v>767</v>
      </c>
      <c r="B84" s="146">
        <f t="shared" si="35"/>
        <v>20260</v>
      </c>
      <c r="C84" s="147">
        <v>19722</v>
      </c>
      <c r="D84" s="147">
        <v>538</v>
      </c>
      <c r="E84" s="147">
        <f t="shared" si="36"/>
        <v>20260</v>
      </c>
      <c r="F84" s="147"/>
      <c r="G84" s="147"/>
      <c r="H84" s="147"/>
      <c r="I84" s="147"/>
      <c r="J84" s="147"/>
      <c r="K84" s="147"/>
      <c r="L84" s="147"/>
      <c r="M84" s="147"/>
      <c r="N84" s="147"/>
      <c r="O84" s="147"/>
      <c r="P84" s="147"/>
      <c r="Q84" s="147"/>
      <c r="R84" s="516">
        <f t="shared" si="37"/>
        <v>20260</v>
      </c>
      <c r="S84" s="147">
        <f t="shared" ref="S84:S87" si="38">C84</f>
        <v>19722</v>
      </c>
      <c r="T84" s="147"/>
      <c r="U84" s="143"/>
    </row>
    <row r="85" spans="1:21" s="144" customFormat="1">
      <c r="A85" s="145" t="s">
        <v>768</v>
      </c>
      <c r="B85" s="146">
        <f t="shared" si="35"/>
        <v>683482</v>
      </c>
      <c r="C85" s="147">
        <v>665335</v>
      </c>
      <c r="D85" s="147">
        <v>18147</v>
      </c>
      <c r="E85" s="147">
        <f t="shared" si="36"/>
        <v>683482</v>
      </c>
      <c r="F85" s="147"/>
      <c r="G85" s="147"/>
      <c r="H85" s="147"/>
      <c r="I85" s="147"/>
      <c r="J85" s="147"/>
      <c r="K85" s="147"/>
      <c r="L85" s="147"/>
      <c r="M85" s="147"/>
      <c r="N85" s="147"/>
      <c r="O85" s="147"/>
      <c r="P85" s="147"/>
      <c r="Q85" s="147"/>
      <c r="R85" s="516">
        <f t="shared" si="37"/>
        <v>683482</v>
      </c>
      <c r="S85" s="147">
        <f t="shared" si="38"/>
        <v>665335</v>
      </c>
      <c r="T85" s="147"/>
      <c r="U85" s="143"/>
    </row>
    <row r="86" spans="1:21" s="144" customFormat="1">
      <c r="A86" s="145" t="s">
        <v>769</v>
      </c>
      <c r="B86" s="146">
        <f t="shared" si="35"/>
        <v>421277</v>
      </c>
      <c r="C86" s="147">
        <v>410092</v>
      </c>
      <c r="D86" s="147">
        <v>11185</v>
      </c>
      <c r="E86" s="147">
        <f t="shared" si="36"/>
        <v>421277</v>
      </c>
      <c r="F86" s="147"/>
      <c r="G86" s="147"/>
      <c r="H86" s="147"/>
      <c r="I86" s="147"/>
      <c r="J86" s="147"/>
      <c r="K86" s="147"/>
      <c r="L86" s="147"/>
      <c r="M86" s="147"/>
      <c r="N86" s="147"/>
      <c r="O86" s="147"/>
      <c r="P86" s="147"/>
      <c r="Q86" s="147"/>
      <c r="R86" s="516">
        <f t="shared" si="37"/>
        <v>421277</v>
      </c>
      <c r="S86" s="147">
        <f t="shared" si="38"/>
        <v>410092</v>
      </c>
      <c r="T86" s="147"/>
      <c r="U86" s="143"/>
    </row>
    <row r="87" spans="1:21" s="144" customFormat="1">
      <c r="A87" s="145" t="s">
        <v>770</v>
      </c>
      <c r="B87" s="146">
        <f t="shared" si="35"/>
        <v>56000</v>
      </c>
      <c r="C87" s="147">
        <v>54513</v>
      </c>
      <c r="D87" s="147">
        <v>1487</v>
      </c>
      <c r="E87" s="147">
        <f t="shared" si="36"/>
        <v>56000</v>
      </c>
      <c r="F87" s="147"/>
      <c r="G87" s="147"/>
      <c r="H87" s="147"/>
      <c r="I87" s="147"/>
      <c r="J87" s="147"/>
      <c r="K87" s="147"/>
      <c r="L87" s="147"/>
      <c r="M87" s="147"/>
      <c r="N87" s="147"/>
      <c r="O87" s="147"/>
      <c r="P87" s="147"/>
      <c r="Q87" s="147"/>
      <c r="R87" s="516">
        <f t="shared" si="37"/>
        <v>56000</v>
      </c>
      <c r="S87" s="147">
        <f t="shared" si="38"/>
        <v>54513</v>
      </c>
      <c r="T87" s="147"/>
      <c r="U87" s="143"/>
    </row>
    <row r="88" spans="1:21" s="144" customFormat="1">
      <c r="A88" s="145" t="s">
        <v>771</v>
      </c>
      <c r="B88" s="146">
        <f t="shared" si="35"/>
        <v>159445</v>
      </c>
      <c r="C88" s="147">
        <v>159445</v>
      </c>
      <c r="D88" s="147"/>
      <c r="E88" s="147">
        <f t="shared" si="36"/>
        <v>159445</v>
      </c>
      <c r="F88" s="147"/>
      <c r="G88" s="147"/>
      <c r="H88" s="147"/>
      <c r="I88" s="147"/>
      <c r="J88" s="147"/>
      <c r="K88" s="147"/>
      <c r="L88" s="147"/>
      <c r="M88" s="147"/>
      <c r="N88" s="147"/>
      <c r="O88" s="147"/>
      <c r="P88" s="147"/>
      <c r="Q88" s="147"/>
      <c r="R88" s="516">
        <f t="shared" si="37"/>
        <v>159445</v>
      </c>
      <c r="S88" s="148"/>
      <c r="T88" s="148"/>
      <c r="U88" s="143"/>
    </row>
    <row r="89" spans="1:21" s="144" customFormat="1">
      <c r="A89" s="145" t="s">
        <v>772</v>
      </c>
      <c r="B89" s="146">
        <f t="shared" si="35"/>
        <v>215000</v>
      </c>
      <c r="C89" s="147">
        <v>215000</v>
      </c>
      <c r="D89" s="147"/>
      <c r="E89" s="147">
        <f t="shared" si="36"/>
        <v>215000</v>
      </c>
      <c r="F89" s="147"/>
      <c r="G89" s="147"/>
      <c r="H89" s="147"/>
      <c r="I89" s="147"/>
      <c r="J89" s="147"/>
      <c r="K89" s="147"/>
      <c r="L89" s="147"/>
      <c r="M89" s="147"/>
      <c r="N89" s="147"/>
      <c r="O89" s="147"/>
      <c r="P89" s="147"/>
      <c r="Q89" s="147"/>
      <c r="R89" s="516">
        <f t="shared" si="37"/>
        <v>215000</v>
      </c>
      <c r="S89" s="147">
        <f>C89</f>
        <v>215000</v>
      </c>
      <c r="T89" s="147"/>
      <c r="U89" s="143"/>
    </row>
    <row r="90" spans="1:21" s="144" customFormat="1">
      <c r="A90" s="145" t="s">
        <v>773</v>
      </c>
      <c r="B90" s="146">
        <f t="shared" si="35"/>
        <v>25000</v>
      </c>
      <c r="C90" s="147">
        <v>25000</v>
      </c>
      <c r="D90" s="147"/>
      <c r="E90" s="147">
        <f t="shared" si="36"/>
        <v>25000</v>
      </c>
      <c r="F90" s="147"/>
      <c r="G90" s="147"/>
      <c r="H90" s="147"/>
      <c r="I90" s="147"/>
      <c r="J90" s="147"/>
      <c r="K90" s="147"/>
      <c r="L90" s="147"/>
      <c r="M90" s="147"/>
      <c r="N90" s="147"/>
      <c r="O90" s="147"/>
      <c r="P90" s="147"/>
      <c r="Q90" s="147"/>
      <c r="R90" s="516">
        <f t="shared" si="37"/>
        <v>25000</v>
      </c>
      <c r="S90" s="147"/>
      <c r="T90" s="147"/>
      <c r="U90" s="143"/>
    </row>
    <row r="91" spans="1:21" s="144" customFormat="1">
      <c r="A91" s="145" t="s">
        <v>371</v>
      </c>
      <c r="B91" s="146">
        <f t="shared" si="35"/>
        <v>27867</v>
      </c>
      <c r="C91" s="147">
        <v>27127</v>
      </c>
      <c r="D91" s="147">
        <v>740</v>
      </c>
      <c r="E91" s="147">
        <f t="shared" si="36"/>
        <v>27867</v>
      </c>
      <c r="F91" s="147"/>
      <c r="G91" s="147"/>
      <c r="H91" s="147"/>
      <c r="I91" s="147"/>
      <c r="J91" s="147"/>
      <c r="K91" s="147"/>
      <c r="L91" s="147"/>
      <c r="M91" s="147"/>
      <c r="N91" s="147"/>
      <c r="O91" s="147"/>
      <c r="P91" s="147"/>
      <c r="Q91" s="147"/>
      <c r="R91" s="516">
        <f t="shared" si="37"/>
        <v>27867</v>
      </c>
      <c r="S91" s="147">
        <f>C91</f>
        <v>27127</v>
      </c>
      <c r="T91" s="147"/>
      <c r="U91" s="143"/>
    </row>
    <row r="92" spans="1:21" s="144" customFormat="1">
      <c r="A92" s="283" t="s">
        <v>1211</v>
      </c>
      <c r="B92" s="146">
        <f t="shared" si="35"/>
        <v>22500</v>
      </c>
      <c r="C92" s="147">
        <v>22500</v>
      </c>
      <c r="D92" s="147"/>
      <c r="E92" s="147">
        <f t="shared" si="36"/>
        <v>22500</v>
      </c>
      <c r="F92" s="147"/>
      <c r="G92" s="147"/>
      <c r="H92" s="147"/>
      <c r="I92" s="147"/>
      <c r="J92" s="147"/>
      <c r="K92" s="147"/>
      <c r="L92" s="147"/>
      <c r="M92" s="147"/>
      <c r="N92" s="147"/>
      <c r="O92" s="147"/>
      <c r="P92" s="147"/>
      <c r="Q92" s="147"/>
      <c r="R92" s="516">
        <f t="shared" si="37"/>
        <v>22500</v>
      </c>
      <c r="S92" s="147">
        <f>C92</f>
        <v>22500</v>
      </c>
      <c r="T92" s="147"/>
      <c r="U92" s="143"/>
    </row>
    <row r="93" spans="1:21" s="144" customFormat="1">
      <c r="A93" s="1149" t="s">
        <v>2739</v>
      </c>
      <c r="B93" s="146">
        <f t="shared" si="35"/>
        <v>801747</v>
      </c>
      <c r="C93" s="147">
        <f>780460+2</f>
        <v>780462</v>
      </c>
      <c r="D93" s="147">
        <f>21287-2</f>
        <v>21285</v>
      </c>
      <c r="E93" s="147">
        <f t="shared" si="36"/>
        <v>801747</v>
      </c>
      <c r="F93" s="147"/>
      <c r="G93" s="147"/>
      <c r="H93" s="147"/>
      <c r="I93" s="147"/>
      <c r="J93" s="147"/>
      <c r="K93" s="147"/>
      <c r="L93" s="147"/>
      <c r="M93" s="147"/>
      <c r="N93" s="147"/>
      <c r="O93" s="147"/>
      <c r="P93" s="147"/>
      <c r="Q93" s="147"/>
      <c r="R93" s="516">
        <f t="shared" si="37"/>
        <v>801747</v>
      </c>
      <c r="S93" s="147"/>
      <c r="T93" s="147"/>
      <c r="U93" s="143"/>
    </row>
    <row r="94" spans="1:21" s="144" customFormat="1">
      <c r="A94" s="1149" t="s">
        <v>2741</v>
      </c>
      <c r="B94" s="146">
        <f t="shared" si="35"/>
        <v>0</v>
      </c>
      <c r="C94" s="147"/>
      <c r="D94" s="147"/>
      <c r="E94" s="147">
        <f t="shared" si="36"/>
        <v>0</v>
      </c>
      <c r="F94" s="147"/>
      <c r="G94" s="147"/>
      <c r="H94" s="147"/>
      <c r="I94" s="147"/>
      <c r="J94" s="147"/>
      <c r="K94" s="147"/>
      <c r="L94" s="147"/>
      <c r="M94" s="147"/>
      <c r="N94" s="147"/>
      <c r="O94" s="147"/>
      <c r="P94" s="147"/>
      <c r="Q94" s="147"/>
      <c r="R94" s="516">
        <f t="shared" si="37"/>
        <v>0</v>
      </c>
      <c r="S94" s="147"/>
      <c r="T94" s="147"/>
      <c r="U94" s="143"/>
    </row>
    <row r="95" spans="1:21" s="144" customFormat="1">
      <c r="A95" s="1149" t="s">
        <v>2741</v>
      </c>
      <c r="B95" s="146">
        <f t="shared" si="35"/>
        <v>0</v>
      </c>
      <c r="C95" s="147"/>
      <c r="D95" s="147"/>
      <c r="E95" s="147">
        <f t="shared" si="36"/>
        <v>0</v>
      </c>
      <c r="F95" s="147"/>
      <c r="G95" s="147"/>
      <c r="H95" s="147"/>
      <c r="I95" s="147"/>
      <c r="J95" s="147"/>
      <c r="K95" s="147"/>
      <c r="L95" s="147"/>
      <c r="M95" s="147"/>
      <c r="N95" s="147"/>
      <c r="O95" s="147"/>
      <c r="P95" s="147"/>
      <c r="Q95" s="147"/>
      <c r="R95" s="516">
        <f t="shared" si="37"/>
        <v>0</v>
      </c>
      <c r="S95" s="147"/>
      <c r="T95" s="147"/>
      <c r="U95" s="143"/>
    </row>
    <row r="96" spans="1:21" s="144" customFormat="1">
      <c r="A96" s="149" t="s">
        <v>774</v>
      </c>
      <c r="B96" s="146">
        <f>SUM(C96:D96)</f>
        <v>2549227</v>
      </c>
      <c r="C96" s="146">
        <f t="shared" ref="C96:R96" si="39">SUM(C83:C95)</f>
        <v>2495845</v>
      </c>
      <c r="D96" s="146">
        <f t="shared" si="39"/>
        <v>53382</v>
      </c>
      <c r="E96" s="146">
        <f t="shared" si="39"/>
        <v>2549227</v>
      </c>
      <c r="F96" s="146">
        <f t="shared" si="39"/>
        <v>0</v>
      </c>
      <c r="G96" s="146">
        <f t="shared" si="39"/>
        <v>0</v>
      </c>
      <c r="H96" s="146">
        <f t="shared" si="39"/>
        <v>0</v>
      </c>
      <c r="I96" s="146">
        <f t="shared" si="39"/>
        <v>0</v>
      </c>
      <c r="J96" s="146">
        <f t="shared" si="39"/>
        <v>0</v>
      </c>
      <c r="K96" s="146">
        <f t="shared" si="39"/>
        <v>0</v>
      </c>
      <c r="L96" s="146">
        <f t="shared" si="39"/>
        <v>0</v>
      </c>
      <c r="M96" s="146">
        <f t="shared" si="39"/>
        <v>0</v>
      </c>
      <c r="N96" s="146">
        <f t="shared" si="39"/>
        <v>0</v>
      </c>
      <c r="O96" s="146">
        <f t="shared" si="39"/>
        <v>0</v>
      </c>
      <c r="P96" s="146">
        <f t="shared" si="39"/>
        <v>0</v>
      </c>
      <c r="Q96" s="146">
        <f t="shared" si="39"/>
        <v>0</v>
      </c>
      <c r="R96" s="342">
        <f t="shared" si="39"/>
        <v>2549227</v>
      </c>
      <c r="S96" s="150">
        <f>SUM(S84:S87,S89:S95)</f>
        <v>1414289</v>
      </c>
      <c r="T96" s="146">
        <f>SUM(T84:T87,T89:T95)</f>
        <v>0</v>
      </c>
      <c r="U96" s="143"/>
    </row>
    <row r="97" spans="1:21" s="144" customFormat="1">
      <c r="A97" s="149" t="s">
        <v>775</v>
      </c>
      <c r="B97" s="146">
        <f>SUM(C97:D97)</f>
        <v>81185878</v>
      </c>
      <c r="C97" s="146">
        <f t="shared" ref="C97:R97" si="40">SUM(C63+C70+C77+C81+C96)</f>
        <v>79145850</v>
      </c>
      <c r="D97" s="146">
        <f t="shared" si="40"/>
        <v>2040028</v>
      </c>
      <c r="E97" s="146">
        <f t="shared" si="40"/>
        <v>49816901</v>
      </c>
      <c r="F97" s="146">
        <f t="shared" si="40"/>
        <v>6223000</v>
      </c>
      <c r="G97" s="146">
        <f t="shared" si="40"/>
        <v>15000000</v>
      </c>
      <c r="H97" s="146">
        <f t="shared" si="40"/>
        <v>6300000</v>
      </c>
      <c r="I97" s="146">
        <f t="shared" si="40"/>
        <v>3845977</v>
      </c>
      <c r="J97" s="146">
        <f t="shared" si="40"/>
        <v>0</v>
      </c>
      <c r="K97" s="146">
        <f t="shared" si="40"/>
        <v>0</v>
      </c>
      <c r="L97" s="146">
        <f t="shared" si="40"/>
        <v>0</v>
      </c>
      <c r="M97" s="146">
        <f t="shared" si="40"/>
        <v>0</v>
      </c>
      <c r="N97" s="146">
        <f t="shared" si="40"/>
        <v>0</v>
      </c>
      <c r="O97" s="146">
        <f t="shared" si="40"/>
        <v>0</v>
      </c>
      <c r="P97" s="146">
        <f t="shared" si="40"/>
        <v>0</v>
      </c>
      <c r="Q97" s="146">
        <f t="shared" si="40"/>
        <v>0</v>
      </c>
      <c r="R97" s="146">
        <f t="shared" si="40"/>
        <v>81185878</v>
      </c>
      <c r="S97" s="146">
        <f>SUM(S63+S70+S81+S96)</f>
        <v>70637030</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2800000</v>
      </c>
      <c r="C99" s="979">
        <v>2725658</v>
      </c>
      <c r="D99" s="979">
        <v>74342</v>
      </c>
      <c r="E99" s="979">
        <f t="shared" ref="E99:E103" si="41">B99-SUM(F99:Q99)</f>
        <v>2500000</v>
      </c>
      <c r="F99" s="147"/>
      <c r="G99" s="147"/>
      <c r="H99" s="147"/>
      <c r="I99" s="147"/>
      <c r="J99" s="147">
        <v>300000</v>
      </c>
      <c r="K99" s="147"/>
      <c r="L99" s="147"/>
      <c r="M99" s="147"/>
      <c r="N99" s="147"/>
      <c r="O99" s="147"/>
      <c r="P99" s="147"/>
      <c r="Q99" s="147"/>
      <c r="R99" s="516">
        <f>SUM(E99:Q99)</f>
        <v>2800000</v>
      </c>
      <c r="S99" s="147">
        <f>C99</f>
        <v>2725658</v>
      </c>
      <c r="T99" s="147"/>
      <c r="U99" s="143"/>
    </row>
    <row r="100" spans="1:21" s="144" customFormat="1">
      <c r="A100" s="283" t="s">
        <v>1646</v>
      </c>
      <c r="B100" s="146">
        <f>SUM(C100+D100)</f>
        <v>0</v>
      </c>
      <c r="C100" s="147"/>
      <c r="D100" s="147"/>
      <c r="E100" s="147">
        <f t="shared" si="41"/>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41"/>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f t="shared" si="41"/>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41"/>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2800000</v>
      </c>
      <c r="C104" s="146">
        <f>SUM(C99:C103)</f>
        <v>2725658</v>
      </c>
      <c r="D104" s="146">
        <f t="shared" ref="D104:T104" si="42">SUM(D99:D103)</f>
        <v>74342</v>
      </c>
      <c r="E104" s="146">
        <f t="shared" si="42"/>
        <v>2500000</v>
      </c>
      <c r="F104" s="146">
        <f t="shared" si="42"/>
        <v>0</v>
      </c>
      <c r="G104" s="146">
        <f t="shared" si="42"/>
        <v>0</v>
      </c>
      <c r="H104" s="146">
        <f t="shared" si="42"/>
        <v>0</v>
      </c>
      <c r="I104" s="146">
        <f t="shared" si="42"/>
        <v>0</v>
      </c>
      <c r="J104" s="146">
        <f t="shared" si="42"/>
        <v>300000</v>
      </c>
      <c r="K104" s="146">
        <f t="shared" si="42"/>
        <v>0</v>
      </c>
      <c r="L104" s="146">
        <f t="shared" si="42"/>
        <v>0</v>
      </c>
      <c r="M104" s="146">
        <f t="shared" si="42"/>
        <v>0</v>
      </c>
      <c r="N104" s="146">
        <f t="shared" si="42"/>
        <v>0</v>
      </c>
      <c r="O104" s="146">
        <f t="shared" si="42"/>
        <v>0</v>
      </c>
      <c r="P104" s="146">
        <f t="shared" si="42"/>
        <v>0</v>
      </c>
      <c r="Q104" s="146">
        <f t="shared" si="42"/>
        <v>0</v>
      </c>
      <c r="R104" s="342">
        <f t="shared" si="42"/>
        <v>2800000</v>
      </c>
      <c r="S104" s="150">
        <f t="shared" si="42"/>
        <v>2725658</v>
      </c>
      <c r="T104" s="150">
        <f t="shared" si="42"/>
        <v>0</v>
      </c>
      <c r="U104" s="143"/>
    </row>
    <row r="105" spans="1:21" s="144" customFormat="1">
      <c r="A105" s="149" t="s">
        <v>780</v>
      </c>
      <c r="B105" s="150">
        <f>SUM(C105:D105)</f>
        <v>83985878</v>
      </c>
      <c r="C105" s="150">
        <f t="shared" ref="C105:R105" si="43">SUM(C97+C104)</f>
        <v>81871508</v>
      </c>
      <c r="D105" s="150">
        <f t="shared" si="43"/>
        <v>2114370</v>
      </c>
      <c r="E105" s="150">
        <f t="shared" si="43"/>
        <v>52316901</v>
      </c>
      <c r="F105" s="150">
        <f t="shared" si="43"/>
        <v>6223000</v>
      </c>
      <c r="G105" s="150">
        <f t="shared" si="43"/>
        <v>15000000</v>
      </c>
      <c r="H105" s="150">
        <f t="shared" si="43"/>
        <v>6300000</v>
      </c>
      <c r="I105" s="150">
        <f t="shared" si="43"/>
        <v>3845977</v>
      </c>
      <c r="J105" s="150">
        <f t="shared" si="43"/>
        <v>300000</v>
      </c>
      <c r="K105" s="150">
        <f t="shared" si="43"/>
        <v>0</v>
      </c>
      <c r="L105" s="150">
        <f t="shared" si="43"/>
        <v>0</v>
      </c>
      <c r="M105" s="150">
        <f t="shared" si="43"/>
        <v>0</v>
      </c>
      <c r="N105" s="150">
        <f t="shared" si="43"/>
        <v>0</v>
      </c>
      <c r="O105" s="150">
        <f t="shared" si="43"/>
        <v>0</v>
      </c>
      <c r="P105" s="150">
        <f t="shared" si="43"/>
        <v>0</v>
      </c>
      <c r="Q105" s="150">
        <f t="shared" si="43"/>
        <v>0</v>
      </c>
      <c r="R105" s="342">
        <f t="shared" si="43"/>
        <v>83985878</v>
      </c>
      <c r="S105" s="150">
        <f>S97+S104</f>
        <v>73362688</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73362688</v>
      </c>
      <c r="T107" s="150">
        <f>T105+T106</f>
        <v>0</v>
      </c>
    </row>
    <row r="108" spans="1:21" s="189" customFormat="1">
      <c r="A108" s="162" t="s">
        <v>879</v>
      </c>
      <c r="B108" s="157"/>
      <c r="C108" s="157"/>
      <c r="D108" s="157"/>
      <c r="E108" s="301">
        <f>Application!AO640</f>
        <v>52316901</v>
      </c>
      <c r="F108" s="301">
        <f>Application!AO627</f>
        <v>6223000</v>
      </c>
      <c r="G108" s="301">
        <f>Application!AO628</f>
        <v>15000000</v>
      </c>
      <c r="H108" s="301">
        <f>Application!AO629</f>
        <v>6300000</v>
      </c>
      <c r="I108" s="301">
        <f>Application!AO630</f>
        <v>3845977</v>
      </c>
      <c r="J108" s="301">
        <f>Application!AO631</f>
        <v>300000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3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81" t="s">
        <v>990</v>
      </c>
      <c r="E122" s="1881"/>
      <c r="F122" s="1881"/>
      <c r="G122" s="324"/>
      <c r="H122" s="324"/>
      <c r="I122" s="324"/>
      <c r="J122" s="324"/>
      <c r="K122" s="324"/>
      <c r="L122" s="324"/>
      <c r="M122" s="324"/>
      <c r="N122" s="324"/>
      <c r="O122" s="324"/>
      <c r="P122" s="324"/>
      <c r="Q122" s="324"/>
      <c r="R122" s="324"/>
      <c r="S122" s="324"/>
      <c r="T122" s="324"/>
      <c r="U122" s="326"/>
    </row>
    <row r="123" spans="1:21">
      <c r="A123" s="324" t="s">
        <v>991</v>
      </c>
      <c r="B123" s="333"/>
      <c r="C123" s="324"/>
      <c r="D123" s="1873" t="s">
        <v>1224</v>
      </c>
      <c r="E123" s="1561"/>
      <c r="F123" s="1561"/>
      <c r="G123" s="1561"/>
      <c r="H123" s="1561"/>
      <c r="I123" s="1561"/>
      <c r="J123" s="1561"/>
      <c r="K123" s="1561"/>
      <c r="L123" s="1561"/>
      <c r="M123" s="1561"/>
      <c r="N123" s="1561"/>
      <c r="O123" s="1561"/>
      <c r="P123" s="1561"/>
      <c r="Q123" s="1561"/>
      <c r="R123" s="1561"/>
      <c r="S123" s="1561"/>
      <c r="T123" s="324"/>
      <c r="U123" s="326"/>
    </row>
    <row r="124" spans="1:21" ht="12.75">
      <c r="A124" s="117" t="s">
        <v>992</v>
      </c>
      <c r="B124" s="333"/>
      <c r="C124" s="117"/>
      <c r="D124" s="1561"/>
      <c r="E124" s="1561"/>
      <c r="F124" s="1561"/>
      <c r="G124" s="1561"/>
      <c r="H124" s="1561"/>
      <c r="I124" s="1561"/>
      <c r="J124" s="1561"/>
      <c r="K124" s="1561"/>
      <c r="L124" s="1561"/>
      <c r="M124" s="1561"/>
      <c r="N124" s="1561"/>
      <c r="O124" s="1561"/>
      <c r="P124" s="1561"/>
      <c r="Q124" s="1561"/>
      <c r="R124" s="1561"/>
      <c r="S124" s="1561"/>
      <c r="T124" s="324"/>
      <c r="U124" s="326"/>
    </row>
    <row r="125" spans="1:21" ht="12.75">
      <c r="A125" s="117" t="s">
        <v>993</v>
      </c>
      <c r="B125" s="333"/>
      <c r="C125" s="117"/>
      <c r="D125" s="1561"/>
      <c r="E125" s="1561"/>
      <c r="F125" s="1561"/>
      <c r="G125" s="1561"/>
      <c r="H125" s="1561"/>
      <c r="I125" s="1561"/>
      <c r="J125" s="1561"/>
      <c r="K125" s="1561"/>
      <c r="L125" s="1561"/>
      <c r="M125" s="1561"/>
      <c r="N125" s="1561"/>
      <c r="O125" s="1561"/>
      <c r="P125" s="1561"/>
      <c r="Q125" s="1561"/>
      <c r="R125" s="1561"/>
      <c r="S125" s="1561"/>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76"/>
      <c r="E128" s="1876"/>
      <c r="F128" s="1876"/>
      <c r="G128" s="1876"/>
      <c r="H128" s="1876"/>
      <c r="I128" s="117"/>
      <c r="J128" s="1872"/>
      <c r="K128" s="1872"/>
      <c r="L128" s="117"/>
      <c r="M128" s="117"/>
      <c r="N128" s="117"/>
      <c r="O128" s="117"/>
      <c r="P128" s="117"/>
      <c r="Q128" s="117"/>
      <c r="R128" s="117"/>
      <c r="S128" s="117"/>
      <c r="T128" s="324"/>
      <c r="U128" s="326"/>
    </row>
    <row r="129" spans="1:21" ht="12.75">
      <c r="A129" s="117" t="s">
        <v>299</v>
      </c>
      <c r="B129" s="333"/>
      <c r="C129" s="117"/>
      <c r="D129" s="1880" t="s">
        <v>997</v>
      </c>
      <c r="E129" s="1880"/>
      <c r="F129" s="1880"/>
      <c r="G129" s="1880"/>
      <c r="H129" s="1880"/>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536"/>
      <c r="E131" s="1536"/>
      <c r="F131" s="1536"/>
      <c r="G131" s="1536"/>
      <c r="H131" s="1536"/>
      <c r="I131" s="117"/>
      <c r="J131" s="1536"/>
      <c r="K131" s="1536"/>
      <c r="L131" s="1536"/>
      <c r="M131" s="1536"/>
      <c r="N131" s="117"/>
      <c r="O131" s="117"/>
      <c r="P131" s="117"/>
      <c r="Q131" s="117"/>
      <c r="R131" s="117"/>
      <c r="S131" s="117"/>
      <c r="T131" s="324"/>
      <c r="U131" s="326"/>
    </row>
    <row r="132" spans="1:21" ht="12" customHeight="1">
      <c r="A132" s="336"/>
      <c r="B132" s="117"/>
      <c r="C132" s="117"/>
      <c r="D132" s="1874" t="s">
        <v>1000</v>
      </c>
      <c r="E132" s="1874"/>
      <c r="F132" s="1874"/>
      <c r="G132" s="1874"/>
      <c r="H132" s="1874"/>
      <c r="I132" s="117"/>
      <c r="J132" s="1874" t="s">
        <v>1001</v>
      </c>
      <c r="K132" s="1874"/>
      <c r="L132" s="1874"/>
      <c r="M132" s="1874"/>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5"/>
      <c r="B138" s="1876"/>
      <c r="C138" s="1876"/>
      <c r="D138" s="328"/>
      <c r="E138" s="1872"/>
      <c r="F138" s="1872"/>
      <c r="G138" s="117"/>
      <c r="H138" s="117"/>
      <c r="I138" s="117"/>
      <c r="J138" s="117"/>
      <c r="K138" s="117"/>
      <c r="L138" s="117"/>
      <c r="M138" s="117"/>
      <c r="N138" s="117"/>
      <c r="O138" s="117"/>
      <c r="P138" s="117"/>
      <c r="Q138" s="117"/>
      <c r="R138" s="117"/>
      <c r="S138" s="117"/>
      <c r="T138" s="330"/>
      <c r="U138" s="331"/>
    </row>
    <row r="139" spans="1:21" ht="12.75">
      <c r="A139" s="1871" t="s">
        <v>1004</v>
      </c>
      <c r="B139" s="1871"/>
      <c r="C139" s="1871"/>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4257812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4257812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4257812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4257812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4257812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4257812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4257812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4257812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4257812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4257812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4257812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4257812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4257812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4257812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4257812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4257812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4257812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4257812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4257812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4257812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4257812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4257812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4257812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4257812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4257812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4257812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4257812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4257812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4257812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4257812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4257812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4257812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4257812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4257812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4257812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4257812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4257812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4257812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4257812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4257812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4257812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4257812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4257812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4257812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4257812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4257812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4257812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4257812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4257812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4257812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4257812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4257812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4257812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4257812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4257812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4257812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4257812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4257812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4257812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4257812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4257812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4257812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4257812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4257812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84" t="s">
        <v>1227</v>
      </c>
      <c r="B1" s="1885"/>
      <c r="C1" s="1885"/>
      <c r="D1" s="1885"/>
      <c r="E1" s="1885"/>
      <c r="F1" s="1885"/>
      <c r="G1" s="1885"/>
      <c r="H1" s="1885"/>
      <c r="I1" s="1885"/>
      <c r="J1" s="1886"/>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3358400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146017</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3504417</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366635</v>
      </c>
      <c r="C10" s="362"/>
      <c r="D10" s="362"/>
      <c r="E10" s="361">
        <f>'Sources and Uses Budget'!S10</f>
        <v>366635</v>
      </c>
      <c r="F10" s="362"/>
      <c r="G10" s="362"/>
      <c r="H10" s="361">
        <f>'Sources and Uses Budget'!T10</f>
        <v>0</v>
      </c>
      <c r="I10" s="362"/>
      <c r="J10" s="362"/>
      <c r="K10" s="359"/>
    </row>
    <row r="11" spans="1:11" s="360" customFormat="1">
      <c r="A11" s="365" t="s">
        <v>596</v>
      </c>
      <c r="B11" s="361">
        <f>'Sources and Uses Budget'!C11</f>
        <v>366635</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3871052</v>
      </c>
      <c r="C12" s="361">
        <f>SUM(C8+C11)</f>
        <v>0</v>
      </c>
      <c r="D12" s="361">
        <f>SUM(D8+D11)</f>
        <v>0</v>
      </c>
      <c r="E12" s="363"/>
      <c r="F12" s="363"/>
      <c r="G12" s="363"/>
      <c r="H12" s="363"/>
      <c r="I12" s="363"/>
      <c r="J12" s="363"/>
      <c r="K12" s="359"/>
    </row>
    <row r="13" spans="1:11" s="360" customFormat="1">
      <c r="A13" s="366" t="s">
        <v>902</v>
      </c>
      <c r="B13" s="361">
        <f>'Sources and Uses Budget'!C13</f>
        <v>50376</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1177270</v>
      </c>
      <c r="C29" s="362"/>
      <c r="D29" s="362"/>
      <c r="E29" s="361">
        <f>'Sources and Uses Budget'!S29</f>
        <v>939456</v>
      </c>
      <c r="F29" s="362"/>
      <c r="G29" s="362"/>
      <c r="H29" s="361">
        <f>'Sources and Uses Budget'!T29</f>
        <v>0</v>
      </c>
      <c r="I29" s="362"/>
      <c r="J29" s="362"/>
      <c r="K29" s="359"/>
    </row>
    <row r="30" spans="1:11" s="360" customFormat="1">
      <c r="A30" s="145" t="s">
        <v>599</v>
      </c>
      <c r="B30" s="361">
        <f>'Sources and Uses Budget'!C30</f>
        <v>48707855</v>
      </c>
      <c r="C30" s="362"/>
      <c r="D30" s="362"/>
      <c r="E30" s="361">
        <f>'Sources and Uses Budget'!S30</f>
        <v>48707855</v>
      </c>
      <c r="F30" s="362"/>
      <c r="G30" s="362"/>
      <c r="H30" s="361">
        <f>'Sources and Uses Budget'!T30</f>
        <v>0</v>
      </c>
      <c r="I30" s="362"/>
      <c r="J30" s="362"/>
      <c r="K30" s="359"/>
    </row>
    <row r="31" spans="1:11" s="360" customFormat="1">
      <c r="A31" s="145" t="s">
        <v>600</v>
      </c>
      <c r="B31" s="361">
        <f>'Sources and Uses Budget'!C31</f>
        <v>1849139</v>
      </c>
      <c r="C31" s="362"/>
      <c r="D31" s="362"/>
      <c r="E31" s="361">
        <f>'Sources and Uses Budget'!S31</f>
        <v>1849139</v>
      </c>
      <c r="F31" s="362"/>
      <c r="G31" s="362"/>
      <c r="H31" s="361">
        <f>'Sources and Uses Budget'!T31</f>
        <v>0</v>
      </c>
      <c r="I31" s="362"/>
      <c r="J31" s="362"/>
      <c r="K31" s="359"/>
    </row>
    <row r="32" spans="1:11" s="360" customFormat="1">
      <c r="A32" s="145" t="s">
        <v>137</v>
      </c>
      <c r="B32" s="361">
        <f>'Sources and Uses Budget'!C32</f>
        <v>1037038</v>
      </c>
      <c r="C32" s="362"/>
      <c r="D32" s="362"/>
      <c r="E32" s="361">
        <f>'Sources and Uses Budget'!S32</f>
        <v>1037038</v>
      </c>
      <c r="F32" s="362"/>
      <c r="G32" s="362"/>
      <c r="H32" s="361">
        <f>'Sources and Uses Budget'!T32</f>
        <v>0</v>
      </c>
      <c r="I32" s="362"/>
      <c r="J32" s="362"/>
      <c r="K32" s="359"/>
    </row>
    <row r="33" spans="1:11" s="360" customFormat="1">
      <c r="A33" s="145" t="s">
        <v>138</v>
      </c>
      <c r="B33" s="361">
        <f>'Sources and Uses Budget'!C33</f>
        <v>1037037</v>
      </c>
      <c r="C33" s="362"/>
      <c r="D33" s="362"/>
      <c r="E33" s="361">
        <f>'Sources and Uses Budget'!S33</f>
        <v>1037037</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1138378</v>
      </c>
      <c r="C35" s="362"/>
      <c r="D35" s="362"/>
      <c r="E35" s="361">
        <f>'Sources and Uses Budget'!S35</f>
        <v>1138378</v>
      </c>
      <c r="F35" s="362"/>
      <c r="G35" s="362"/>
      <c r="H35" s="361">
        <f>'Sources and Uses Budget'!T35</f>
        <v>0</v>
      </c>
      <c r="I35" s="362"/>
      <c r="J35" s="362"/>
      <c r="K35" s="359"/>
    </row>
    <row r="36" spans="1:11" s="360" customFormat="1">
      <c r="A36" s="508" t="s">
        <v>1640</v>
      </c>
      <c r="B36" s="361">
        <f>'Sources and Uses Budget'!C36</f>
        <v>217420</v>
      </c>
      <c r="C36" s="362"/>
      <c r="D36" s="362"/>
      <c r="E36" s="361">
        <f>'Sources and Uses Budget'!S36</f>
        <v>217420</v>
      </c>
      <c r="F36" s="362"/>
      <c r="G36" s="362"/>
      <c r="H36" s="361">
        <f>'Sources and Uses Budget'!T36</f>
        <v>0</v>
      </c>
      <c r="I36" s="362"/>
      <c r="J36" s="362"/>
      <c r="K36" s="359"/>
    </row>
    <row r="37" spans="1:11" s="360" customFormat="1">
      <c r="A37" s="364" t="str">
        <f>'Sources and Uses Budget'!$A37</f>
        <v xml:space="preserve">Other: (Specify) </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55164137</v>
      </c>
      <c r="C38" s="361">
        <f>SUM(C29:C37)</f>
        <v>0</v>
      </c>
      <c r="D38" s="361">
        <f>SUM(D29:D37)</f>
        <v>0</v>
      </c>
      <c r="E38" s="361">
        <f>'Sources and Uses Budget'!S38</f>
        <v>54926323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2202739</v>
      </c>
      <c r="C40" s="362"/>
      <c r="D40" s="362"/>
      <c r="E40" s="361">
        <f>'Sources and Uses Budget'!S40</f>
        <v>2202739</v>
      </c>
      <c r="F40" s="362"/>
      <c r="G40" s="362"/>
      <c r="H40" s="361">
        <f>'Sources and Uses Budget'!T40</f>
        <v>0</v>
      </c>
      <c r="I40" s="362"/>
      <c r="J40" s="362"/>
      <c r="K40" s="359"/>
    </row>
    <row r="41" spans="1:11" s="360" customFormat="1">
      <c r="A41" s="364" t="s">
        <v>146</v>
      </c>
      <c r="B41" s="361">
        <f>'Sources and Uses Budget'!C41</f>
        <v>429357</v>
      </c>
      <c r="C41" s="362"/>
      <c r="D41" s="362"/>
      <c r="E41" s="361">
        <f>'Sources and Uses Budget'!S41</f>
        <v>429357</v>
      </c>
      <c r="F41" s="362"/>
      <c r="G41" s="362"/>
      <c r="H41" s="361">
        <f>'Sources and Uses Budget'!T41</f>
        <v>0</v>
      </c>
      <c r="I41" s="362"/>
      <c r="J41" s="362"/>
      <c r="K41" s="359"/>
    </row>
    <row r="42" spans="1:11" s="360" customFormat="1">
      <c r="A42" s="365" t="s">
        <v>147</v>
      </c>
      <c r="B42" s="361">
        <f>'Sources and Uses Budget'!C42</f>
        <v>2632096</v>
      </c>
      <c r="C42" s="361">
        <f>SUM(C39:C41)</f>
        <v>0</v>
      </c>
      <c r="D42" s="361">
        <f>SUM(D39:D41)</f>
        <v>0</v>
      </c>
      <c r="E42" s="361">
        <f>'Sources and Uses Budget'!S42</f>
        <v>2632096</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844953</v>
      </c>
      <c r="C43" s="362"/>
      <c r="D43" s="362"/>
      <c r="E43" s="361">
        <f>'Sources and Uses Budget'!S43</f>
        <v>844953</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5376956</v>
      </c>
      <c r="C45" s="362"/>
      <c r="D45" s="362"/>
      <c r="E45" s="361">
        <f>'Sources and Uses Budget'!S45</f>
        <v>3411347</v>
      </c>
      <c r="F45" s="362"/>
      <c r="G45" s="362"/>
      <c r="H45" s="361">
        <f>'Sources and Uses Budget'!T45</f>
        <v>0</v>
      </c>
      <c r="I45" s="362"/>
      <c r="J45" s="362"/>
      <c r="K45" s="359"/>
    </row>
    <row r="46" spans="1:11" s="360" customFormat="1">
      <c r="A46" s="364" t="s">
        <v>151</v>
      </c>
      <c r="B46" s="361">
        <f>'Sources and Uses Budget'!C46</f>
        <v>368751</v>
      </c>
      <c r="C46" s="362"/>
      <c r="D46" s="362"/>
      <c r="E46" s="361">
        <f>'Sources and Uses Budget'!S46</f>
        <v>204097</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498443</v>
      </c>
      <c r="C49" s="362"/>
      <c r="D49" s="362"/>
      <c r="E49" s="361">
        <f>'Sources and Uses Budget'!S49</f>
        <v>144966</v>
      </c>
      <c r="F49" s="362"/>
      <c r="G49" s="362"/>
      <c r="H49" s="361">
        <f>'Sources and Uses Budget'!T49</f>
        <v>0</v>
      </c>
      <c r="I49" s="362"/>
      <c r="J49" s="362"/>
      <c r="K49" s="359"/>
    </row>
    <row r="50" spans="1:11" s="360" customFormat="1">
      <c r="A50" s="364" t="s">
        <v>156</v>
      </c>
      <c r="B50" s="361">
        <f>'Sources and Uses Budget'!C50</f>
        <v>133014</v>
      </c>
      <c r="C50" s="362"/>
      <c r="D50" s="362"/>
      <c r="E50" s="361">
        <f>'Sources and Uses Budget'!S50</f>
        <v>133014</v>
      </c>
      <c r="F50" s="362"/>
      <c r="G50" s="362"/>
      <c r="H50" s="361">
        <f>'Sources and Uses Budget'!T50</f>
        <v>0</v>
      </c>
      <c r="I50" s="362"/>
      <c r="J50" s="362"/>
      <c r="K50" s="359"/>
    </row>
    <row r="51" spans="1:11" s="360" customFormat="1">
      <c r="A51" s="364" t="s">
        <v>154</v>
      </c>
      <c r="B51" s="361">
        <f>'Sources and Uses Budget'!C51</f>
        <v>115445</v>
      </c>
      <c r="C51" s="362"/>
      <c r="D51" s="362"/>
      <c r="E51" s="361">
        <f>'Sources and Uses Budget'!S51</f>
        <v>85759</v>
      </c>
      <c r="F51" s="362"/>
      <c r="G51" s="362"/>
      <c r="H51" s="361">
        <f>'Sources and Uses Budget'!T51</f>
        <v>0</v>
      </c>
      <c r="I51" s="362"/>
      <c r="J51" s="362"/>
      <c r="K51" s="359"/>
    </row>
    <row r="52" spans="1:11" s="360" customFormat="1">
      <c r="A52" s="364" t="s">
        <v>155</v>
      </c>
      <c r="B52" s="361">
        <f>'Sources and Uses Budget'!C52</f>
        <v>1054249</v>
      </c>
      <c r="C52" s="362"/>
      <c r="D52" s="362"/>
      <c r="E52" s="361">
        <f>'Sources and Uses Budget'!S52</f>
        <v>1054249</v>
      </c>
      <c r="F52" s="362"/>
      <c r="G52" s="362"/>
      <c r="H52" s="361">
        <f>'Sources and Uses Budget'!T52</f>
        <v>0</v>
      </c>
      <c r="I52" s="362"/>
      <c r="J52" s="362"/>
      <c r="K52" s="359"/>
    </row>
    <row r="53" spans="1:11" s="360" customFormat="1">
      <c r="A53" s="364" t="str">
        <f>'Sources and Uses Budget'!$A53</f>
        <v>Other: Construction Lender Expenses</v>
      </c>
      <c r="B53" s="361">
        <f>'Sources and Uses Budget'!C53</f>
        <v>47699</v>
      </c>
      <c r="C53" s="362"/>
      <c r="D53" s="362"/>
      <c r="E53" s="361">
        <f>'Sources and Uses Budget'!S53</f>
        <v>26401</v>
      </c>
      <c r="F53" s="362"/>
      <c r="G53" s="362"/>
      <c r="H53" s="361">
        <f>'Sources and Uses Budget'!T53</f>
        <v>0</v>
      </c>
      <c r="I53" s="362"/>
      <c r="J53" s="362"/>
      <c r="K53" s="359"/>
    </row>
    <row r="54" spans="1:11" s="369" customFormat="1">
      <c r="A54" s="365" t="s">
        <v>157</v>
      </c>
      <c r="B54" s="361">
        <f>'Sources and Uses Budget'!C54</f>
        <v>7594557</v>
      </c>
      <c r="C54" s="367">
        <f>SUM(C45:C53)</f>
        <v>0</v>
      </c>
      <c r="D54" s="367">
        <f>SUM(D45:D53)</f>
        <v>0</v>
      </c>
      <c r="E54" s="361">
        <f>'Sources and Uses Budget'!S54</f>
        <v>5059833</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45434</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19467</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Perm Lender Expenses</v>
      </c>
      <c r="B61" s="361">
        <f>'Sources and Uses Budget'!C61</f>
        <v>19469</v>
      </c>
      <c r="C61" s="362"/>
      <c r="D61" s="362"/>
      <c r="E61" s="363"/>
      <c r="F61" s="363"/>
      <c r="G61" s="363"/>
      <c r="H61" s="363"/>
      <c r="I61" s="363"/>
      <c r="J61" s="363"/>
      <c r="K61" s="359"/>
    </row>
    <row r="62" spans="1:11" s="360" customFormat="1" ht="13.7" customHeight="1">
      <c r="A62" s="365" t="s">
        <v>300</v>
      </c>
      <c r="B62" s="361">
        <f>'Sources and Uses Budget'!C62</f>
        <v>84370</v>
      </c>
      <c r="C62" s="361">
        <f>SUM(C56:C61)</f>
        <v>0</v>
      </c>
      <c r="D62" s="361">
        <f>SUM(D56:D61)</f>
        <v>0</v>
      </c>
      <c r="E62" s="363"/>
      <c r="F62" s="363"/>
      <c r="G62" s="363"/>
      <c r="H62" s="363"/>
      <c r="I62" s="363"/>
      <c r="J62" s="363"/>
      <c r="K62" s="359"/>
    </row>
    <row r="63" spans="1:11" s="360" customFormat="1">
      <c r="A63" s="370" t="s">
        <v>301</v>
      </c>
      <c r="B63" s="361">
        <f>'Sources and Uses Budget'!C63</f>
        <v>70241541</v>
      </c>
      <c r="C63" s="361">
        <f>SUM(C8+C11+C13+C14+C15+C26+C27+C38+C42+C43+C54+C62)</f>
        <v>0</v>
      </c>
      <c r="D63" s="361">
        <f>SUM(D8+D11+D13+D14+D15+D26+D27+D38+D42+D43+D54+D62)</f>
        <v>0</v>
      </c>
      <c r="E63" s="361">
        <f>'Sources and Uses Budget'!S63</f>
        <v>63829840</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68141</v>
      </c>
      <c r="C65" s="362"/>
      <c r="D65" s="362"/>
      <c r="E65" s="361">
        <f>'Sources and Uses Budget'!S65</f>
        <v>37715</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186748</v>
      </c>
      <c r="C67" s="362"/>
      <c r="D67" s="362"/>
      <c r="E67" s="361">
        <f>'Sources and Uses Budget'!S67</f>
        <v>186748</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Applicant Legal</v>
      </c>
      <c r="B69" s="361">
        <f>'Sources and Uses Budget'!C69</f>
        <v>82350</v>
      </c>
      <c r="C69" s="362"/>
      <c r="D69" s="362"/>
      <c r="E69" s="361">
        <f>'Sources and Uses Budget'!S69</f>
        <v>77483</v>
      </c>
      <c r="F69" s="362"/>
      <c r="G69" s="362"/>
      <c r="H69" s="361">
        <f>'Sources and Uses Budget'!T69</f>
        <v>0</v>
      </c>
      <c r="I69" s="362"/>
      <c r="J69" s="362"/>
      <c r="K69" s="359"/>
    </row>
    <row r="70" spans="1:11" s="360" customFormat="1">
      <c r="A70" s="365" t="s">
        <v>601</v>
      </c>
      <c r="B70" s="361">
        <f>'Sources and Uses Budget'!C70</f>
        <v>337239</v>
      </c>
      <c r="C70" s="361">
        <f>SUM(C64:C69)</f>
        <v>0</v>
      </c>
      <c r="D70" s="361">
        <f>SUM(D64:D69)</f>
        <v>0</v>
      </c>
      <c r="E70" s="361">
        <f>'Sources and Uses Budget'!S70</f>
        <v>301946</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980270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980270</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4563346</v>
      </c>
      <c r="C79" s="362"/>
      <c r="D79" s="362"/>
      <c r="E79" s="361">
        <f>'Sources and Uses Budget'!S79</f>
        <v>4563346</v>
      </c>
      <c r="F79" s="362"/>
      <c r="G79" s="362"/>
      <c r="H79" s="361">
        <f>'Sources and Uses Budget'!T79</f>
        <v>0</v>
      </c>
      <c r="I79" s="362"/>
      <c r="J79" s="362"/>
      <c r="K79" s="359"/>
    </row>
    <row r="80" spans="1:11" s="360" customFormat="1">
      <c r="A80" s="364" t="s">
        <v>58</v>
      </c>
      <c r="B80" s="361">
        <f>'Sources and Uses Budget'!C80</f>
        <v>527609</v>
      </c>
      <c r="C80" s="362"/>
      <c r="D80" s="362"/>
      <c r="E80" s="361">
        <f>'Sources and Uses Budget'!S80</f>
        <v>527609</v>
      </c>
      <c r="F80" s="362"/>
      <c r="G80" s="362"/>
      <c r="H80" s="361">
        <f>'Sources and Uses Budget'!T80</f>
        <v>0</v>
      </c>
      <c r="I80" s="362"/>
      <c r="J80" s="362"/>
      <c r="K80" s="359"/>
    </row>
    <row r="81" spans="1:11" s="360" customFormat="1">
      <c r="A81" s="365" t="s">
        <v>1209</v>
      </c>
      <c r="B81" s="361">
        <f>'Sources and Uses Budget'!C81</f>
        <v>5090955</v>
      </c>
      <c r="C81" s="361">
        <f>SUM(C79:C80)</f>
        <v>0</v>
      </c>
      <c r="D81" s="361">
        <f>SUM(D79:D80)</f>
        <v>0</v>
      </c>
      <c r="E81" s="361">
        <f>'Sources and Uses Budget'!S81</f>
        <v>5090955</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116649</v>
      </c>
      <c r="C83" s="362"/>
      <c r="D83" s="362"/>
      <c r="E83" s="363"/>
      <c r="F83" s="363"/>
      <c r="G83" s="363"/>
      <c r="H83" s="363"/>
      <c r="I83" s="363"/>
      <c r="J83" s="363"/>
      <c r="K83" s="359"/>
    </row>
    <row r="84" spans="1:11" s="360" customFormat="1">
      <c r="A84" s="145" t="s">
        <v>767</v>
      </c>
      <c r="B84" s="361">
        <f>'Sources and Uses Budget'!C84</f>
        <v>19722</v>
      </c>
      <c r="C84" s="362"/>
      <c r="D84" s="362"/>
      <c r="E84" s="361">
        <f>'Sources and Uses Budget'!S84</f>
        <v>19722</v>
      </c>
      <c r="F84" s="362"/>
      <c r="G84" s="362"/>
      <c r="H84" s="361">
        <f>'Sources and Uses Budget'!T84</f>
        <v>0</v>
      </c>
      <c r="I84" s="362"/>
      <c r="J84" s="362"/>
      <c r="K84" s="359"/>
    </row>
    <row r="85" spans="1:11" s="360" customFormat="1">
      <c r="A85" s="145" t="s">
        <v>768</v>
      </c>
      <c r="B85" s="361">
        <f>'Sources and Uses Budget'!C85</f>
        <v>665335</v>
      </c>
      <c r="C85" s="362"/>
      <c r="D85" s="362"/>
      <c r="E85" s="361">
        <f>'Sources and Uses Budget'!S85</f>
        <v>665335</v>
      </c>
      <c r="F85" s="362"/>
      <c r="G85" s="362"/>
      <c r="H85" s="361">
        <f>'Sources and Uses Budget'!T85</f>
        <v>0</v>
      </c>
      <c r="I85" s="362"/>
      <c r="J85" s="362"/>
      <c r="K85" s="359"/>
    </row>
    <row r="86" spans="1:11" s="360" customFormat="1">
      <c r="A86" s="145" t="s">
        <v>769</v>
      </c>
      <c r="B86" s="361">
        <f>'Sources and Uses Budget'!C86</f>
        <v>410092</v>
      </c>
      <c r="C86" s="362"/>
      <c r="D86" s="362"/>
      <c r="E86" s="361">
        <f>'Sources and Uses Budget'!S86</f>
        <v>410092</v>
      </c>
      <c r="F86" s="362"/>
      <c r="G86" s="362"/>
      <c r="H86" s="361">
        <f>'Sources and Uses Budget'!T86</f>
        <v>0</v>
      </c>
      <c r="I86" s="362"/>
      <c r="J86" s="362"/>
      <c r="K86" s="359"/>
    </row>
    <row r="87" spans="1:11" s="360" customFormat="1">
      <c r="A87" s="145" t="s">
        <v>770</v>
      </c>
      <c r="B87" s="361">
        <f>'Sources and Uses Budget'!C87</f>
        <v>54513</v>
      </c>
      <c r="C87" s="362"/>
      <c r="D87" s="362"/>
      <c r="E87" s="361">
        <f>'Sources and Uses Budget'!S87</f>
        <v>54513</v>
      </c>
      <c r="F87" s="362"/>
      <c r="G87" s="362"/>
      <c r="H87" s="361">
        <f>'Sources and Uses Budget'!T87</f>
        <v>0</v>
      </c>
      <c r="I87" s="362"/>
      <c r="J87" s="362"/>
      <c r="K87" s="359"/>
    </row>
    <row r="88" spans="1:11" s="360" customFormat="1">
      <c r="A88" s="145" t="s">
        <v>771</v>
      </c>
      <c r="B88" s="361">
        <f>'Sources and Uses Budget'!C88</f>
        <v>159445</v>
      </c>
      <c r="C88" s="362"/>
      <c r="D88" s="362"/>
      <c r="E88" s="363"/>
      <c r="F88" s="363"/>
      <c r="G88" s="363"/>
      <c r="H88" s="363"/>
      <c r="I88" s="363"/>
      <c r="J88" s="363"/>
      <c r="K88" s="359"/>
    </row>
    <row r="89" spans="1:11" s="360" customFormat="1">
      <c r="A89" s="145" t="s">
        <v>772</v>
      </c>
      <c r="B89" s="361">
        <f>'Sources and Uses Budget'!C89</f>
        <v>215000</v>
      </c>
      <c r="C89" s="362"/>
      <c r="D89" s="362"/>
      <c r="E89" s="361">
        <f>'Sources and Uses Budget'!S89</f>
        <v>215000</v>
      </c>
      <c r="F89" s="362"/>
      <c r="G89" s="362"/>
      <c r="H89" s="361">
        <f>'Sources and Uses Budget'!T89</f>
        <v>0</v>
      </c>
      <c r="I89" s="362"/>
      <c r="J89" s="362"/>
      <c r="K89" s="359"/>
    </row>
    <row r="90" spans="1:11" s="360" customFormat="1">
      <c r="A90" s="145" t="s">
        <v>773</v>
      </c>
      <c r="B90" s="361">
        <f>'Sources and Uses Budget'!C90</f>
        <v>25000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27127</v>
      </c>
      <c r="C91" s="362"/>
      <c r="D91" s="362"/>
      <c r="E91" s="361">
        <f>'Sources and Uses Budget'!S91</f>
        <v>27127</v>
      </c>
      <c r="F91" s="362"/>
      <c r="G91" s="362"/>
      <c r="H91" s="361">
        <f>'Sources and Uses Budget'!T91</f>
        <v>0</v>
      </c>
      <c r="I91" s="362"/>
      <c r="J91" s="362"/>
      <c r="K91" s="359"/>
    </row>
    <row r="92" spans="1:11" s="360" customFormat="1">
      <c r="A92" s="508" t="s">
        <v>1211</v>
      </c>
      <c r="B92" s="361">
        <f>'Sources and Uses Budget'!C92</f>
        <v>22500</v>
      </c>
      <c r="C92" s="362"/>
      <c r="D92" s="362"/>
      <c r="E92" s="361">
        <f>'Sources and Uses Budget'!S92</f>
        <v>22500</v>
      </c>
      <c r="F92" s="362"/>
      <c r="G92" s="362"/>
      <c r="H92" s="361">
        <f>'Sources and Uses Budget'!T92</f>
        <v>0</v>
      </c>
      <c r="I92" s="362"/>
      <c r="J92" s="362"/>
      <c r="K92" s="359"/>
    </row>
    <row r="93" spans="1:11" s="360" customFormat="1">
      <c r="A93" s="364" t="str">
        <f>'Sources and Uses Budget'!$A93</f>
        <v>Other: Predev. Loan Interest/Fees</v>
      </c>
      <c r="B93" s="361">
        <f>'Sources and Uses Budget'!C93</f>
        <v>780462</v>
      </c>
      <c r="C93" s="362"/>
      <c r="D93" s="362"/>
      <c r="E93" s="361">
        <f>'Sources and Uses Budget'!S93</f>
        <v>0</v>
      </c>
      <c r="F93" s="362"/>
      <c r="G93" s="362"/>
      <c r="H93" s="361">
        <f>'Sources and Uses Budget'!T93</f>
        <v>0</v>
      </c>
      <c r="I93" s="362"/>
      <c r="J93" s="362"/>
      <c r="K93" s="359"/>
    </row>
    <row r="94" spans="1:11" s="360" customFormat="1">
      <c r="A94" s="364" t="str">
        <f>'Sources and Uses Budget'!$A94</f>
        <v xml:space="preserve">Other: (Specify) </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 xml:space="preserve">Other: (Specify) </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2495845</v>
      </c>
      <c r="C96" s="361">
        <f>SUM(C83:C95)</f>
        <v>0</v>
      </c>
      <c r="D96" s="361">
        <f>SUM(D83:D95)</f>
        <v>0</v>
      </c>
      <c r="E96" s="361">
        <f>'Sources and Uses Budget'!S96</f>
        <v>1414289</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79145850</v>
      </c>
      <c r="C97" s="361">
        <f>SUM(C63+C70+C77+C81+C96)</f>
        <v>0</v>
      </c>
      <c r="D97" s="361">
        <f>SUM(D63+D70+D77+D81+D96)</f>
        <v>0</v>
      </c>
      <c r="E97" s="361">
        <f>'Sources and Uses Budget'!S97</f>
        <v>70637030</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2725658</v>
      </c>
      <c r="C99" s="362"/>
      <c r="D99" s="362"/>
      <c r="E99" s="361">
        <f>'Sources and Uses Budget'!S99</f>
        <v>2725658</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2725658</v>
      </c>
      <c r="C104" s="361">
        <f>SUM(C99:C103)</f>
        <v>0</v>
      </c>
      <c r="D104" s="361">
        <f>SUM(D99:D103)</f>
        <v>0</v>
      </c>
      <c r="E104" s="361">
        <f>'Sources and Uses Budget'!S104</f>
        <v>2725658</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81871508</v>
      </c>
      <c r="C105" s="367">
        <f>SUM(C97+C104)</f>
        <v>0</v>
      </c>
      <c r="D105" s="367">
        <f>SUM(D97+D104)</f>
        <v>0</v>
      </c>
      <c r="E105" s="361">
        <f>'Sources and Uses Budget'!S105</f>
        <v>73362688</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73362688</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82"/>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83"/>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sqref="A1:BE1"/>
    </sheetView>
  </sheetViews>
  <sheetFormatPr defaultColWidth="2.42578125" defaultRowHeight="15.75" customHeight="1"/>
  <cols>
    <col min="1" max="8" width="2.42578125" style="1187"/>
    <col min="9" max="9" width="7.42578125" style="1187" customWidth="1"/>
    <col min="10" max="13" width="2.42578125" style="1187"/>
    <col min="14" max="14" width="4.42578125" style="1187" customWidth="1"/>
    <col min="15" max="19" width="2.42578125" style="1187"/>
    <col min="20" max="20" width="3.42578125" style="1187" customWidth="1"/>
    <col min="21" max="37" width="2.42578125" style="1187"/>
    <col min="38" max="38" width="3" style="1187" customWidth="1"/>
    <col min="39" max="45" width="2.42578125" style="1187"/>
    <col min="46" max="46" width="4.42578125" style="1187" customWidth="1"/>
    <col min="47" max="64" width="2.42578125" style="1187"/>
    <col min="65" max="65" width="10.42578125" style="1187" hidden="1" customWidth="1"/>
    <col min="66" max="66" width="5.42578125" style="1256" bestFit="1" customWidth="1"/>
    <col min="67" max="68" width="5.42578125" style="1256" customWidth="1"/>
    <col min="69" max="69" width="8" style="1256" customWidth="1"/>
    <col min="70" max="70" width="6" style="1256" customWidth="1"/>
    <col min="71" max="71" width="6.140625" style="1256" customWidth="1"/>
    <col min="72" max="76" width="5.42578125" style="1256" customWidth="1"/>
    <col min="77" max="77" width="6.140625" style="1256" bestFit="1" customWidth="1"/>
    <col min="78" max="78" width="5.42578125" style="1187" bestFit="1" customWidth="1"/>
    <col min="79" max="16384" width="2.42578125" style="1187"/>
  </cols>
  <sheetData>
    <row r="1" spans="1:65" ht="15.75" customHeight="1">
      <c r="A1" s="1895" t="s">
        <v>2458</v>
      </c>
      <c r="B1" s="1896"/>
      <c r="C1" s="1896"/>
      <c r="D1" s="1896"/>
      <c r="E1" s="1896"/>
      <c r="F1" s="1896"/>
      <c r="G1" s="1896"/>
      <c r="H1" s="1896"/>
      <c r="I1" s="1896"/>
      <c r="J1" s="1896"/>
      <c r="K1" s="1896"/>
      <c r="L1" s="1896"/>
      <c r="M1" s="1896"/>
      <c r="N1" s="1896"/>
      <c r="O1" s="1896"/>
      <c r="P1" s="1896"/>
      <c r="Q1" s="1896"/>
      <c r="R1" s="1896"/>
      <c r="S1" s="1896"/>
      <c r="T1" s="1896"/>
      <c r="U1" s="1896"/>
      <c r="V1" s="1896"/>
      <c r="W1" s="1896"/>
      <c r="X1" s="1896"/>
      <c r="Y1" s="1896"/>
      <c r="Z1" s="1896"/>
      <c r="AA1" s="1896"/>
      <c r="AB1" s="1896"/>
      <c r="AC1" s="1896"/>
      <c r="AD1" s="1896"/>
      <c r="AE1" s="1896"/>
      <c r="AF1" s="1896"/>
      <c r="AG1" s="1896"/>
      <c r="AH1" s="1896"/>
      <c r="AI1" s="1896"/>
      <c r="AJ1" s="1896"/>
      <c r="AK1" s="1896"/>
      <c r="AL1" s="1896"/>
      <c r="AM1" s="1896"/>
      <c r="AN1" s="1896"/>
      <c r="AO1" s="1896"/>
      <c r="AP1" s="1896"/>
      <c r="AQ1" s="1896"/>
      <c r="AR1" s="1896"/>
      <c r="AS1" s="1896"/>
      <c r="AT1" s="1896"/>
      <c r="AU1" s="1896"/>
      <c r="AV1" s="1896"/>
      <c r="AW1" s="1896"/>
      <c r="AX1" s="1896"/>
      <c r="AY1" s="1896"/>
      <c r="AZ1" s="1896"/>
      <c r="BA1" s="1896"/>
      <c r="BB1" s="1896"/>
      <c r="BC1" s="1896"/>
      <c r="BD1" s="1896"/>
      <c r="BE1" s="1897"/>
    </row>
    <row r="2" spans="1:65" ht="15.75" customHeight="1">
      <c r="A2" s="1898" t="s">
        <v>2457</v>
      </c>
      <c r="B2" s="1899"/>
      <c r="C2" s="1899"/>
      <c r="D2" s="1899"/>
      <c r="E2" s="1899"/>
      <c r="F2" s="1899"/>
      <c r="G2" s="1899"/>
      <c r="H2" s="1899"/>
      <c r="I2" s="1899"/>
      <c r="J2" s="1899"/>
      <c r="K2" s="1899"/>
      <c r="L2" s="1899"/>
      <c r="M2" s="1899"/>
      <c r="N2" s="1899"/>
      <c r="O2" s="1899"/>
      <c r="P2" s="1899"/>
      <c r="Q2" s="1899"/>
      <c r="R2" s="1899"/>
      <c r="S2" s="1899"/>
      <c r="T2" s="1899"/>
      <c r="U2" s="1899"/>
      <c r="V2" s="1899"/>
      <c r="W2" s="1899"/>
      <c r="X2" s="1899"/>
      <c r="Y2" s="1899"/>
      <c r="Z2" s="1899"/>
      <c r="AA2" s="1899"/>
      <c r="AB2" s="1899"/>
      <c r="AC2" s="1899"/>
      <c r="AD2" s="1899"/>
      <c r="AE2" s="1899"/>
      <c r="AF2" s="1899"/>
      <c r="AG2" s="1899"/>
      <c r="AH2" s="1899"/>
      <c r="AI2" s="1899"/>
      <c r="AJ2" s="1899"/>
      <c r="AK2" s="1899"/>
      <c r="AL2" s="1899"/>
      <c r="AM2" s="1899"/>
      <c r="AN2" s="1899"/>
      <c r="AO2" s="1899"/>
      <c r="AP2" s="1899"/>
      <c r="AQ2" s="1899"/>
      <c r="AR2" s="1899"/>
      <c r="AS2" s="1899"/>
      <c r="AT2" s="1899"/>
      <c r="AU2" s="1899"/>
      <c r="AV2" s="1899"/>
      <c r="AW2" s="1899"/>
      <c r="AX2" s="1899"/>
      <c r="AY2" s="1899"/>
      <c r="AZ2" s="1899"/>
      <c r="BA2" s="1899"/>
      <c r="BB2" s="1899"/>
      <c r="BC2" s="1899"/>
      <c r="BD2" s="1899"/>
      <c r="BE2" s="1900"/>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87" t="str">
        <f>IF(Application!H18="","",Application!H18)</f>
        <v>Chavez Gardens</v>
      </c>
      <c r="M4" s="1888"/>
      <c r="N4" s="1888"/>
      <c r="O4" s="1888"/>
      <c r="P4" s="1888"/>
      <c r="Q4" s="1888"/>
      <c r="R4" s="1888"/>
      <c r="S4" s="1888"/>
      <c r="T4" s="1888"/>
      <c r="U4" s="1888"/>
      <c r="V4" s="1888"/>
      <c r="W4" s="1888"/>
      <c r="X4" s="1888"/>
      <c r="Y4" s="1888"/>
      <c r="Z4" s="1888"/>
      <c r="AA4" s="1888"/>
      <c r="AB4" s="1888"/>
      <c r="AC4" s="1889"/>
      <c r="AD4" s="1190"/>
      <c r="AE4" s="1190"/>
      <c r="AF4" s="1901" t="s">
        <v>2456</v>
      </c>
      <c r="AG4" s="1901"/>
      <c r="AH4" s="1901"/>
      <c r="AI4" s="1901"/>
      <c r="AJ4" s="1901"/>
      <c r="AK4" s="1901"/>
      <c r="AL4" s="1901"/>
      <c r="AM4" s="1901"/>
      <c r="AN4" s="1901"/>
      <c r="AO4" s="1901"/>
      <c r="AP4" s="1902"/>
      <c r="AQ4" s="1903"/>
      <c r="AR4" s="1903"/>
      <c r="AS4" s="1903"/>
      <c r="AT4" s="1903"/>
      <c r="AU4" s="1903"/>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901" t="s">
        <v>2455</v>
      </c>
      <c r="AG5" s="1901"/>
      <c r="AH5" s="1901"/>
      <c r="AI5" s="1901"/>
      <c r="AJ5" s="1901"/>
      <c r="AK5" s="1901"/>
      <c r="AL5" s="1901"/>
      <c r="AM5" s="1901"/>
      <c r="AN5" s="1901"/>
      <c r="AO5" s="1901"/>
      <c r="AP5" s="1902"/>
      <c r="AQ5" s="1903"/>
      <c r="AR5" s="1903"/>
      <c r="AS5" s="1903"/>
      <c r="AT5" s="1903"/>
      <c r="AU5" s="1903"/>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87" t="str">
        <f>IF(Application!H16="","",Application!H16)</f>
        <v>Abode Communities</v>
      </c>
      <c r="M6" s="1888"/>
      <c r="N6" s="1888"/>
      <c r="O6" s="1888"/>
      <c r="P6" s="1888"/>
      <c r="Q6" s="1888"/>
      <c r="R6" s="1888"/>
      <c r="S6" s="1888"/>
      <c r="T6" s="1888"/>
      <c r="U6" s="1888"/>
      <c r="V6" s="1888"/>
      <c r="W6" s="1888"/>
      <c r="X6" s="1888"/>
      <c r="Y6" s="1888"/>
      <c r="Z6" s="1888"/>
      <c r="AA6" s="1888"/>
      <c r="AB6" s="1888"/>
      <c r="AC6" s="1889"/>
      <c r="AD6" s="1190"/>
      <c r="AE6" s="1190"/>
      <c r="AF6" s="1890" t="s">
        <v>2453</v>
      </c>
      <c r="AG6" s="1890"/>
      <c r="AH6" s="1890"/>
      <c r="AI6" s="1890"/>
      <c r="AJ6" s="1890"/>
      <c r="AK6" s="1890"/>
      <c r="AL6" s="1890"/>
      <c r="AM6" s="1890"/>
      <c r="AN6" s="1890"/>
      <c r="AO6" s="1890"/>
      <c r="AP6" s="1891"/>
      <c r="AQ6" s="1891"/>
      <c r="AR6" s="1891"/>
      <c r="AS6" s="1891"/>
      <c r="AT6" s="1891"/>
      <c r="AU6" s="1891"/>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90" t="s">
        <v>2452</v>
      </c>
      <c r="AG7" s="1890"/>
      <c r="AH7" s="1890"/>
      <c r="AI7" s="1890"/>
      <c r="AJ7" s="1890"/>
      <c r="AK7" s="1890"/>
      <c r="AL7" s="1890"/>
      <c r="AM7" s="1890"/>
      <c r="AN7" s="1890"/>
      <c r="AO7" s="1890"/>
      <c r="AP7" s="1891"/>
      <c r="AQ7" s="1891"/>
      <c r="AR7" s="1891"/>
      <c r="AS7" s="1891"/>
      <c r="AT7" s="1891"/>
      <c r="AU7" s="1891"/>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92" t="str">
        <f>Application!T197</f>
        <v>No</v>
      </c>
      <c r="AC8" s="1893"/>
      <c r="AD8" s="1894"/>
      <c r="AE8" s="1190"/>
      <c r="AF8" s="1890" t="s">
        <v>2450</v>
      </c>
      <c r="AG8" s="1890"/>
      <c r="AH8" s="1890"/>
      <c r="AI8" s="1890"/>
      <c r="AJ8" s="1890"/>
      <c r="AK8" s="1890"/>
      <c r="AL8" s="1890"/>
      <c r="AM8" s="1890"/>
      <c r="AN8" s="1890"/>
      <c r="AO8" s="1890"/>
      <c r="AP8" s="1891" t="s">
        <v>2099</v>
      </c>
      <c r="AQ8" s="1891"/>
      <c r="AR8" s="1891"/>
      <c r="AS8" s="1891"/>
      <c r="AT8" s="1891"/>
      <c r="AU8" s="1891"/>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901" t="s">
        <v>2449</v>
      </c>
      <c r="AG9" s="1901"/>
      <c r="AH9" s="1901"/>
      <c r="AI9" s="1901"/>
      <c r="AJ9" s="1901"/>
      <c r="AK9" s="1901"/>
      <c r="AL9" s="1901"/>
      <c r="AM9" s="1901"/>
      <c r="AN9" s="1901"/>
      <c r="AO9" s="1901"/>
      <c r="AP9" s="1902"/>
      <c r="AQ9" s="1903"/>
      <c r="AR9" s="1903"/>
      <c r="AS9" s="1903"/>
      <c r="AT9" s="1903"/>
      <c r="AU9" s="1903"/>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16">
        <f>Application!AO627</f>
        <v>6223000</v>
      </c>
      <c r="O10" s="1916"/>
      <c r="P10" s="1916"/>
      <c r="Q10" s="1916"/>
      <c r="R10" s="1916"/>
      <c r="S10" s="1916"/>
      <c r="T10" s="1916"/>
      <c r="U10" s="1190"/>
      <c r="V10" s="1190"/>
      <c r="W10" s="1190"/>
      <c r="X10" s="1193"/>
      <c r="Y10" s="1193"/>
      <c r="Z10" s="1193"/>
      <c r="AA10" s="1193"/>
      <c r="AB10" s="1193"/>
      <c r="AC10" s="1193"/>
      <c r="AD10" s="1193"/>
      <c r="AE10" s="1193"/>
      <c r="AF10" s="1901" t="s">
        <v>2446</v>
      </c>
      <c r="AG10" s="1901"/>
      <c r="AH10" s="1901"/>
      <c r="AI10" s="1901"/>
      <c r="AJ10" s="1901"/>
      <c r="AK10" s="1901"/>
      <c r="AL10" s="1901"/>
      <c r="AM10" s="1901"/>
      <c r="AN10" s="1901"/>
      <c r="AO10" s="1901"/>
      <c r="AP10" s="1902"/>
      <c r="AQ10" s="1903"/>
      <c r="AR10" s="1903"/>
      <c r="AS10" s="1903"/>
      <c r="AT10" s="1903"/>
      <c r="AU10" s="1903"/>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16">
        <f>Application!AA934</f>
        <v>0</v>
      </c>
      <c r="O11" s="1916"/>
      <c r="P11" s="1916"/>
      <c r="Q11" s="1916"/>
      <c r="R11" s="1916"/>
      <c r="S11" s="1916"/>
      <c r="T11" s="1916"/>
      <c r="U11" s="1190"/>
      <c r="V11" s="1190"/>
      <c r="W11" s="1190"/>
      <c r="X11" s="1193"/>
      <c r="Y11" s="1193"/>
      <c r="Z11" s="1193"/>
      <c r="AA11" s="1193"/>
      <c r="AB11" s="1193"/>
      <c r="AC11" s="1193"/>
      <c r="AD11" s="1193"/>
      <c r="AE11" s="1193"/>
      <c r="AF11" s="1901" t="s">
        <v>2443</v>
      </c>
      <c r="AG11" s="1901"/>
      <c r="AH11" s="1901"/>
      <c r="AI11" s="1901"/>
      <c r="AJ11" s="1901"/>
      <c r="AK11" s="1901"/>
      <c r="AL11" s="1901"/>
      <c r="AM11" s="1901"/>
      <c r="AN11" s="1901"/>
      <c r="AO11" s="1901"/>
      <c r="AP11" s="1902"/>
      <c r="AQ11" s="1903"/>
      <c r="AR11" s="1903"/>
      <c r="AS11" s="1903"/>
      <c r="AT11" s="1903"/>
      <c r="AU11" s="1903"/>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904" t="s">
        <v>2441</v>
      </c>
      <c r="C13" s="1905"/>
      <c r="D13" s="1905"/>
      <c r="E13" s="1905"/>
      <c r="F13" s="1905"/>
      <c r="G13" s="1905"/>
      <c r="H13" s="1905"/>
      <c r="I13" s="1905"/>
      <c r="J13" s="1905"/>
      <c r="K13" s="1905"/>
      <c r="L13" s="1905"/>
      <c r="M13" s="1905"/>
      <c r="N13" s="1905"/>
      <c r="O13" s="1905"/>
      <c r="P13" s="1906"/>
      <c r="Q13" s="1907" t="s">
        <v>669</v>
      </c>
      <c r="R13" s="1908"/>
      <c r="S13" s="1908"/>
      <c r="T13" s="1909"/>
      <c r="U13" s="1193"/>
      <c r="V13" s="1190"/>
      <c r="W13" s="1190"/>
      <c r="X13" s="1190"/>
      <c r="Y13" s="1190"/>
      <c r="Z13" s="1190"/>
      <c r="AA13" s="1910" t="s">
        <v>2440</v>
      </c>
      <c r="AB13" s="1910"/>
      <c r="AC13" s="1910"/>
      <c r="AD13" s="1910"/>
      <c r="AE13" s="1910"/>
      <c r="AF13" s="1910"/>
      <c r="AG13" s="1910"/>
      <c r="AH13" s="1910"/>
      <c r="AI13" s="1910"/>
      <c r="AJ13" s="1910"/>
      <c r="AK13" s="1910"/>
      <c r="AL13" s="1910"/>
      <c r="AM13" s="1910"/>
      <c r="AN13" s="1910"/>
      <c r="AO13" s="1911">
        <f>Application!W473</f>
        <v>0</v>
      </c>
      <c r="AP13" s="1912"/>
      <c r="AQ13" s="1912"/>
      <c r="AR13" s="1912"/>
      <c r="AS13" s="1912"/>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13" t="s">
        <v>2438</v>
      </c>
      <c r="AB14" s="1913"/>
      <c r="AC14" s="1913"/>
      <c r="AD14" s="1913"/>
      <c r="AE14" s="1913"/>
      <c r="AF14" s="1913"/>
      <c r="AG14" s="1913"/>
      <c r="AH14" s="1913"/>
      <c r="AI14" s="1913"/>
      <c r="AJ14" s="1913"/>
      <c r="AK14" s="1913"/>
      <c r="AL14" s="1913"/>
      <c r="AM14" s="1913"/>
      <c r="AN14" s="1913"/>
      <c r="AO14" s="1914"/>
      <c r="AP14" s="1915"/>
      <c r="AQ14" s="1915"/>
      <c r="AR14" s="1915"/>
      <c r="AS14" s="1915"/>
      <c r="AT14" s="1193"/>
      <c r="AU14" s="1193"/>
      <c r="AV14" s="1193"/>
      <c r="AW14" s="1193"/>
      <c r="AX14" s="1193"/>
      <c r="AY14" s="1193"/>
      <c r="AZ14" s="1193"/>
      <c r="BA14" s="1193"/>
      <c r="BB14" s="1193"/>
      <c r="BC14" s="1193"/>
      <c r="BD14" s="1193"/>
      <c r="BE14" s="1194"/>
    </row>
    <row r="15" spans="1:65" thickBot="1">
      <c r="A15" s="1190"/>
      <c r="B15" s="1917" t="s">
        <v>2437</v>
      </c>
      <c r="C15" s="1918"/>
      <c r="D15" s="1918"/>
      <c r="E15" s="1918"/>
      <c r="F15" s="1918"/>
      <c r="G15" s="1918"/>
      <c r="H15" s="1918"/>
      <c r="I15" s="1918"/>
      <c r="J15" s="1918"/>
      <c r="K15" s="1918"/>
      <c r="L15" s="1918"/>
      <c r="M15" s="1918"/>
      <c r="N15" s="1918"/>
      <c r="O15" s="1918"/>
      <c r="P15" s="1918"/>
      <c r="Q15" s="1918"/>
      <c r="R15" s="1919"/>
      <c r="S15" s="1920" t="str">
        <f>IF(Application!AB214="","",Application!AB214)</f>
        <v/>
      </c>
      <c r="T15" s="1920"/>
      <c r="U15" s="1920"/>
      <c r="V15" s="1920"/>
      <c r="W15" s="1921"/>
      <c r="X15" s="1193"/>
      <c r="Y15" s="1190"/>
      <c r="Z15" s="1190"/>
      <c r="AA15" s="1910" t="s">
        <v>2436</v>
      </c>
      <c r="AB15" s="1910"/>
      <c r="AC15" s="1910"/>
      <c r="AD15" s="1910"/>
      <c r="AE15" s="1910"/>
      <c r="AF15" s="1910"/>
      <c r="AG15" s="1910"/>
      <c r="AH15" s="1910"/>
      <c r="AI15" s="1910"/>
      <c r="AJ15" s="1910"/>
      <c r="AK15" s="1910"/>
      <c r="AL15" s="1910"/>
      <c r="AM15" s="1910"/>
      <c r="AN15" s="1910"/>
      <c r="AO15" s="1914"/>
      <c r="AP15" s="1915"/>
      <c r="AQ15" s="1915"/>
      <c r="AR15" s="1915"/>
      <c r="AS15" s="1915"/>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22" t="s">
        <v>2435</v>
      </c>
      <c r="C17" s="1923"/>
      <c r="D17" s="1923"/>
      <c r="E17" s="1923"/>
      <c r="F17" s="1923"/>
      <c r="G17" s="1923"/>
      <c r="H17" s="1923"/>
      <c r="I17" s="1923"/>
      <c r="J17" s="1923"/>
      <c r="K17" s="1923"/>
      <c r="L17" s="1923"/>
      <c r="M17" s="1923"/>
      <c r="N17" s="1923"/>
      <c r="O17" s="1923"/>
      <c r="P17" s="1923"/>
      <c r="Q17" s="1923"/>
      <c r="R17" s="1923"/>
      <c r="S17" s="1923"/>
      <c r="T17" s="1923"/>
      <c r="U17" s="1923"/>
      <c r="V17" s="1923"/>
      <c r="W17" s="1923"/>
      <c r="X17" s="1923"/>
      <c r="Y17" s="1923"/>
      <c r="Z17" s="1923"/>
      <c r="AA17" s="1923"/>
      <c r="AB17" s="1923"/>
      <c r="AC17" s="1923"/>
      <c r="AD17" s="1923"/>
      <c r="AE17" s="1923"/>
      <c r="AF17" s="1923"/>
      <c r="AG17" s="1923"/>
      <c r="AH17" s="1923"/>
      <c r="AI17" s="1923"/>
      <c r="AJ17" s="1923"/>
      <c r="AK17" s="1923"/>
      <c r="AL17" s="1923"/>
      <c r="AM17" s="1923"/>
      <c r="AN17" s="1923"/>
      <c r="AO17" s="1923"/>
      <c r="AP17" s="1923"/>
      <c r="AQ17" s="1923"/>
      <c r="AR17" s="1923"/>
      <c r="AS17" s="1923"/>
      <c r="AT17" s="1923"/>
      <c r="AU17" s="1923"/>
      <c r="AV17" s="1923"/>
      <c r="AW17" s="1923"/>
      <c r="AX17" s="1923"/>
      <c r="AY17" s="1924"/>
      <c r="AZ17" s="1190"/>
      <c r="BA17" s="1190"/>
      <c r="BB17" s="1190"/>
      <c r="BC17" s="1190"/>
      <c r="BD17" s="1190"/>
      <c r="BE17" s="1194"/>
      <c r="BF17" s="1188"/>
    </row>
    <row r="18" spans="1:58" ht="15.75" customHeight="1">
      <c r="A18" s="1190"/>
      <c r="B18" s="1925" t="s">
        <v>2434</v>
      </c>
      <c r="C18" s="1926"/>
      <c r="D18" s="1926"/>
      <c r="E18" s="1926"/>
      <c r="F18" s="1926"/>
      <c r="G18" s="1926"/>
      <c r="H18" s="1926"/>
      <c r="I18" s="1927"/>
      <c r="J18" s="1928" t="s">
        <v>1586</v>
      </c>
      <c r="K18" s="1929"/>
      <c r="L18" s="1929"/>
      <c r="M18" s="1929"/>
      <c r="N18" s="1929"/>
      <c r="O18" s="1930"/>
      <c r="P18" s="1928" t="s">
        <v>323</v>
      </c>
      <c r="Q18" s="1929"/>
      <c r="R18" s="1929"/>
      <c r="S18" s="1929"/>
      <c r="T18" s="1929"/>
      <c r="U18" s="1930"/>
      <c r="V18" s="1928" t="s">
        <v>324</v>
      </c>
      <c r="W18" s="1929"/>
      <c r="X18" s="1929"/>
      <c r="Y18" s="1929"/>
      <c r="Z18" s="1929"/>
      <c r="AA18" s="1930"/>
      <c r="AB18" s="1928" t="s">
        <v>163</v>
      </c>
      <c r="AC18" s="1929"/>
      <c r="AD18" s="1929"/>
      <c r="AE18" s="1929"/>
      <c r="AF18" s="1929"/>
      <c r="AG18" s="1930"/>
      <c r="AH18" s="1928" t="s">
        <v>164</v>
      </c>
      <c r="AI18" s="1929"/>
      <c r="AJ18" s="1929"/>
      <c r="AK18" s="1929"/>
      <c r="AL18" s="1929"/>
      <c r="AM18" s="1930"/>
      <c r="AN18" s="1928" t="s">
        <v>165</v>
      </c>
      <c r="AO18" s="1929"/>
      <c r="AP18" s="1929"/>
      <c r="AQ18" s="1929"/>
      <c r="AR18" s="1929"/>
      <c r="AS18" s="1930"/>
      <c r="AT18" s="1928" t="s">
        <v>2433</v>
      </c>
      <c r="AU18" s="1929"/>
      <c r="AV18" s="1929"/>
      <c r="AW18" s="1929"/>
      <c r="AX18" s="1929"/>
      <c r="AY18" s="1931"/>
      <c r="AZ18" s="1190"/>
      <c r="BA18" s="1190"/>
      <c r="BB18" s="1190"/>
      <c r="BC18" s="1190"/>
      <c r="BD18" s="1190"/>
      <c r="BE18" s="1194"/>
    </row>
    <row r="19" spans="1:58" ht="15">
      <c r="A19" s="1190"/>
      <c r="B19" s="1932">
        <v>0.3</v>
      </c>
      <c r="C19" s="1933"/>
      <c r="D19" s="1933"/>
      <c r="E19" s="1933"/>
      <c r="F19" s="1933"/>
      <c r="G19" s="1933"/>
      <c r="H19" s="1933"/>
      <c r="I19" s="1934"/>
      <c r="J19" s="1935">
        <f t="shared" ref="J19:J24" si="0">SUM(P19:AS19)</f>
        <v>37</v>
      </c>
      <c r="K19" s="1936"/>
      <c r="L19" s="1936"/>
      <c r="M19" s="1936"/>
      <c r="N19" s="1936"/>
      <c r="O19" s="1937"/>
      <c r="P19" s="1935" cm="1">
        <f t="array" ref="P19">SUMPRODUCT((Application!$B$718:$B$752 = 'CalHFA Addendum'!P$18)*(Application!$AC$718:$AC$752 = 'CalHFA Addendum'!$B19),Application!$G$718:$G$752)</f>
        <v>20</v>
      </c>
      <c r="Q19" s="1936"/>
      <c r="R19" s="1936"/>
      <c r="S19" s="1936"/>
      <c r="T19" s="1936"/>
      <c r="U19" s="1937"/>
      <c r="V19" s="1935" cm="1">
        <f t="array" ref="V19">SUMPRODUCT((Application!$B$714:$B$738 = 'CalHFA Addendum'!V$18)*(Application!$AC$714:$AC$738 = 'CalHFA Addendum'!$B19),Application!$G$714:$G$738)</f>
        <v>10</v>
      </c>
      <c r="W19" s="1936"/>
      <c r="X19" s="1936"/>
      <c r="Y19" s="1936"/>
      <c r="Z19" s="1936"/>
      <c r="AA19" s="1937"/>
      <c r="AB19" s="1935" cm="1">
        <f t="array" ref="AB19">SUMPRODUCT((Application!$B$714:$B$738 = 'CalHFA Addendum'!AB$18)*(Application!$AC$714:$AC$738 = 'CalHFA Addendum'!$B19),Application!$G$714:$G$738)</f>
        <v>4</v>
      </c>
      <c r="AC19" s="1936"/>
      <c r="AD19" s="1936"/>
      <c r="AE19" s="1936"/>
      <c r="AF19" s="1936"/>
      <c r="AG19" s="1937"/>
      <c r="AH19" s="1935" cm="1">
        <f t="array" ref="AH19">SUMPRODUCT((Application!$B$714:$B$738 = 'CalHFA Addendum'!AH$18)*(Application!$AC$714:$AC$738 = 'CalHFA Addendum'!$B19),Application!$G$714:$G$738)</f>
        <v>3</v>
      </c>
      <c r="AI19" s="1936"/>
      <c r="AJ19" s="1936"/>
      <c r="AK19" s="1936"/>
      <c r="AL19" s="1936"/>
      <c r="AM19" s="1937"/>
      <c r="AN19" s="1935" cm="1">
        <f t="array" ref="AN19">SUMPRODUCT((Application!$B$714:$B$738 = 'CalHFA Addendum'!AN$18)*(Application!$AC$714:$AC$738 = 'CalHFA Addendum'!$B19),Application!$G$714:$G$738)</f>
        <v>0</v>
      </c>
      <c r="AO19" s="1936"/>
      <c r="AP19" s="1936"/>
      <c r="AQ19" s="1936"/>
      <c r="AR19" s="1936"/>
      <c r="AS19" s="1937"/>
      <c r="AT19" s="1938">
        <f t="shared" ref="AT19:AT29" si="1">J19/$J$29</f>
        <v>0.33636363636363636</v>
      </c>
      <c r="AU19" s="1939"/>
      <c r="AV19" s="1939"/>
      <c r="AW19" s="1939"/>
      <c r="AX19" s="1939"/>
      <c r="AY19" s="1940"/>
      <c r="AZ19" s="1195"/>
      <c r="BA19" s="1190"/>
      <c r="BB19" s="1190"/>
      <c r="BC19" s="1190"/>
      <c r="BD19" s="1190"/>
      <c r="BE19" s="1194"/>
    </row>
    <row r="20" spans="1:58" ht="15" customHeight="1">
      <c r="A20" s="1190"/>
      <c r="B20" s="1932">
        <v>0.4</v>
      </c>
      <c r="C20" s="1933"/>
      <c r="D20" s="1933"/>
      <c r="E20" s="1933"/>
      <c r="F20" s="1933"/>
      <c r="G20" s="1933"/>
      <c r="H20" s="1933"/>
      <c r="I20" s="1934"/>
      <c r="J20" s="1935">
        <f t="shared" si="0"/>
        <v>20</v>
      </c>
      <c r="K20" s="1936"/>
      <c r="L20" s="1936"/>
      <c r="M20" s="1936"/>
      <c r="N20" s="1936"/>
      <c r="O20" s="1937"/>
      <c r="P20" s="1935" cm="1">
        <f t="array" ref="P20">SUMPRODUCT((Application!$B$718:$B$752 = 'CalHFA Addendum'!P$18)*(Application!$AC$718:$AC$752 = 'CalHFA Addendum'!$B20),Application!$G$718:$G$752)</f>
        <v>13</v>
      </c>
      <c r="Q20" s="1936"/>
      <c r="R20" s="1936"/>
      <c r="S20" s="1936"/>
      <c r="T20" s="1936"/>
      <c r="U20" s="1937"/>
      <c r="V20" s="1935" cm="1">
        <f t="array" ref="V20">SUMPRODUCT((Application!$B$714:$B$738 = 'CalHFA Addendum'!V$18)*(Application!$AC$714:$AC$738 = 'CalHFA Addendum'!$B20),Application!$G$714:$G$738)</f>
        <v>0</v>
      </c>
      <c r="W20" s="1936"/>
      <c r="X20" s="1936"/>
      <c r="Y20" s="1936"/>
      <c r="Z20" s="1936"/>
      <c r="AA20" s="1937"/>
      <c r="AB20" s="1935" cm="1">
        <f t="array" ref="AB20">SUMPRODUCT((Application!$B$714:$B$738 = 'CalHFA Addendum'!AB$18)*(Application!$AC$714:$AC$738 = 'CalHFA Addendum'!$B20),Application!$G$714:$G$738)</f>
        <v>4</v>
      </c>
      <c r="AC20" s="1936"/>
      <c r="AD20" s="1936"/>
      <c r="AE20" s="1936"/>
      <c r="AF20" s="1936"/>
      <c r="AG20" s="1937"/>
      <c r="AH20" s="1935" cm="1">
        <f t="array" ref="AH20">SUMPRODUCT((Application!$B$714:$B$738 = 'CalHFA Addendum'!AH$18)*(Application!$AC$714:$AC$738 = 'CalHFA Addendum'!$B20),Application!$G$714:$G$738)</f>
        <v>3</v>
      </c>
      <c r="AI20" s="1936"/>
      <c r="AJ20" s="1936"/>
      <c r="AK20" s="1936"/>
      <c r="AL20" s="1936"/>
      <c r="AM20" s="1937"/>
      <c r="AN20" s="1935" cm="1">
        <f t="array" ref="AN20">SUMPRODUCT((Application!$B$714:$B$738 = 'CalHFA Addendum'!AN$18)*(Application!$AC$714:$AC$738 = 'CalHFA Addendum'!$B20),Application!$G$714:$G$738)</f>
        <v>0</v>
      </c>
      <c r="AO20" s="1936"/>
      <c r="AP20" s="1936"/>
      <c r="AQ20" s="1936"/>
      <c r="AR20" s="1936"/>
      <c r="AS20" s="1937"/>
      <c r="AT20" s="1938">
        <f t="shared" si="1"/>
        <v>0.18181818181818182</v>
      </c>
      <c r="AU20" s="1939"/>
      <c r="AV20" s="1939"/>
      <c r="AW20" s="1939"/>
      <c r="AX20" s="1939"/>
      <c r="AY20" s="1940"/>
      <c r="AZ20" s="1190"/>
      <c r="BA20" s="1190"/>
      <c r="BB20" s="1190"/>
      <c r="BC20" s="1190"/>
      <c r="BD20" s="1190"/>
      <c r="BE20" s="1194"/>
    </row>
    <row r="21" spans="1:58" ht="15">
      <c r="A21" s="1190"/>
      <c r="B21" s="1932">
        <v>0.5</v>
      </c>
      <c r="C21" s="1933"/>
      <c r="D21" s="1933"/>
      <c r="E21" s="1933"/>
      <c r="F21" s="1933"/>
      <c r="G21" s="1933"/>
      <c r="H21" s="1933"/>
      <c r="I21" s="1934"/>
      <c r="J21" s="1935">
        <f t="shared" si="0"/>
        <v>52</v>
      </c>
      <c r="K21" s="1936"/>
      <c r="L21" s="1936"/>
      <c r="M21" s="1936"/>
      <c r="N21" s="1936"/>
      <c r="O21" s="1937"/>
      <c r="P21" s="1935" cm="1">
        <f t="array" ref="P21">SUMPRODUCT((Application!$B$714:$B$738 = 'CalHFA Addendum'!P$18)*(Application!$AC$714:$AC$738 = 'CalHFA Addendum'!$B21),Application!$G$714:$G$738)</f>
        <v>0</v>
      </c>
      <c r="Q21" s="1936"/>
      <c r="R21" s="1936"/>
      <c r="S21" s="1936"/>
      <c r="T21" s="1936"/>
      <c r="U21" s="1937"/>
      <c r="V21" s="1935" cm="1">
        <f t="array" ref="V21">SUMPRODUCT((Application!$B$714:$B$738 = 'CalHFA Addendum'!V$18)*(Application!$AC$714:$AC$738 = 'CalHFA Addendum'!$B21),Application!$G$714:$G$738)</f>
        <v>5</v>
      </c>
      <c r="W21" s="1936"/>
      <c r="X21" s="1936"/>
      <c r="Y21" s="1936"/>
      <c r="Z21" s="1936"/>
      <c r="AA21" s="1937"/>
      <c r="AB21" s="1935" cm="1">
        <f t="array" ref="AB21">SUMPRODUCT((Application!$B$714:$B$738 = 'CalHFA Addendum'!AB$18)*(Application!$AC$714:$AC$738 = 'CalHFA Addendum'!$B21),Application!$G$714:$G$738)</f>
        <v>25</v>
      </c>
      <c r="AC21" s="1936"/>
      <c r="AD21" s="1936"/>
      <c r="AE21" s="1936"/>
      <c r="AF21" s="1936"/>
      <c r="AG21" s="1937"/>
      <c r="AH21" s="1935" cm="1">
        <f t="array" ref="AH21">SUMPRODUCT((Application!$B$714:$B$738 = 'CalHFA Addendum'!AH$18)*(Application!$AC$714:$AC$738 = 'CalHFA Addendum'!$B21),Application!$G$714:$G$738)</f>
        <v>22</v>
      </c>
      <c r="AI21" s="1936"/>
      <c r="AJ21" s="1936"/>
      <c r="AK21" s="1936"/>
      <c r="AL21" s="1936"/>
      <c r="AM21" s="1937"/>
      <c r="AN21" s="1935" cm="1">
        <f t="array" ref="AN21">SUMPRODUCT((Application!$B$714:$B$738 = 'CalHFA Addendum'!AN$18)*(Application!$AC$714:$AC$738 = 'CalHFA Addendum'!$B21),Application!$G$714:$G$738)</f>
        <v>0</v>
      </c>
      <c r="AO21" s="1936"/>
      <c r="AP21" s="1936"/>
      <c r="AQ21" s="1936"/>
      <c r="AR21" s="1936"/>
      <c r="AS21" s="1937"/>
      <c r="AT21" s="1938">
        <f t="shared" si="1"/>
        <v>0.47272727272727272</v>
      </c>
      <c r="AU21" s="1939"/>
      <c r="AV21" s="1939"/>
      <c r="AW21" s="1939"/>
      <c r="AX21" s="1939"/>
      <c r="AY21" s="1940"/>
      <c r="AZ21" s="1190"/>
      <c r="BA21" s="1190"/>
      <c r="BB21" s="1190"/>
      <c r="BC21" s="1190"/>
      <c r="BD21" s="1190"/>
      <c r="BE21" s="1194"/>
    </row>
    <row r="22" spans="1:58" ht="15">
      <c r="A22" s="1190"/>
      <c r="B22" s="1932">
        <v>0.6</v>
      </c>
      <c r="C22" s="1933"/>
      <c r="D22" s="1933"/>
      <c r="E22" s="1933"/>
      <c r="F22" s="1933"/>
      <c r="G22" s="1933"/>
      <c r="H22" s="1933"/>
      <c r="I22" s="1934"/>
      <c r="J22" s="1935">
        <f t="shared" si="0"/>
        <v>0</v>
      </c>
      <c r="K22" s="1936"/>
      <c r="L22" s="1936"/>
      <c r="M22" s="1936"/>
      <c r="N22" s="1936"/>
      <c r="O22" s="1937"/>
      <c r="P22" s="1935" cm="1">
        <f t="array" ref="P22">SUMPRODUCT((Application!$B$714:$B$738 = 'CalHFA Addendum'!P$18)*(Application!$AC$714:$AC$738 = 'CalHFA Addendum'!$B22),Application!$G$714:$G$738)</f>
        <v>0</v>
      </c>
      <c r="Q22" s="1936"/>
      <c r="R22" s="1936"/>
      <c r="S22" s="1936"/>
      <c r="T22" s="1936"/>
      <c r="U22" s="1937"/>
      <c r="V22" s="1935" cm="1">
        <f t="array" ref="V22">SUMPRODUCT((Application!$B$714:$B$738 = 'CalHFA Addendum'!V$18)*(Application!$AC$714:$AC$738 = 'CalHFA Addendum'!$B22),Application!$G$714:$G$738)</f>
        <v>0</v>
      </c>
      <c r="W22" s="1936"/>
      <c r="X22" s="1936"/>
      <c r="Y22" s="1936"/>
      <c r="Z22" s="1936"/>
      <c r="AA22" s="1937"/>
      <c r="AB22" s="1935" cm="1">
        <f t="array" ref="AB22">SUMPRODUCT((Application!$B$714:$B$738 = 'CalHFA Addendum'!AB$18)*(Application!$AC$714:$AC$738 = 'CalHFA Addendum'!$B22),Application!$G$714:$G$738)</f>
        <v>0</v>
      </c>
      <c r="AC22" s="1936"/>
      <c r="AD22" s="1936"/>
      <c r="AE22" s="1936"/>
      <c r="AF22" s="1936"/>
      <c r="AG22" s="1937"/>
      <c r="AH22" s="1935" cm="1">
        <f t="array" ref="AH22">SUMPRODUCT((Application!$B$714:$B$738 = 'CalHFA Addendum'!AH$18)*(Application!$AC$714:$AC$738 = 'CalHFA Addendum'!$B22),Application!$G$714:$G$738)</f>
        <v>0</v>
      </c>
      <c r="AI22" s="1936"/>
      <c r="AJ22" s="1936"/>
      <c r="AK22" s="1936"/>
      <c r="AL22" s="1936"/>
      <c r="AM22" s="1937"/>
      <c r="AN22" s="1935" cm="1">
        <f t="array" ref="AN22">SUMPRODUCT((Application!$B$714:$B$738 = 'CalHFA Addendum'!AN$18)*(Application!$AC$714:$AC$738 = 'CalHFA Addendum'!$B22),Application!$G$714:$G$738)</f>
        <v>0</v>
      </c>
      <c r="AO22" s="1936"/>
      <c r="AP22" s="1936"/>
      <c r="AQ22" s="1936"/>
      <c r="AR22" s="1936"/>
      <c r="AS22" s="1937"/>
      <c r="AT22" s="1938">
        <f t="shared" si="1"/>
        <v>0</v>
      </c>
      <c r="AU22" s="1939"/>
      <c r="AV22" s="1939"/>
      <c r="AW22" s="1939"/>
      <c r="AX22" s="1939"/>
      <c r="AY22" s="1940"/>
      <c r="AZ22" s="1190"/>
      <c r="BA22" s="1190"/>
      <c r="BB22" s="1190"/>
      <c r="BC22" s="1190"/>
      <c r="BD22" s="1190"/>
      <c r="BE22" s="1194"/>
    </row>
    <row r="23" spans="1:58" ht="15">
      <c r="A23" s="1190"/>
      <c r="B23" s="1932">
        <v>0.7</v>
      </c>
      <c r="C23" s="1933"/>
      <c r="D23" s="1933"/>
      <c r="E23" s="1933"/>
      <c r="F23" s="1933"/>
      <c r="G23" s="1933"/>
      <c r="H23" s="1933"/>
      <c r="I23" s="1934"/>
      <c r="J23" s="1935">
        <f t="shared" si="0"/>
        <v>0</v>
      </c>
      <c r="K23" s="1936"/>
      <c r="L23" s="1936"/>
      <c r="M23" s="1936"/>
      <c r="N23" s="1936"/>
      <c r="O23" s="1937"/>
      <c r="P23" s="1935" cm="1">
        <f t="array" ref="P23">SUMPRODUCT((Application!$B$714:$B$738 = 'CalHFA Addendum'!P$18)*(Application!$AC$714:$AC$738 = 'CalHFA Addendum'!$B23),Application!$G$714:$G$738)</f>
        <v>0</v>
      </c>
      <c r="Q23" s="1936"/>
      <c r="R23" s="1936"/>
      <c r="S23" s="1936"/>
      <c r="T23" s="1936"/>
      <c r="U23" s="1937"/>
      <c r="V23" s="1935" cm="1">
        <f t="array" ref="V23">SUMPRODUCT((Application!$B$714:$B$738 = 'CalHFA Addendum'!V$18)*(Application!$AC$714:$AC$738 = 'CalHFA Addendum'!$B23),Application!$G$714:$G$738)</f>
        <v>0</v>
      </c>
      <c r="W23" s="1936"/>
      <c r="X23" s="1936"/>
      <c r="Y23" s="1936"/>
      <c r="Z23" s="1936"/>
      <c r="AA23" s="1937"/>
      <c r="AB23" s="1935" cm="1">
        <f t="array" ref="AB23">SUMPRODUCT((Application!$B$714:$B$738 = 'CalHFA Addendum'!AB$18)*(Application!$AC$714:$AC$738 = 'CalHFA Addendum'!$B23),Application!$G$714:$G$738)</f>
        <v>0</v>
      </c>
      <c r="AC23" s="1936"/>
      <c r="AD23" s="1936"/>
      <c r="AE23" s="1936"/>
      <c r="AF23" s="1936"/>
      <c r="AG23" s="1937"/>
      <c r="AH23" s="1935" cm="1">
        <f t="array" ref="AH23">SUMPRODUCT((Application!$B$714:$B$738 = 'CalHFA Addendum'!AH$18)*(Application!$AC$714:$AC$738 = 'CalHFA Addendum'!$B23),Application!$G$714:$G$738)</f>
        <v>0</v>
      </c>
      <c r="AI23" s="1936"/>
      <c r="AJ23" s="1936"/>
      <c r="AK23" s="1936"/>
      <c r="AL23" s="1936"/>
      <c r="AM23" s="1937"/>
      <c r="AN23" s="1935" cm="1">
        <f t="array" ref="AN23">SUMPRODUCT((Application!$B$714:$B$738 = 'CalHFA Addendum'!AN$18)*(Application!$AC$714:$AC$738 = 'CalHFA Addendum'!$B23),Application!$G$714:$G$738)</f>
        <v>0</v>
      </c>
      <c r="AO23" s="1936"/>
      <c r="AP23" s="1936"/>
      <c r="AQ23" s="1936"/>
      <c r="AR23" s="1936"/>
      <c r="AS23" s="1937"/>
      <c r="AT23" s="1938">
        <f t="shared" si="1"/>
        <v>0</v>
      </c>
      <c r="AU23" s="1939"/>
      <c r="AV23" s="1939"/>
      <c r="AW23" s="1939"/>
      <c r="AX23" s="1939"/>
      <c r="AY23" s="1940"/>
      <c r="AZ23" s="1190"/>
      <c r="BA23" s="1190"/>
      <c r="BB23" s="1190"/>
      <c r="BC23" s="1190"/>
      <c r="BD23" s="1190"/>
      <c r="BE23" s="1194"/>
    </row>
    <row r="24" spans="1:58" ht="15">
      <c r="A24" s="1190"/>
      <c r="B24" s="1932">
        <v>0.8</v>
      </c>
      <c r="C24" s="1933"/>
      <c r="D24" s="1933"/>
      <c r="E24" s="1933"/>
      <c r="F24" s="1933"/>
      <c r="G24" s="1933"/>
      <c r="H24" s="1933"/>
      <c r="I24" s="1934"/>
      <c r="J24" s="1935">
        <f t="shared" si="0"/>
        <v>0</v>
      </c>
      <c r="K24" s="1936"/>
      <c r="L24" s="1936"/>
      <c r="M24" s="1936"/>
      <c r="N24" s="1936"/>
      <c r="O24" s="1937"/>
      <c r="P24" s="1935" cm="1">
        <f t="array" ref="P24">SUMPRODUCT((Application!$B$714:$B$738 = 'CalHFA Addendum'!P$18)*(Application!$AC$714:$AC$738 = 'CalHFA Addendum'!$B24),Application!$G$714:$G$738)</f>
        <v>0</v>
      </c>
      <c r="Q24" s="1936"/>
      <c r="R24" s="1936"/>
      <c r="S24" s="1936"/>
      <c r="T24" s="1936"/>
      <c r="U24" s="1937"/>
      <c r="V24" s="1935" cm="1">
        <f t="array" ref="V24">SUMPRODUCT((Application!$B$714:$B$738 = 'CalHFA Addendum'!V$18)*(Application!$AC$714:$AC$738 = 'CalHFA Addendum'!$B24),Application!$G$714:$G$738)</f>
        <v>0</v>
      </c>
      <c r="W24" s="1936"/>
      <c r="X24" s="1936"/>
      <c r="Y24" s="1936"/>
      <c r="Z24" s="1936"/>
      <c r="AA24" s="1937"/>
      <c r="AB24" s="1935" cm="1">
        <f t="array" ref="AB24">SUMPRODUCT((Application!$B$714:$B$738 = 'CalHFA Addendum'!AB$18)*(Application!$AC$714:$AC$738 = 'CalHFA Addendum'!$B24),Application!$G$714:$G$738)</f>
        <v>0</v>
      </c>
      <c r="AC24" s="1936"/>
      <c r="AD24" s="1936"/>
      <c r="AE24" s="1936"/>
      <c r="AF24" s="1936"/>
      <c r="AG24" s="1937"/>
      <c r="AH24" s="1935" cm="1">
        <f t="array" ref="AH24">SUMPRODUCT((Application!$B$714:$B$738 = 'CalHFA Addendum'!AH$18)*(Application!$AC$714:$AC$738 = 'CalHFA Addendum'!$B24),Application!$G$714:$G$738)</f>
        <v>0</v>
      </c>
      <c r="AI24" s="1936"/>
      <c r="AJ24" s="1936"/>
      <c r="AK24" s="1936"/>
      <c r="AL24" s="1936"/>
      <c r="AM24" s="1937"/>
      <c r="AN24" s="1935" cm="1">
        <f t="array" ref="AN24">SUMPRODUCT((Application!$B$714:$B$738 = 'CalHFA Addendum'!AN$18)*(Application!$AC$714:$AC$738 = 'CalHFA Addendum'!$B24),Application!$G$714:$G$738)</f>
        <v>0</v>
      </c>
      <c r="AO24" s="1936"/>
      <c r="AP24" s="1936"/>
      <c r="AQ24" s="1936"/>
      <c r="AR24" s="1936"/>
      <c r="AS24" s="1937"/>
      <c r="AT24" s="1938">
        <f t="shared" si="1"/>
        <v>0</v>
      </c>
      <c r="AU24" s="1939"/>
      <c r="AV24" s="1939"/>
      <c r="AW24" s="1939"/>
      <c r="AX24" s="1939"/>
      <c r="AY24" s="1940"/>
      <c r="AZ24" s="1190"/>
      <c r="BA24" s="1190"/>
      <c r="BB24" s="1190"/>
      <c r="BC24" s="1190"/>
      <c r="BD24" s="1190"/>
      <c r="BE24" s="1194"/>
    </row>
    <row r="25" spans="1:58" ht="15">
      <c r="A25" s="1190"/>
      <c r="B25" s="1932">
        <v>0.9</v>
      </c>
      <c r="C25" s="1933"/>
      <c r="D25" s="1933"/>
      <c r="E25" s="1933"/>
      <c r="F25" s="1933"/>
      <c r="G25" s="1933"/>
      <c r="H25" s="1933"/>
      <c r="I25" s="1934"/>
      <c r="J25" s="1941"/>
      <c r="K25" s="1942"/>
      <c r="L25" s="1942"/>
      <c r="M25" s="1942"/>
      <c r="N25" s="1942"/>
      <c r="O25" s="1943"/>
      <c r="P25" s="1941"/>
      <c r="Q25" s="1942"/>
      <c r="R25" s="1942"/>
      <c r="S25" s="1942"/>
      <c r="T25" s="1942"/>
      <c r="U25" s="1943"/>
      <c r="V25" s="1941"/>
      <c r="W25" s="1942"/>
      <c r="X25" s="1942"/>
      <c r="Y25" s="1942"/>
      <c r="Z25" s="1942"/>
      <c r="AA25" s="1943"/>
      <c r="AB25" s="1941"/>
      <c r="AC25" s="1942"/>
      <c r="AD25" s="1942"/>
      <c r="AE25" s="1942"/>
      <c r="AF25" s="1942"/>
      <c r="AG25" s="1943"/>
      <c r="AH25" s="1941"/>
      <c r="AI25" s="1942"/>
      <c r="AJ25" s="1942"/>
      <c r="AK25" s="1942"/>
      <c r="AL25" s="1942"/>
      <c r="AM25" s="1943"/>
      <c r="AN25" s="1941"/>
      <c r="AO25" s="1942"/>
      <c r="AP25" s="1942"/>
      <c r="AQ25" s="1942"/>
      <c r="AR25" s="1942"/>
      <c r="AS25" s="1943"/>
      <c r="AT25" s="1938">
        <f t="shared" si="1"/>
        <v>0</v>
      </c>
      <c r="AU25" s="1939"/>
      <c r="AV25" s="1939"/>
      <c r="AW25" s="1939"/>
      <c r="AX25" s="1939"/>
      <c r="AY25" s="1940"/>
      <c r="AZ25" s="1190"/>
      <c r="BA25" s="1190"/>
      <c r="BB25" s="1190"/>
      <c r="BC25" s="1190"/>
      <c r="BD25" s="1190"/>
      <c r="BE25" s="1194"/>
    </row>
    <row r="26" spans="1:58" ht="15">
      <c r="A26" s="1190"/>
      <c r="B26" s="1932">
        <v>1</v>
      </c>
      <c r="C26" s="1933"/>
      <c r="D26" s="1933"/>
      <c r="E26" s="1933"/>
      <c r="F26" s="1933"/>
      <c r="G26" s="1933"/>
      <c r="H26" s="1933"/>
      <c r="I26" s="1934"/>
      <c r="J26" s="1941"/>
      <c r="K26" s="1942"/>
      <c r="L26" s="1942"/>
      <c r="M26" s="1942"/>
      <c r="N26" s="1942"/>
      <c r="O26" s="1943"/>
      <c r="P26" s="1941"/>
      <c r="Q26" s="1942"/>
      <c r="R26" s="1942"/>
      <c r="S26" s="1942"/>
      <c r="T26" s="1942"/>
      <c r="U26" s="1943"/>
      <c r="V26" s="1941"/>
      <c r="W26" s="1942"/>
      <c r="X26" s="1942"/>
      <c r="Y26" s="1942"/>
      <c r="Z26" s="1942"/>
      <c r="AA26" s="1943"/>
      <c r="AB26" s="1941"/>
      <c r="AC26" s="1942"/>
      <c r="AD26" s="1942"/>
      <c r="AE26" s="1942"/>
      <c r="AF26" s="1942"/>
      <c r="AG26" s="1943"/>
      <c r="AH26" s="1941"/>
      <c r="AI26" s="1942"/>
      <c r="AJ26" s="1942"/>
      <c r="AK26" s="1942"/>
      <c r="AL26" s="1942"/>
      <c r="AM26" s="1943"/>
      <c r="AN26" s="1941"/>
      <c r="AO26" s="1942"/>
      <c r="AP26" s="1942"/>
      <c r="AQ26" s="1942"/>
      <c r="AR26" s="1942"/>
      <c r="AS26" s="1943"/>
      <c r="AT26" s="1938">
        <f t="shared" si="1"/>
        <v>0</v>
      </c>
      <c r="AU26" s="1939"/>
      <c r="AV26" s="1939"/>
      <c r="AW26" s="1939"/>
      <c r="AX26" s="1939"/>
      <c r="AY26" s="1940"/>
      <c r="AZ26" s="1190"/>
      <c r="BA26" s="1190"/>
      <c r="BB26" s="1190"/>
      <c r="BC26" s="1190"/>
      <c r="BD26" s="1190"/>
      <c r="BE26" s="1194"/>
    </row>
    <row r="27" spans="1:58" ht="15">
      <c r="A27" s="1190"/>
      <c r="B27" s="1932">
        <v>1.2</v>
      </c>
      <c r="C27" s="1933"/>
      <c r="D27" s="1933"/>
      <c r="E27" s="1933"/>
      <c r="F27" s="1933"/>
      <c r="G27" s="1933"/>
      <c r="H27" s="1933"/>
      <c r="I27" s="1934"/>
      <c r="J27" s="1941"/>
      <c r="K27" s="1942"/>
      <c r="L27" s="1942"/>
      <c r="M27" s="1942"/>
      <c r="N27" s="1942"/>
      <c r="O27" s="1943"/>
      <c r="P27" s="1941"/>
      <c r="Q27" s="1942"/>
      <c r="R27" s="1942"/>
      <c r="S27" s="1942"/>
      <c r="T27" s="1942"/>
      <c r="U27" s="1943"/>
      <c r="V27" s="1941"/>
      <c r="W27" s="1942"/>
      <c r="X27" s="1942"/>
      <c r="Y27" s="1942"/>
      <c r="Z27" s="1942"/>
      <c r="AA27" s="1943"/>
      <c r="AB27" s="1941"/>
      <c r="AC27" s="1942"/>
      <c r="AD27" s="1942"/>
      <c r="AE27" s="1942"/>
      <c r="AF27" s="1942"/>
      <c r="AG27" s="1943"/>
      <c r="AH27" s="1941"/>
      <c r="AI27" s="1942"/>
      <c r="AJ27" s="1942"/>
      <c r="AK27" s="1942"/>
      <c r="AL27" s="1942"/>
      <c r="AM27" s="1943"/>
      <c r="AN27" s="1941"/>
      <c r="AO27" s="1942"/>
      <c r="AP27" s="1942"/>
      <c r="AQ27" s="1942"/>
      <c r="AR27" s="1942"/>
      <c r="AS27" s="1943"/>
      <c r="AT27" s="1938">
        <f t="shared" si="1"/>
        <v>0</v>
      </c>
      <c r="AU27" s="1939"/>
      <c r="AV27" s="1939"/>
      <c r="AW27" s="1939"/>
      <c r="AX27" s="1939"/>
      <c r="AY27" s="1940"/>
      <c r="AZ27" s="1190"/>
      <c r="BA27" s="1190"/>
      <c r="BB27" s="1190"/>
      <c r="BC27" s="1190"/>
      <c r="BD27" s="1190"/>
      <c r="BE27" s="1194"/>
    </row>
    <row r="28" spans="1:58" thickBot="1">
      <c r="A28" s="1190"/>
      <c r="B28" s="1944" t="s">
        <v>2432</v>
      </c>
      <c r="C28" s="1945"/>
      <c r="D28" s="1945"/>
      <c r="E28" s="1945"/>
      <c r="F28" s="1945"/>
      <c r="G28" s="1945"/>
      <c r="H28" s="1945"/>
      <c r="I28" s="1946"/>
      <c r="J28" s="1947">
        <f>SUM(P28:AS28)</f>
        <v>1</v>
      </c>
      <c r="K28" s="1948"/>
      <c r="L28" s="1948"/>
      <c r="M28" s="1948"/>
      <c r="N28" s="1948"/>
      <c r="O28" s="1949"/>
      <c r="P28" s="1947">
        <f>_xlfn.IFNA(VLOOKUP(P$18,Application!$J$773:$S$776,6,FALSE), 0)</f>
        <v>0</v>
      </c>
      <c r="Q28" s="1948"/>
      <c r="R28" s="1948"/>
      <c r="S28" s="1948"/>
      <c r="T28" s="1948"/>
      <c r="U28" s="1949"/>
      <c r="V28" s="1947">
        <f>_xlfn.IFNA(VLOOKUP(V$18,Application!$J$773:$S$776,6,FALSE), 0)</f>
        <v>0</v>
      </c>
      <c r="W28" s="1948"/>
      <c r="X28" s="1948"/>
      <c r="Y28" s="1948"/>
      <c r="Z28" s="1948"/>
      <c r="AA28" s="1949"/>
      <c r="AB28" s="1947">
        <f>_xlfn.IFNA(VLOOKUP(AB$18,Application!$J$773:$S$776,6,FALSE), 0)</f>
        <v>1</v>
      </c>
      <c r="AC28" s="1948"/>
      <c r="AD28" s="1948"/>
      <c r="AE28" s="1948"/>
      <c r="AF28" s="1948"/>
      <c r="AG28" s="1949"/>
      <c r="AH28" s="1947">
        <f>_xlfn.IFNA(VLOOKUP(AH$18,Application!$J$773:$S$776,6,FALSE), 0)</f>
        <v>0</v>
      </c>
      <c r="AI28" s="1948"/>
      <c r="AJ28" s="1948"/>
      <c r="AK28" s="1948"/>
      <c r="AL28" s="1948"/>
      <c r="AM28" s="1949"/>
      <c r="AN28" s="1947">
        <f>_xlfn.IFNA(VLOOKUP(AN$18,Application!$J$773:$S$776,6,FALSE), 0)</f>
        <v>0</v>
      </c>
      <c r="AO28" s="1948"/>
      <c r="AP28" s="1948"/>
      <c r="AQ28" s="1948"/>
      <c r="AR28" s="1948"/>
      <c r="AS28" s="1949"/>
      <c r="AT28" s="1950">
        <f t="shared" si="1"/>
        <v>9.0909090909090905E-3</v>
      </c>
      <c r="AU28" s="1951"/>
      <c r="AV28" s="1951"/>
      <c r="AW28" s="1951"/>
      <c r="AX28" s="1951"/>
      <c r="AY28" s="1952"/>
      <c r="AZ28" s="1190"/>
      <c r="BA28" s="1190"/>
      <c r="BB28" s="1190"/>
      <c r="BC28" s="1190"/>
      <c r="BD28" s="1190"/>
      <c r="BE28" s="1194"/>
    </row>
    <row r="29" spans="1:58" thickBot="1">
      <c r="A29" s="1190"/>
      <c r="B29" s="1981" t="s">
        <v>1586</v>
      </c>
      <c r="C29" s="1954"/>
      <c r="D29" s="1954"/>
      <c r="E29" s="1954"/>
      <c r="F29" s="1954"/>
      <c r="G29" s="1954"/>
      <c r="H29" s="1954"/>
      <c r="I29" s="1955"/>
      <c r="J29" s="1953">
        <f>SUM(J19:O28)</f>
        <v>110</v>
      </c>
      <c r="K29" s="1954"/>
      <c r="L29" s="1954"/>
      <c r="M29" s="1954"/>
      <c r="N29" s="1954"/>
      <c r="O29" s="1955"/>
      <c r="P29" s="1953">
        <f>SUM(P19:U28)</f>
        <v>33</v>
      </c>
      <c r="Q29" s="1954"/>
      <c r="R29" s="1954"/>
      <c r="S29" s="1954"/>
      <c r="T29" s="1954"/>
      <c r="U29" s="1955"/>
      <c r="V29" s="1953">
        <f>SUM(V19:AA28)</f>
        <v>15</v>
      </c>
      <c r="W29" s="1954"/>
      <c r="X29" s="1954"/>
      <c r="Y29" s="1954"/>
      <c r="Z29" s="1954"/>
      <c r="AA29" s="1955"/>
      <c r="AB29" s="1953">
        <f>SUM(AB19:AG28)</f>
        <v>34</v>
      </c>
      <c r="AC29" s="1954"/>
      <c r="AD29" s="1954"/>
      <c r="AE29" s="1954"/>
      <c r="AF29" s="1954"/>
      <c r="AG29" s="1955"/>
      <c r="AH29" s="1953">
        <f>SUM(AH19:AM28)</f>
        <v>28</v>
      </c>
      <c r="AI29" s="1954"/>
      <c r="AJ29" s="1954"/>
      <c r="AK29" s="1954"/>
      <c r="AL29" s="1954"/>
      <c r="AM29" s="1955"/>
      <c r="AN29" s="1953">
        <f>SUM(AN19:AS28)</f>
        <v>0</v>
      </c>
      <c r="AO29" s="1954"/>
      <c r="AP29" s="1954"/>
      <c r="AQ29" s="1954"/>
      <c r="AR29" s="1954"/>
      <c r="AS29" s="1955"/>
      <c r="AT29" s="1956">
        <f t="shared" si="1"/>
        <v>1</v>
      </c>
      <c r="AU29" s="1957"/>
      <c r="AV29" s="1957"/>
      <c r="AW29" s="1957"/>
      <c r="AX29" s="1957"/>
      <c r="AY29" s="1958"/>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59" t="s">
        <v>2431</v>
      </c>
      <c r="C31" s="1960"/>
      <c r="D31" s="1960"/>
      <c r="E31" s="1960"/>
      <c r="F31" s="1960"/>
      <c r="G31" s="1960"/>
      <c r="H31" s="1960"/>
      <c r="I31" s="1960"/>
      <c r="J31" s="1960"/>
      <c r="K31" s="1960"/>
      <c r="L31" s="1960"/>
      <c r="M31" s="1960"/>
      <c r="N31" s="1960"/>
      <c r="O31" s="1960"/>
      <c r="P31" s="1960"/>
      <c r="Q31" s="1960"/>
      <c r="R31" s="1960"/>
      <c r="S31" s="1960"/>
      <c r="T31" s="1960"/>
      <c r="U31" s="1960"/>
      <c r="V31" s="1960"/>
      <c r="W31" s="1960"/>
      <c r="X31" s="1960"/>
      <c r="Y31" s="1960"/>
      <c r="Z31" s="1960"/>
      <c r="AA31" s="1960"/>
      <c r="AB31" s="1960"/>
      <c r="AC31" s="1960"/>
      <c r="AD31" s="1960"/>
      <c r="AE31" s="1960"/>
      <c r="AF31" s="1960"/>
      <c r="AG31" s="1960"/>
      <c r="AH31" s="1960"/>
      <c r="AI31" s="1960"/>
      <c r="AJ31" s="1960"/>
      <c r="AK31" s="1960"/>
      <c r="AL31" s="1960"/>
      <c r="AM31" s="1960"/>
      <c r="AN31" s="1960"/>
      <c r="AO31" s="1960"/>
      <c r="AP31" s="1960"/>
      <c r="AQ31" s="1960"/>
      <c r="AR31" s="1960"/>
      <c r="AS31" s="1960"/>
      <c r="AT31" s="1960"/>
      <c r="AU31" s="1960"/>
      <c r="AV31" s="1960"/>
      <c r="AW31" s="1960"/>
      <c r="AX31" s="1960"/>
      <c r="AY31" s="1960"/>
      <c r="AZ31" s="1960"/>
      <c r="BA31" s="1960"/>
      <c r="BB31" s="1960"/>
      <c r="BC31" s="1960"/>
      <c r="BD31" s="1961"/>
      <c r="BE31" s="1194"/>
    </row>
    <row r="32" spans="1:58" thickBot="1">
      <c r="A32" s="1190"/>
      <c r="B32" s="1962" t="s">
        <v>2430</v>
      </c>
      <c r="C32" s="1963"/>
      <c r="D32" s="1963"/>
      <c r="E32" s="1963"/>
      <c r="F32" s="1963"/>
      <c r="G32" s="1963"/>
      <c r="H32" s="1963"/>
      <c r="I32" s="1963"/>
      <c r="J32" s="1966" t="s">
        <v>2429</v>
      </c>
      <c r="K32" s="1967"/>
      <c r="L32" s="1967"/>
      <c r="M32" s="1967"/>
      <c r="N32" s="1966" t="s">
        <v>2428</v>
      </c>
      <c r="O32" s="1967"/>
      <c r="P32" s="1967"/>
      <c r="Q32" s="1969"/>
      <c r="R32" s="1971" t="s">
        <v>2427</v>
      </c>
      <c r="S32" s="1972"/>
      <c r="T32" s="1972"/>
      <c r="U32" s="1972"/>
      <c r="V32" s="1972"/>
      <c r="W32" s="1972"/>
      <c r="X32" s="1972"/>
      <c r="Y32" s="1972"/>
      <c r="Z32" s="1972"/>
      <c r="AA32" s="1972"/>
      <c r="AB32" s="1972"/>
      <c r="AC32" s="1972"/>
      <c r="AD32" s="1972"/>
      <c r="AE32" s="1972"/>
      <c r="AF32" s="1972"/>
      <c r="AG32" s="1972"/>
      <c r="AH32" s="1972"/>
      <c r="AI32" s="1972"/>
      <c r="AJ32" s="1972"/>
      <c r="AK32" s="1972"/>
      <c r="AL32" s="1972"/>
      <c r="AM32" s="1972"/>
      <c r="AN32" s="1972"/>
      <c r="AO32" s="1972"/>
      <c r="AP32" s="1972"/>
      <c r="AQ32" s="1972"/>
      <c r="AR32" s="1972"/>
      <c r="AS32" s="1972"/>
      <c r="AT32" s="1972"/>
      <c r="AU32" s="1972"/>
      <c r="AV32" s="1972"/>
      <c r="AW32" s="1972"/>
      <c r="AX32" s="1972"/>
      <c r="AY32" s="1972"/>
      <c r="AZ32" s="1972"/>
      <c r="BA32" s="1972"/>
      <c r="BB32" s="1972"/>
      <c r="BC32" s="1972"/>
      <c r="BD32" s="1973"/>
      <c r="BE32" s="1194"/>
    </row>
    <row r="33" spans="1:58" ht="15" customHeight="1">
      <c r="A33" s="1190"/>
      <c r="B33" s="1964"/>
      <c r="C33" s="1965"/>
      <c r="D33" s="1965"/>
      <c r="E33" s="1965"/>
      <c r="F33" s="1965"/>
      <c r="G33" s="1965"/>
      <c r="H33" s="1965"/>
      <c r="I33" s="1965"/>
      <c r="J33" s="1968"/>
      <c r="K33" s="1968"/>
      <c r="L33" s="1968"/>
      <c r="M33" s="1968"/>
      <c r="N33" s="1968"/>
      <c r="O33" s="1968"/>
      <c r="P33" s="1968"/>
      <c r="Q33" s="1970"/>
      <c r="R33" s="1974" t="s">
        <v>2426</v>
      </c>
      <c r="S33" s="1975"/>
      <c r="T33" s="1975"/>
      <c r="U33" s="1975"/>
      <c r="V33" s="1975"/>
      <c r="W33" s="1975"/>
      <c r="X33" s="1975"/>
      <c r="Y33" s="1975"/>
      <c r="Z33" s="1975"/>
      <c r="AA33" s="1975"/>
      <c r="AB33" s="1975"/>
      <c r="AC33" s="1975"/>
      <c r="AD33" s="1975"/>
      <c r="AE33" s="1975"/>
      <c r="AF33" s="1975"/>
      <c r="AG33" s="1975"/>
      <c r="AH33" s="1975"/>
      <c r="AI33" s="1975"/>
      <c r="AJ33" s="1975"/>
      <c r="AK33" s="1975"/>
      <c r="AL33" s="1975"/>
      <c r="AM33" s="1975"/>
      <c r="AN33" s="1975"/>
      <c r="AO33" s="1975"/>
      <c r="AP33" s="1975"/>
      <c r="AQ33" s="1975"/>
      <c r="AR33" s="1975"/>
      <c r="AS33" s="1975"/>
      <c r="AT33" s="1975"/>
      <c r="AU33" s="1975"/>
      <c r="AV33" s="1975"/>
      <c r="AW33" s="1975"/>
      <c r="AX33" s="1975"/>
      <c r="AY33" s="1975"/>
      <c r="AZ33" s="1975"/>
      <c r="BA33" s="1975"/>
      <c r="BB33" s="1975"/>
      <c r="BC33" s="1975"/>
      <c r="BD33" s="1976"/>
      <c r="BE33" s="1194"/>
    </row>
    <row r="34" spans="1:58" ht="15.75" customHeight="1" thickBot="1">
      <c r="A34" s="1190"/>
      <c r="B34" s="1964"/>
      <c r="C34" s="1965"/>
      <c r="D34" s="1965"/>
      <c r="E34" s="1965"/>
      <c r="F34" s="1965"/>
      <c r="G34" s="1965"/>
      <c r="H34" s="1965"/>
      <c r="I34" s="1965"/>
      <c r="J34" s="1968"/>
      <c r="K34" s="1968"/>
      <c r="L34" s="1968"/>
      <c r="M34" s="1968"/>
      <c r="N34" s="1968"/>
      <c r="O34" s="1968"/>
      <c r="P34" s="1968"/>
      <c r="Q34" s="1970"/>
      <c r="R34" s="1977"/>
      <c r="S34" s="1978"/>
      <c r="T34" s="1978"/>
      <c r="U34" s="1978"/>
      <c r="V34" s="1978"/>
      <c r="W34" s="1978"/>
      <c r="X34" s="1978"/>
      <c r="Y34" s="1978"/>
      <c r="Z34" s="1978"/>
      <c r="AA34" s="1978"/>
      <c r="AB34" s="1978"/>
      <c r="AC34" s="1978"/>
      <c r="AD34" s="1978"/>
      <c r="AE34" s="1978"/>
      <c r="AF34" s="1978"/>
      <c r="AG34" s="1978"/>
      <c r="AH34" s="1978"/>
      <c r="AI34" s="1978"/>
      <c r="AJ34" s="1978"/>
      <c r="AK34" s="1978"/>
      <c r="AL34" s="1978"/>
      <c r="AM34" s="1978"/>
      <c r="AN34" s="1978"/>
      <c r="AO34" s="1978"/>
      <c r="AP34" s="1978"/>
      <c r="AQ34" s="1978"/>
      <c r="AR34" s="1978"/>
      <c r="AS34" s="1978"/>
      <c r="AT34" s="1978"/>
      <c r="AU34" s="1978"/>
      <c r="AV34" s="1978"/>
      <c r="AW34" s="1978"/>
      <c r="AX34" s="1978"/>
      <c r="AY34" s="1978"/>
      <c r="AZ34" s="1978"/>
      <c r="BA34" s="1978"/>
      <c r="BB34" s="1978"/>
      <c r="BC34" s="1978"/>
      <c r="BD34" s="1979"/>
      <c r="BE34" s="1194"/>
    </row>
    <row r="35" spans="1:58" ht="15.75" customHeight="1">
      <c r="A35" s="1190"/>
      <c r="B35" s="1964"/>
      <c r="C35" s="1965"/>
      <c r="D35" s="1965"/>
      <c r="E35" s="1965"/>
      <c r="F35" s="1965"/>
      <c r="G35" s="1965"/>
      <c r="H35" s="1965"/>
      <c r="I35" s="1965"/>
      <c r="J35" s="1968"/>
      <c r="K35" s="1968"/>
      <c r="L35" s="1968"/>
      <c r="M35" s="1968"/>
      <c r="N35" s="1968"/>
      <c r="O35" s="1968"/>
      <c r="P35" s="1968"/>
      <c r="Q35" s="1968"/>
      <c r="R35" s="1980">
        <v>0.3</v>
      </c>
      <c r="S35" s="1980"/>
      <c r="T35" s="1980"/>
      <c r="U35" s="1980"/>
      <c r="V35" s="1980">
        <v>0.4</v>
      </c>
      <c r="W35" s="1980"/>
      <c r="X35" s="1980"/>
      <c r="Y35" s="1980"/>
      <c r="Z35" s="1980">
        <v>0.5</v>
      </c>
      <c r="AA35" s="1980"/>
      <c r="AB35" s="1980"/>
      <c r="AC35" s="1980"/>
      <c r="AD35" s="1980">
        <v>0.6</v>
      </c>
      <c r="AE35" s="1980"/>
      <c r="AF35" s="1980"/>
      <c r="AG35" s="1980"/>
      <c r="AH35" s="1980">
        <v>0.7</v>
      </c>
      <c r="AI35" s="1980"/>
      <c r="AJ35" s="1980"/>
      <c r="AK35" s="1980"/>
      <c r="AL35" s="1985">
        <v>0.8</v>
      </c>
      <c r="AM35" s="1986"/>
      <c r="AN35" s="1986"/>
      <c r="AO35" s="1987"/>
      <c r="AP35" s="1988">
        <v>1.2</v>
      </c>
      <c r="AQ35" s="1989"/>
      <c r="AR35" s="1990"/>
      <c r="AS35" s="1982" t="s">
        <v>2425</v>
      </c>
      <c r="AT35" s="1983"/>
      <c r="AU35" s="1983"/>
      <c r="AV35" s="1983"/>
      <c r="AW35" s="1983"/>
      <c r="AX35" s="1991"/>
      <c r="AY35" s="1982" t="s">
        <v>2424</v>
      </c>
      <c r="AZ35" s="1983"/>
      <c r="BA35" s="1983"/>
      <c r="BB35" s="1983"/>
      <c r="BC35" s="1983"/>
      <c r="BD35" s="1984"/>
      <c r="BE35" s="1194"/>
    </row>
    <row r="36" spans="1:58" ht="15.75" customHeight="1">
      <c r="A36" s="1190"/>
      <c r="B36" s="2001" t="s">
        <v>2423</v>
      </c>
      <c r="C36" s="2002"/>
      <c r="D36" s="2002"/>
      <c r="E36" s="2002"/>
      <c r="F36" s="2002"/>
      <c r="G36" s="2002"/>
      <c r="H36" s="2002"/>
      <c r="I36" s="2002"/>
      <c r="J36" s="2003" t="s">
        <v>2422</v>
      </c>
      <c r="K36" s="2003"/>
      <c r="L36" s="2003"/>
      <c r="M36" s="2003"/>
      <c r="N36" s="2003">
        <v>55</v>
      </c>
      <c r="O36" s="2003"/>
      <c r="P36" s="2003"/>
      <c r="Q36" s="2003"/>
      <c r="R36" s="2004"/>
      <c r="S36" s="2004"/>
      <c r="T36" s="2004"/>
      <c r="U36" s="2004"/>
      <c r="V36" s="2004"/>
      <c r="W36" s="2004"/>
      <c r="X36" s="2004"/>
      <c r="Y36" s="2004"/>
      <c r="Z36" s="2004"/>
      <c r="AA36" s="2004"/>
      <c r="AB36" s="2004"/>
      <c r="AC36" s="2004"/>
      <c r="AD36" s="2004"/>
      <c r="AE36" s="2004"/>
      <c r="AF36" s="2004"/>
      <c r="AG36" s="2004"/>
      <c r="AH36" s="2004"/>
      <c r="AI36" s="2004"/>
      <c r="AJ36" s="2004"/>
      <c r="AK36" s="2004"/>
      <c r="AL36" s="1992"/>
      <c r="AM36" s="1993"/>
      <c r="AN36" s="1993"/>
      <c r="AO36" s="1994"/>
      <c r="AP36" s="1992"/>
      <c r="AQ36" s="1993"/>
      <c r="AR36" s="1994"/>
      <c r="AS36" s="1995">
        <f t="shared" ref="AS36:AS47" si="2">SUM(R36:AR36)</f>
        <v>0</v>
      </c>
      <c r="AT36" s="1996"/>
      <c r="AU36" s="1996"/>
      <c r="AV36" s="1996"/>
      <c r="AW36" s="1996"/>
      <c r="AX36" s="1997"/>
      <c r="AY36" s="1998">
        <f t="shared" ref="AY36:AY47" si="3">AS36/$J$29</f>
        <v>0</v>
      </c>
      <c r="AZ36" s="1999"/>
      <c r="BA36" s="1999"/>
      <c r="BB36" s="1999"/>
      <c r="BC36" s="1999"/>
      <c r="BD36" s="2000"/>
      <c r="BE36" s="1194"/>
    </row>
    <row r="37" spans="1:58" ht="15.75" customHeight="1">
      <c r="A37" s="1190"/>
      <c r="B37" s="2001" t="s">
        <v>2421</v>
      </c>
      <c r="C37" s="2002"/>
      <c r="D37" s="2002"/>
      <c r="E37" s="2002"/>
      <c r="F37" s="2002"/>
      <c r="G37" s="2002"/>
      <c r="H37" s="2002"/>
      <c r="I37" s="2002"/>
      <c r="J37" s="2003" t="s">
        <v>2420</v>
      </c>
      <c r="K37" s="2003"/>
      <c r="L37" s="2003"/>
      <c r="M37" s="2003"/>
      <c r="N37" s="2003">
        <v>55</v>
      </c>
      <c r="O37" s="2003"/>
      <c r="P37" s="2003"/>
      <c r="Q37" s="2003"/>
      <c r="R37" s="2004"/>
      <c r="S37" s="2004"/>
      <c r="T37" s="2004"/>
      <c r="U37" s="2004"/>
      <c r="V37" s="2004"/>
      <c r="W37" s="2004"/>
      <c r="X37" s="2004"/>
      <c r="Y37" s="2004"/>
      <c r="Z37" s="2004"/>
      <c r="AA37" s="2004"/>
      <c r="AB37" s="2004"/>
      <c r="AC37" s="2004"/>
      <c r="AD37" s="2004"/>
      <c r="AE37" s="2004"/>
      <c r="AF37" s="2004"/>
      <c r="AG37" s="2004"/>
      <c r="AH37" s="2004"/>
      <c r="AI37" s="2004"/>
      <c r="AJ37" s="2004"/>
      <c r="AK37" s="2004"/>
      <c r="AL37" s="1992"/>
      <c r="AM37" s="1993"/>
      <c r="AN37" s="1993"/>
      <c r="AO37" s="1994"/>
      <c r="AP37" s="1992"/>
      <c r="AQ37" s="1993"/>
      <c r="AR37" s="1994"/>
      <c r="AS37" s="1995">
        <f t="shared" si="2"/>
        <v>0</v>
      </c>
      <c r="AT37" s="1996"/>
      <c r="AU37" s="1996"/>
      <c r="AV37" s="1996"/>
      <c r="AW37" s="1996"/>
      <c r="AX37" s="1997"/>
      <c r="AY37" s="1998">
        <f t="shared" si="3"/>
        <v>0</v>
      </c>
      <c r="AZ37" s="1999"/>
      <c r="BA37" s="1999"/>
      <c r="BB37" s="1999"/>
      <c r="BC37" s="1999"/>
      <c r="BD37" s="2000"/>
      <c r="BE37" s="1194"/>
    </row>
    <row r="38" spans="1:58" ht="15.75" customHeight="1">
      <c r="A38" s="1190"/>
      <c r="B38" s="2001" t="s">
        <v>2419</v>
      </c>
      <c r="C38" s="2002"/>
      <c r="D38" s="2002"/>
      <c r="E38" s="2002"/>
      <c r="F38" s="2002"/>
      <c r="G38" s="2002"/>
      <c r="H38" s="2002"/>
      <c r="I38" s="2002"/>
      <c r="J38" s="2003" t="s">
        <v>2418</v>
      </c>
      <c r="K38" s="2003"/>
      <c r="L38" s="2003"/>
      <c r="M38" s="2003"/>
      <c r="N38" s="2003">
        <v>55</v>
      </c>
      <c r="O38" s="2003"/>
      <c r="P38" s="2003"/>
      <c r="Q38" s="2003"/>
      <c r="R38" s="2004"/>
      <c r="S38" s="2004"/>
      <c r="T38" s="2004"/>
      <c r="U38" s="2004"/>
      <c r="V38" s="2004"/>
      <c r="W38" s="2004"/>
      <c r="X38" s="2004"/>
      <c r="Y38" s="2004"/>
      <c r="Z38" s="2004"/>
      <c r="AA38" s="2004"/>
      <c r="AB38" s="2004"/>
      <c r="AC38" s="2004"/>
      <c r="AD38" s="2004"/>
      <c r="AE38" s="2004"/>
      <c r="AF38" s="2004"/>
      <c r="AG38" s="2004"/>
      <c r="AH38" s="2004"/>
      <c r="AI38" s="2004"/>
      <c r="AJ38" s="2004"/>
      <c r="AK38" s="2004"/>
      <c r="AL38" s="1992"/>
      <c r="AM38" s="1993"/>
      <c r="AN38" s="1993"/>
      <c r="AO38" s="1994"/>
      <c r="AP38" s="1992"/>
      <c r="AQ38" s="1993"/>
      <c r="AR38" s="1994"/>
      <c r="AS38" s="1995">
        <f t="shared" si="2"/>
        <v>0</v>
      </c>
      <c r="AT38" s="1996"/>
      <c r="AU38" s="1996"/>
      <c r="AV38" s="1996"/>
      <c r="AW38" s="1996"/>
      <c r="AX38" s="1997"/>
      <c r="AY38" s="1998">
        <f t="shared" si="3"/>
        <v>0</v>
      </c>
      <c r="AZ38" s="1999"/>
      <c r="BA38" s="1999"/>
      <c r="BB38" s="1999"/>
      <c r="BC38" s="1999"/>
      <c r="BD38" s="2000"/>
      <c r="BE38" s="1194"/>
    </row>
    <row r="39" spans="1:58" ht="15.75" customHeight="1">
      <c r="A39" s="1190"/>
      <c r="B39" s="2001" t="s">
        <v>2417</v>
      </c>
      <c r="C39" s="2002"/>
      <c r="D39" s="2002"/>
      <c r="E39" s="2002"/>
      <c r="F39" s="2002"/>
      <c r="G39" s="2002"/>
      <c r="H39" s="2002"/>
      <c r="I39" s="2002"/>
      <c r="J39" s="2003"/>
      <c r="K39" s="2003"/>
      <c r="L39" s="2003"/>
      <c r="M39" s="2003"/>
      <c r="N39" s="2003"/>
      <c r="O39" s="2003"/>
      <c r="P39" s="2003"/>
      <c r="Q39" s="2003"/>
      <c r="R39" s="2004"/>
      <c r="S39" s="2004"/>
      <c r="T39" s="2004"/>
      <c r="U39" s="2004"/>
      <c r="V39" s="2004"/>
      <c r="W39" s="2004"/>
      <c r="X39" s="2004"/>
      <c r="Y39" s="2004"/>
      <c r="Z39" s="2004"/>
      <c r="AA39" s="2004"/>
      <c r="AB39" s="2004"/>
      <c r="AC39" s="2004"/>
      <c r="AD39" s="2004"/>
      <c r="AE39" s="2004"/>
      <c r="AF39" s="2004"/>
      <c r="AG39" s="2004"/>
      <c r="AH39" s="2004"/>
      <c r="AI39" s="2004"/>
      <c r="AJ39" s="2004"/>
      <c r="AK39" s="2004"/>
      <c r="AL39" s="1992"/>
      <c r="AM39" s="1993"/>
      <c r="AN39" s="1993"/>
      <c r="AO39" s="1994"/>
      <c r="AP39" s="1992"/>
      <c r="AQ39" s="1993"/>
      <c r="AR39" s="1994"/>
      <c r="AS39" s="1995">
        <f t="shared" si="2"/>
        <v>0</v>
      </c>
      <c r="AT39" s="1996"/>
      <c r="AU39" s="1996"/>
      <c r="AV39" s="1996"/>
      <c r="AW39" s="1996"/>
      <c r="AX39" s="1997"/>
      <c r="AY39" s="1998">
        <f t="shared" si="3"/>
        <v>0</v>
      </c>
      <c r="AZ39" s="1999"/>
      <c r="BA39" s="1999"/>
      <c r="BB39" s="1999"/>
      <c r="BC39" s="1999"/>
      <c r="BD39" s="2000"/>
      <c r="BE39" s="1194"/>
    </row>
    <row r="40" spans="1:58" ht="15.75" customHeight="1">
      <c r="A40" s="1190"/>
      <c r="B40" s="2001" t="s">
        <v>2417</v>
      </c>
      <c r="C40" s="2002"/>
      <c r="D40" s="2002"/>
      <c r="E40" s="2002"/>
      <c r="F40" s="2002"/>
      <c r="G40" s="2002"/>
      <c r="H40" s="2002"/>
      <c r="I40" s="2002"/>
      <c r="J40" s="2003"/>
      <c r="K40" s="2003"/>
      <c r="L40" s="2003"/>
      <c r="M40" s="2003"/>
      <c r="N40" s="2003"/>
      <c r="O40" s="2003"/>
      <c r="P40" s="2003"/>
      <c r="Q40" s="2003"/>
      <c r="R40" s="2004"/>
      <c r="S40" s="2004"/>
      <c r="T40" s="2004"/>
      <c r="U40" s="2004"/>
      <c r="V40" s="2004"/>
      <c r="W40" s="2004"/>
      <c r="X40" s="2004"/>
      <c r="Y40" s="2004"/>
      <c r="Z40" s="2004"/>
      <c r="AA40" s="2004"/>
      <c r="AB40" s="2004"/>
      <c r="AC40" s="2004"/>
      <c r="AD40" s="2004"/>
      <c r="AE40" s="2004"/>
      <c r="AF40" s="2004"/>
      <c r="AG40" s="2004"/>
      <c r="AH40" s="2004"/>
      <c r="AI40" s="2004"/>
      <c r="AJ40" s="2004"/>
      <c r="AK40" s="2004"/>
      <c r="AL40" s="1992"/>
      <c r="AM40" s="1993"/>
      <c r="AN40" s="1993"/>
      <c r="AO40" s="1994"/>
      <c r="AP40" s="1992"/>
      <c r="AQ40" s="1993"/>
      <c r="AR40" s="1994"/>
      <c r="AS40" s="1995">
        <f t="shared" si="2"/>
        <v>0</v>
      </c>
      <c r="AT40" s="1996"/>
      <c r="AU40" s="1996"/>
      <c r="AV40" s="1996"/>
      <c r="AW40" s="1996"/>
      <c r="AX40" s="1997"/>
      <c r="AY40" s="1998">
        <f t="shared" si="3"/>
        <v>0</v>
      </c>
      <c r="AZ40" s="1999"/>
      <c r="BA40" s="1999"/>
      <c r="BB40" s="1999"/>
      <c r="BC40" s="1999"/>
      <c r="BD40" s="2000"/>
      <c r="BE40" s="1194"/>
    </row>
    <row r="41" spans="1:58" ht="15.75" customHeight="1">
      <c r="A41" s="1190"/>
      <c r="B41" s="2001" t="s">
        <v>2416</v>
      </c>
      <c r="C41" s="2002"/>
      <c r="D41" s="2002"/>
      <c r="E41" s="2002"/>
      <c r="F41" s="2002"/>
      <c r="G41" s="2002"/>
      <c r="H41" s="2002"/>
      <c r="I41" s="2002"/>
      <c r="J41" s="2003"/>
      <c r="K41" s="2003"/>
      <c r="L41" s="2003"/>
      <c r="M41" s="2003"/>
      <c r="N41" s="2003"/>
      <c r="O41" s="2003"/>
      <c r="P41" s="2003"/>
      <c r="Q41" s="2003"/>
      <c r="R41" s="2004"/>
      <c r="S41" s="2004"/>
      <c r="T41" s="2004"/>
      <c r="U41" s="2004"/>
      <c r="V41" s="2004"/>
      <c r="W41" s="2004"/>
      <c r="X41" s="2004"/>
      <c r="Y41" s="2004"/>
      <c r="Z41" s="2004"/>
      <c r="AA41" s="2004"/>
      <c r="AB41" s="2004"/>
      <c r="AC41" s="2004"/>
      <c r="AD41" s="2004"/>
      <c r="AE41" s="2004"/>
      <c r="AF41" s="2004"/>
      <c r="AG41" s="2004"/>
      <c r="AH41" s="2004"/>
      <c r="AI41" s="2004"/>
      <c r="AJ41" s="2004"/>
      <c r="AK41" s="2004"/>
      <c r="AL41" s="1992"/>
      <c r="AM41" s="1993"/>
      <c r="AN41" s="1993"/>
      <c r="AO41" s="1994"/>
      <c r="AP41" s="1992"/>
      <c r="AQ41" s="1993"/>
      <c r="AR41" s="1994"/>
      <c r="AS41" s="1995">
        <f t="shared" si="2"/>
        <v>0</v>
      </c>
      <c r="AT41" s="1996"/>
      <c r="AU41" s="1996"/>
      <c r="AV41" s="1996"/>
      <c r="AW41" s="1996"/>
      <c r="AX41" s="1997"/>
      <c r="AY41" s="1998">
        <f t="shared" si="3"/>
        <v>0</v>
      </c>
      <c r="AZ41" s="1999"/>
      <c r="BA41" s="1999"/>
      <c r="BB41" s="1999"/>
      <c r="BC41" s="1999"/>
      <c r="BD41" s="2000"/>
      <c r="BE41" s="1194"/>
    </row>
    <row r="42" spans="1:58" ht="15.75" customHeight="1">
      <c r="A42" s="1190"/>
      <c r="B42" s="2001" t="s">
        <v>2416</v>
      </c>
      <c r="C42" s="2002"/>
      <c r="D42" s="2002"/>
      <c r="E42" s="2002"/>
      <c r="F42" s="2002"/>
      <c r="G42" s="2002"/>
      <c r="H42" s="2002"/>
      <c r="I42" s="2002"/>
      <c r="J42" s="2003"/>
      <c r="K42" s="2003"/>
      <c r="L42" s="2003"/>
      <c r="M42" s="2003"/>
      <c r="N42" s="2003"/>
      <c r="O42" s="2003"/>
      <c r="P42" s="2003"/>
      <c r="Q42" s="2003"/>
      <c r="R42" s="2004"/>
      <c r="S42" s="2004"/>
      <c r="T42" s="2004"/>
      <c r="U42" s="2004"/>
      <c r="V42" s="2004"/>
      <c r="W42" s="2004"/>
      <c r="X42" s="2004"/>
      <c r="Y42" s="2004"/>
      <c r="Z42" s="2004"/>
      <c r="AA42" s="2004"/>
      <c r="AB42" s="2004"/>
      <c r="AC42" s="2004"/>
      <c r="AD42" s="2004"/>
      <c r="AE42" s="2004"/>
      <c r="AF42" s="2004"/>
      <c r="AG42" s="2004"/>
      <c r="AH42" s="2004"/>
      <c r="AI42" s="2004"/>
      <c r="AJ42" s="2004"/>
      <c r="AK42" s="2004"/>
      <c r="AL42" s="1992"/>
      <c r="AM42" s="1993"/>
      <c r="AN42" s="1993"/>
      <c r="AO42" s="1994"/>
      <c r="AP42" s="1992"/>
      <c r="AQ42" s="1993"/>
      <c r="AR42" s="1994"/>
      <c r="AS42" s="1995">
        <f t="shared" si="2"/>
        <v>0</v>
      </c>
      <c r="AT42" s="1996"/>
      <c r="AU42" s="1996"/>
      <c r="AV42" s="1996"/>
      <c r="AW42" s="1996"/>
      <c r="AX42" s="1997"/>
      <c r="AY42" s="1998">
        <f t="shared" si="3"/>
        <v>0</v>
      </c>
      <c r="AZ42" s="1999"/>
      <c r="BA42" s="1999"/>
      <c r="BB42" s="1999"/>
      <c r="BC42" s="1999"/>
      <c r="BD42" s="2000"/>
      <c r="BE42" s="1194"/>
    </row>
    <row r="43" spans="1:58" ht="15.75" customHeight="1">
      <c r="A43" s="1190"/>
      <c r="B43" s="2005" t="s">
        <v>2415</v>
      </c>
      <c r="C43" s="2006"/>
      <c r="D43" s="2006"/>
      <c r="E43" s="2006"/>
      <c r="F43" s="2006"/>
      <c r="G43" s="2006"/>
      <c r="H43" s="2006"/>
      <c r="I43" s="2006"/>
      <c r="J43" s="2003"/>
      <c r="K43" s="2003"/>
      <c r="L43" s="2003"/>
      <c r="M43" s="2003"/>
      <c r="N43" s="2003"/>
      <c r="O43" s="2003"/>
      <c r="P43" s="2003"/>
      <c r="Q43" s="2003"/>
      <c r="R43" s="2004"/>
      <c r="S43" s="2004"/>
      <c r="T43" s="2004"/>
      <c r="U43" s="2004"/>
      <c r="V43" s="2004"/>
      <c r="W43" s="2004"/>
      <c r="X43" s="2004"/>
      <c r="Y43" s="2004"/>
      <c r="Z43" s="2004"/>
      <c r="AA43" s="2004"/>
      <c r="AB43" s="2004"/>
      <c r="AC43" s="2004"/>
      <c r="AD43" s="2004"/>
      <c r="AE43" s="2004"/>
      <c r="AF43" s="2004"/>
      <c r="AG43" s="2004"/>
      <c r="AH43" s="2004"/>
      <c r="AI43" s="2004"/>
      <c r="AJ43" s="2004"/>
      <c r="AK43" s="2004"/>
      <c r="AL43" s="1992"/>
      <c r="AM43" s="1993"/>
      <c r="AN43" s="1993"/>
      <c r="AO43" s="1994"/>
      <c r="AP43" s="1992"/>
      <c r="AQ43" s="1993"/>
      <c r="AR43" s="1994"/>
      <c r="AS43" s="1995">
        <f t="shared" si="2"/>
        <v>0</v>
      </c>
      <c r="AT43" s="1996"/>
      <c r="AU43" s="1996"/>
      <c r="AV43" s="1996"/>
      <c r="AW43" s="1996"/>
      <c r="AX43" s="1997"/>
      <c r="AY43" s="1998">
        <f t="shared" si="3"/>
        <v>0</v>
      </c>
      <c r="AZ43" s="1999"/>
      <c r="BA43" s="1999"/>
      <c r="BB43" s="1999"/>
      <c r="BC43" s="1999"/>
      <c r="BD43" s="2000"/>
      <c r="BE43" s="1194"/>
    </row>
    <row r="44" spans="1:58" ht="15.75" customHeight="1">
      <c r="A44" s="1190"/>
      <c r="B44" s="2005" t="s">
        <v>2414</v>
      </c>
      <c r="C44" s="2006"/>
      <c r="D44" s="2006"/>
      <c r="E44" s="2006"/>
      <c r="F44" s="2006"/>
      <c r="G44" s="2006"/>
      <c r="H44" s="2006"/>
      <c r="I44" s="2006"/>
      <c r="J44" s="2003"/>
      <c r="K44" s="2003"/>
      <c r="L44" s="2003"/>
      <c r="M44" s="2003"/>
      <c r="N44" s="2003"/>
      <c r="O44" s="2003"/>
      <c r="P44" s="2003"/>
      <c r="Q44" s="2003"/>
      <c r="R44" s="2004"/>
      <c r="S44" s="2004"/>
      <c r="T44" s="2004"/>
      <c r="U44" s="2004"/>
      <c r="V44" s="2004"/>
      <c r="W44" s="2004"/>
      <c r="X44" s="2004"/>
      <c r="Y44" s="2004"/>
      <c r="Z44" s="2004"/>
      <c r="AA44" s="2004"/>
      <c r="AB44" s="2004"/>
      <c r="AC44" s="2004"/>
      <c r="AD44" s="2004"/>
      <c r="AE44" s="2004"/>
      <c r="AF44" s="2004"/>
      <c r="AG44" s="2004"/>
      <c r="AH44" s="2004"/>
      <c r="AI44" s="2004"/>
      <c r="AJ44" s="2004"/>
      <c r="AK44" s="2004"/>
      <c r="AL44" s="1992"/>
      <c r="AM44" s="1993"/>
      <c r="AN44" s="1993"/>
      <c r="AO44" s="1994"/>
      <c r="AP44" s="1992"/>
      <c r="AQ44" s="1993"/>
      <c r="AR44" s="1994"/>
      <c r="AS44" s="1995">
        <f t="shared" si="2"/>
        <v>0</v>
      </c>
      <c r="AT44" s="1996"/>
      <c r="AU44" s="1996"/>
      <c r="AV44" s="1996"/>
      <c r="AW44" s="1996"/>
      <c r="AX44" s="1997"/>
      <c r="AY44" s="1998">
        <f t="shared" si="3"/>
        <v>0</v>
      </c>
      <c r="AZ44" s="1999"/>
      <c r="BA44" s="1999"/>
      <c r="BB44" s="1999"/>
      <c r="BC44" s="1999"/>
      <c r="BD44" s="2000"/>
      <c r="BE44" s="1194"/>
    </row>
    <row r="45" spans="1:58" ht="15.75" customHeight="1">
      <c r="A45" s="1190"/>
      <c r="B45" s="2005" t="s">
        <v>2413</v>
      </c>
      <c r="C45" s="2006"/>
      <c r="D45" s="2006"/>
      <c r="E45" s="2006"/>
      <c r="F45" s="2006"/>
      <c r="G45" s="2006"/>
      <c r="H45" s="2006"/>
      <c r="I45" s="2006"/>
      <c r="J45" s="2003"/>
      <c r="K45" s="2003"/>
      <c r="L45" s="2003"/>
      <c r="M45" s="2003"/>
      <c r="N45" s="2003"/>
      <c r="O45" s="2003"/>
      <c r="P45" s="2003"/>
      <c r="Q45" s="2003"/>
      <c r="R45" s="2004"/>
      <c r="S45" s="2004"/>
      <c r="T45" s="2004"/>
      <c r="U45" s="2004"/>
      <c r="V45" s="2004"/>
      <c r="W45" s="2004"/>
      <c r="X45" s="2004"/>
      <c r="Y45" s="2004"/>
      <c r="Z45" s="2004"/>
      <c r="AA45" s="2004"/>
      <c r="AB45" s="2004"/>
      <c r="AC45" s="2004"/>
      <c r="AD45" s="2004"/>
      <c r="AE45" s="2004"/>
      <c r="AF45" s="2004"/>
      <c r="AG45" s="2004"/>
      <c r="AH45" s="2004"/>
      <c r="AI45" s="2004"/>
      <c r="AJ45" s="2004"/>
      <c r="AK45" s="2004"/>
      <c r="AL45" s="1992"/>
      <c r="AM45" s="1993"/>
      <c r="AN45" s="1993"/>
      <c r="AO45" s="1994"/>
      <c r="AP45" s="1992"/>
      <c r="AQ45" s="1993"/>
      <c r="AR45" s="1994"/>
      <c r="AS45" s="1995">
        <f t="shared" si="2"/>
        <v>0</v>
      </c>
      <c r="AT45" s="1996"/>
      <c r="AU45" s="1996"/>
      <c r="AV45" s="1996"/>
      <c r="AW45" s="1996"/>
      <c r="AX45" s="1997"/>
      <c r="AY45" s="1998">
        <f t="shared" si="3"/>
        <v>0</v>
      </c>
      <c r="AZ45" s="1999"/>
      <c r="BA45" s="1999"/>
      <c r="BB45" s="1999"/>
      <c r="BC45" s="1999"/>
      <c r="BD45" s="2000"/>
      <c r="BE45" s="1194"/>
    </row>
    <row r="46" spans="1:58" ht="15.75" customHeight="1">
      <c r="A46" s="1190"/>
      <c r="B46" s="2005" t="s">
        <v>2337</v>
      </c>
      <c r="C46" s="2006"/>
      <c r="D46" s="2006"/>
      <c r="E46" s="2006"/>
      <c r="F46" s="2006"/>
      <c r="G46" s="2006"/>
      <c r="H46" s="2006"/>
      <c r="I46" s="2006"/>
      <c r="J46" s="2003"/>
      <c r="K46" s="2003"/>
      <c r="L46" s="2003"/>
      <c r="M46" s="2003"/>
      <c r="N46" s="2003">
        <v>99</v>
      </c>
      <c r="O46" s="2003"/>
      <c r="P46" s="2003"/>
      <c r="Q46" s="2003"/>
      <c r="R46" s="2004"/>
      <c r="S46" s="2004"/>
      <c r="T46" s="2004"/>
      <c r="U46" s="2004"/>
      <c r="V46" s="2004"/>
      <c r="W46" s="2004"/>
      <c r="X46" s="2004"/>
      <c r="Y46" s="2004"/>
      <c r="Z46" s="2004"/>
      <c r="AA46" s="2004"/>
      <c r="AB46" s="2004"/>
      <c r="AC46" s="2004"/>
      <c r="AD46" s="2004"/>
      <c r="AE46" s="2004"/>
      <c r="AF46" s="2004"/>
      <c r="AG46" s="2004"/>
      <c r="AH46" s="2004"/>
      <c r="AI46" s="2004"/>
      <c r="AJ46" s="2004"/>
      <c r="AK46" s="2004"/>
      <c r="AL46" s="1992"/>
      <c r="AM46" s="1993"/>
      <c r="AN46" s="1993"/>
      <c r="AO46" s="1994"/>
      <c r="AP46" s="1992"/>
      <c r="AQ46" s="1993"/>
      <c r="AR46" s="1994"/>
      <c r="AS46" s="1995">
        <f t="shared" si="2"/>
        <v>0</v>
      </c>
      <c r="AT46" s="1996"/>
      <c r="AU46" s="1996"/>
      <c r="AV46" s="1996"/>
      <c r="AW46" s="1996"/>
      <c r="AX46" s="1997"/>
      <c r="AY46" s="1998">
        <f t="shared" si="3"/>
        <v>0</v>
      </c>
      <c r="AZ46" s="1999"/>
      <c r="BA46" s="1999"/>
      <c r="BB46" s="1999"/>
      <c r="BC46" s="1999"/>
      <c r="BD46" s="2000"/>
      <c r="BE46" s="1194"/>
    </row>
    <row r="47" spans="1:58" ht="15.75" customHeight="1" thickBot="1">
      <c r="A47" s="1190"/>
      <c r="B47" s="2007" t="s">
        <v>299</v>
      </c>
      <c r="C47" s="2008"/>
      <c r="D47" s="2008"/>
      <c r="E47" s="2008"/>
      <c r="F47" s="2008"/>
      <c r="G47" s="2008"/>
      <c r="H47" s="2008"/>
      <c r="I47" s="2008"/>
      <c r="J47" s="2009"/>
      <c r="K47" s="2009"/>
      <c r="L47" s="2009"/>
      <c r="M47" s="2009"/>
      <c r="N47" s="2009"/>
      <c r="O47" s="2009"/>
      <c r="P47" s="2009"/>
      <c r="Q47" s="2009"/>
      <c r="R47" s="2010"/>
      <c r="S47" s="2010"/>
      <c r="T47" s="2010"/>
      <c r="U47" s="2010"/>
      <c r="V47" s="2010"/>
      <c r="W47" s="2010"/>
      <c r="X47" s="2010"/>
      <c r="Y47" s="2010"/>
      <c r="Z47" s="2010"/>
      <c r="AA47" s="2010"/>
      <c r="AB47" s="2010"/>
      <c r="AC47" s="2010"/>
      <c r="AD47" s="2010"/>
      <c r="AE47" s="2010"/>
      <c r="AF47" s="2010"/>
      <c r="AG47" s="2010"/>
      <c r="AH47" s="2010"/>
      <c r="AI47" s="2010"/>
      <c r="AJ47" s="2010"/>
      <c r="AK47" s="2010"/>
      <c r="AL47" s="2014"/>
      <c r="AM47" s="2015"/>
      <c r="AN47" s="2015"/>
      <c r="AO47" s="2016"/>
      <c r="AP47" s="2014"/>
      <c r="AQ47" s="2015"/>
      <c r="AR47" s="2016"/>
      <c r="AS47" s="1995">
        <f t="shared" si="2"/>
        <v>0</v>
      </c>
      <c r="AT47" s="1996"/>
      <c r="AU47" s="1996"/>
      <c r="AV47" s="1996"/>
      <c r="AW47" s="1996"/>
      <c r="AX47" s="1997"/>
      <c r="AY47" s="2011">
        <f t="shared" si="3"/>
        <v>0</v>
      </c>
      <c r="AZ47" s="2012"/>
      <c r="BA47" s="2012"/>
      <c r="BB47" s="2012"/>
      <c r="BC47" s="2012"/>
      <c r="BD47" s="2013"/>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7" t="s">
        <v>2410</v>
      </c>
      <c r="C50" s="2018"/>
      <c r="D50" s="2018"/>
      <c r="E50" s="2018"/>
      <c r="F50" s="2018"/>
      <c r="G50" s="2018"/>
      <c r="H50" s="2018"/>
      <c r="I50" s="2018"/>
      <c r="J50" s="2018"/>
      <c r="K50" s="2018"/>
      <c r="L50" s="2018"/>
      <c r="M50" s="2018"/>
      <c r="N50" s="2018"/>
      <c r="O50" s="2018"/>
      <c r="P50" s="2018"/>
      <c r="Q50" s="2018"/>
      <c r="R50" s="2018"/>
      <c r="S50" s="2018"/>
      <c r="T50" s="2018"/>
      <c r="U50" s="2018"/>
      <c r="V50" s="2018"/>
      <c r="W50" s="2018"/>
      <c r="X50" s="2018"/>
      <c r="Y50" s="2018"/>
      <c r="Z50" s="2018"/>
      <c r="AA50" s="2018"/>
      <c r="AB50" s="2018"/>
      <c r="AC50" s="2018"/>
      <c r="AD50" s="2018"/>
      <c r="AE50" s="2018"/>
      <c r="AF50" s="2018"/>
      <c r="AG50" s="2018"/>
      <c r="AH50" s="2018"/>
      <c r="AI50" s="2018"/>
      <c r="AJ50" s="2018"/>
      <c r="AK50" s="2018"/>
      <c r="AL50" s="2018"/>
      <c r="AM50" s="2018"/>
      <c r="AN50" s="2018"/>
      <c r="AO50" s="2019"/>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20" t="s">
        <v>2403</v>
      </c>
      <c r="C51" s="2021"/>
      <c r="D51" s="2021"/>
      <c r="E51" s="2021"/>
      <c r="F51" s="2021"/>
      <c r="G51" s="2021"/>
      <c r="H51" s="2021"/>
      <c r="I51" s="2021"/>
      <c r="J51" s="2021" t="s">
        <v>2409</v>
      </c>
      <c r="K51" s="2021"/>
      <c r="L51" s="2021"/>
      <c r="M51" s="2021"/>
      <c r="N51" s="2021"/>
      <c r="O51" s="2021"/>
      <c r="P51" s="2021"/>
      <c r="Q51" s="2021"/>
      <c r="R51" s="2022" t="s">
        <v>2408</v>
      </c>
      <c r="S51" s="2022"/>
      <c r="T51" s="2022"/>
      <c r="U51" s="2022"/>
      <c r="V51" s="2022"/>
      <c r="W51" s="2022"/>
      <c r="X51" s="2022"/>
      <c r="Y51" s="2022"/>
      <c r="Z51" s="2022" t="s">
        <v>2407</v>
      </c>
      <c r="AA51" s="2022"/>
      <c r="AB51" s="2022"/>
      <c r="AC51" s="2022"/>
      <c r="AD51" s="2022"/>
      <c r="AE51" s="2022"/>
      <c r="AF51" s="2022"/>
      <c r="AG51" s="2022"/>
      <c r="AH51" s="2022" t="s">
        <v>2406</v>
      </c>
      <c r="AI51" s="2022"/>
      <c r="AJ51" s="2022"/>
      <c r="AK51" s="2022"/>
      <c r="AL51" s="2022"/>
      <c r="AM51" s="2022"/>
      <c r="AN51" s="2022"/>
      <c r="AO51" s="202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005" t="s">
        <v>2405</v>
      </c>
      <c r="C52" s="2006"/>
      <c r="D52" s="2006"/>
      <c r="E52" s="2006"/>
      <c r="F52" s="2006"/>
      <c r="G52" s="2006"/>
      <c r="H52" s="2006"/>
      <c r="I52" s="2006"/>
      <c r="J52" s="2024">
        <v>0</v>
      </c>
      <c r="K52" s="2024"/>
      <c r="L52" s="2024"/>
      <c r="M52" s="2024"/>
      <c r="N52" s="2024"/>
      <c r="O52" s="2024"/>
      <c r="P52" s="2024"/>
      <c r="Q52" s="2024"/>
      <c r="R52" s="2025">
        <v>0</v>
      </c>
      <c r="S52" s="2025"/>
      <c r="T52" s="2025"/>
      <c r="U52" s="2025"/>
      <c r="V52" s="2025"/>
      <c r="W52" s="2025"/>
      <c r="X52" s="2025"/>
      <c r="Y52" s="2025"/>
      <c r="Z52" s="2026">
        <v>0</v>
      </c>
      <c r="AA52" s="2026"/>
      <c r="AB52" s="2026"/>
      <c r="AC52" s="2026"/>
      <c r="AD52" s="2026"/>
      <c r="AE52" s="2026"/>
      <c r="AF52" s="2026"/>
      <c r="AG52" s="2026"/>
      <c r="AH52" s="2027"/>
      <c r="AI52" s="2027"/>
      <c r="AJ52" s="2027"/>
      <c r="AK52" s="2027"/>
      <c r="AL52" s="2027"/>
      <c r="AM52" s="2027"/>
      <c r="AN52" s="2027"/>
      <c r="AO52" s="202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005" t="s">
        <v>2404</v>
      </c>
      <c r="C53" s="2006"/>
      <c r="D53" s="2006"/>
      <c r="E53" s="2006"/>
      <c r="F53" s="2006"/>
      <c r="G53" s="2006"/>
      <c r="H53" s="2006"/>
      <c r="I53" s="2006"/>
      <c r="J53" s="2024">
        <v>0</v>
      </c>
      <c r="K53" s="2024"/>
      <c r="L53" s="2024"/>
      <c r="M53" s="2024"/>
      <c r="N53" s="2024"/>
      <c r="O53" s="2024"/>
      <c r="P53" s="2024"/>
      <c r="Q53" s="2024"/>
      <c r="R53" s="2025">
        <v>0</v>
      </c>
      <c r="S53" s="2025"/>
      <c r="T53" s="2025"/>
      <c r="U53" s="2025"/>
      <c r="V53" s="2025"/>
      <c r="W53" s="2025"/>
      <c r="X53" s="2025"/>
      <c r="Y53" s="2025"/>
      <c r="Z53" s="2026">
        <v>0</v>
      </c>
      <c r="AA53" s="2026"/>
      <c r="AB53" s="2026"/>
      <c r="AC53" s="2026"/>
      <c r="AD53" s="2026"/>
      <c r="AE53" s="2026"/>
      <c r="AF53" s="2026"/>
      <c r="AG53" s="2026"/>
      <c r="AH53" s="2027"/>
      <c r="AI53" s="2027"/>
      <c r="AJ53" s="2027"/>
      <c r="AK53" s="2027"/>
      <c r="AL53" s="2027"/>
      <c r="AM53" s="2027"/>
      <c r="AN53" s="2027"/>
      <c r="AO53" s="202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005"/>
      <c r="C54" s="2006"/>
      <c r="D54" s="2006"/>
      <c r="E54" s="2006"/>
      <c r="F54" s="2006"/>
      <c r="G54" s="2006"/>
      <c r="H54" s="2006"/>
      <c r="I54" s="2006"/>
      <c r="J54" s="2024"/>
      <c r="K54" s="2024"/>
      <c r="L54" s="2024"/>
      <c r="M54" s="2024"/>
      <c r="N54" s="2024"/>
      <c r="O54" s="2024"/>
      <c r="P54" s="2024"/>
      <c r="Q54" s="2024"/>
      <c r="R54" s="2025"/>
      <c r="S54" s="2025"/>
      <c r="T54" s="2025"/>
      <c r="U54" s="2025"/>
      <c r="V54" s="2025"/>
      <c r="W54" s="2025"/>
      <c r="X54" s="2025"/>
      <c r="Y54" s="2025"/>
      <c r="Z54" s="2026"/>
      <c r="AA54" s="2026"/>
      <c r="AB54" s="2026"/>
      <c r="AC54" s="2026"/>
      <c r="AD54" s="2026"/>
      <c r="AE54" s="2026"/>
      <c r="AF54" s="2026"/>
      <c r="AG54" s="2026"/>
      <c r="AH54" s="2027"/>
      <c r="AI54" s="2027"/>
      <c r="AJ54" s="2027"/>
      <c r="AK54" s="2027"/>
      <c r="AL54" s="2027"/>
      <c r="AM54" s="2027"/>
      <c r="AN54" s="2027"/>
      <c r="AO54" s="202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005"/>
      <c r="C55" s="2006"/>
      <c r="D55" s="2006"/>
      <c r="E55" s="2006"/>
      <c r="F55" s="2006"/>
      <c r="G55" s="2006"/>
      <c r="H55" s="2006"/>
      <c r="I55" s="2006"/>
      <c r="J55" s="2024"/>
      <c r="K55" s="2024"/>
      <c r="L55" s="2024"/>
      <c r="M55" s="2024"/>
      <c r="N55" s="2024"/>
      <c r="O55" s="2024"/>
      <c r="P55" s="2024"/>
      <c r="Q55" s="2024"/>
      <c r="R55" s="2025"/>
      <c r="S55" s="2025"/>
      <c r="T55" s="2025"/>
      <c r="U55" s="2025"/>
      <c r="V55" s="2025"/>
      <c r="W55" s="2025"/>
      <c r="X55" s="2025"/>
      <c r="Y55" s="2025"/>
      <c r="Z55" s="2026"/>
      <c r="AA55" s="2026"/>
      <c r="AB55" s="2026"/>
      <c r="AC55" s="2026"/>
      <c r="AD55" s="2026"/>
      <c r="AE55" s="2026"/>
      <c r="AF55" s="2026"/>
      <c r="AG55" s="2026"/>
      <c r="AH55" s="2027"/>
      <c r="AI55" s="2027"/>
      <c r="AJ55" s="2027"/>
      <c r="AK55" s="2027"/>
      <c r="AL55" s="2027"/>
      <c r="AM55" s="2027"/>
      <c r="AN55" s="2027"/>
      <c r="AO55" s="2028"/>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005"/>
      <c r="C56" s="2006"/>
      <c r="D56" s="2006"/>
      <c r="E56" s="2006"/>
      <c r="F56" s="2006"/>
      <c r="G56" s="2006"/>
      <c r="H56" s="2006"/>
      <c r="I56" s="2006"/>
      <c r="J56" s="2024"/>
      <c r="K56" s="2024"/>
      <c r="L56" s="2024"/>
      <c r="M56" s="2024"/>
      <c r="N56" s="2024"/>
      <c r="O56" s="2024"/>
      <c r="P56" s="2024"/>
      <c r="Q56" s="2024"/>
      <c r="R56" s="2025"/>
      <c r="S56" s="2025"/>
      <c r="T56" s="2025"/>
      <c r="U56" s="2025"/>
      <c r="V56" s="2025"/>
      <c r="W56" s="2025"/>
      <c r="X56" s="2025"/>
      <c r="Y56" s="2025"/>
      <c r="Z56" s="2026"/>
      <c r="AA56" s="2026"/>
      <c r="AB56" s="2026"/>
      <c r="AC56" s="2026"/>
      <c r="AD56" s="2026"/>
      <c r="AE56" s="2026"/>
      <c r="AF56" s="2026"/>
      <c r="AG56" s="2026"/>
      <c r="AH56" s="2027"/>
      <c r="AI56" s="2027"/>
      <c r="AJ56" s="2027"/>
      <c r="AK56" s="2027"/>
      <c r="AL56" s="2027"/>
      <c r="AM56" s="2027"/>
      <c r="AN56" s="2027"/>
      <c r="AO56" s="202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8" t="s">
        <v>1586</v>
      </c>
      <c r="C57" s="2039"/>
      <c r="D57" s="2039"/>
      <c r="E57" s="2039"/>
      <c r="F57" s="2039"/>
      <c r="G57" s="2039"/>
      <c r="H57" s="2039"/>
      <c r="I57" s="2039"/>
      <c r="J57" s="2039"/>
      <c r="K57" s="2039"/>
      <c r="L57" s="2039"/>
      <c r="M57" s="2039"/>
      <c r="N57" s="2039"/>
      <c r="O57" s="2039"/>
      <c r="P57" s="2039"/>
      <c r="Q57" s="2039"/>
      <c r="R57" s="2040">
        <f>SUM(R52:Y56)</f>
        <v>0</v>
      </c>
      <c r="S57" s="2040"/>
      <c r="T57" s="2040"/>
      <c r="U57" s="2040"/>
      <c r="V57" s="2040"/>
      <c r="W57" s="2040"/>
      <c r="X57" s="2040"/>
      <c r="Y57" s="2040"/>
      <c r="Z57" s="2041">
        <f>SUM(Z52:AG56)</f>
        <v>0</v>
      </c>
      <c r="AA57" s="2041"/>
      <c r="AB57" s="2041"/>
      <c r="AC57" s="2041"/>
      <c r="AD57" s="2041"/>
      <c r="AE57" s="2041"/>
      <c r="AF57" s="2041"/>
      <c r="AG57" s="2041"/>
      <c r="AH57" s="2042"/>
      <c r="AI57" s="2042"/>
      <c r="AJ57" s="2042"/>
      <c r="AK57" s="2042"/>
      <c r="AL57" s="2042"/>
      <c r="AM57" s="2042"/>
      <c r="AN57" s="2042"/>
      <c r="AO57" s="2043"/>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9" t="s">
        <v>2403</v>
      </c>
      <c r="C59" s="2030"/>
      <c r="D59" s="2030"/>
      <c r="E59" s="2030"/>
      <c r="F59" s="2030"/>
      <c r="G59" s="2030"/>
      <c r="H59" s="2030"/>
      <c r="I59" s="2031"/>
      <c r="J59" s="1923" t="s">
        <v>2402</v>
      </c>
      <c r="K59" s="1923"/>
      <c r="L59" s="1923"/>
      <c r="M59" s="1923"/>
      <c r="N59" s="1923"/>
      <c r="O59" s="1923"/>
      <c r="P59" s="1923"/>
      <c r="Q59" s="1923"/>
      <c r="R59" s="1923"/>
      <c r="S59" s="1923"/>
      <c r="T59" s="1923"/>
      <c r="U59" s="1923"/>
      <c r="V59" s="1923"/>
      <c r="W59" s="1923"/>
      <c r="X59" s="1923"/>
      <c r="Y59" s="1923"/>
      <c r="Z59" s="1923"/>
      <c r="AA59" s="1923"/>
      <c r="AB59" s="1923"/>
      <c r="AC59" s="1923"/>
      <c r="AD59" s="1923"/>
      <c r="AE59" s="1923"/>
      <c r="AF59" s="1923"/>
      <c r="AG59" s="1923"/>
      <c r="AH59" s="1923"/>
      <c r="AI59" s="1923"/>
      <c r="AJ59" s="1923"/>
      <c r="AK59" s="1923"/>
      <c r="AL59" s="1923"/>
      <c r="AM59" s="1923"/>
      <c r="AN59" s="1923"/>
      <c r="AO59" s="1923"/>
      <c r="AP59" s="1923"/>
      <c r="AQ59" s="1923"/>
      <c r="AR59" s="1923"/>
      <c r="AS59" s="1923"/>
      <c r="AT59" s="1923"/>
      <c r="AU59" s="1923"/>
      <c r="AV59" s="1923"/>
      <c r="AW59" s="1924"/>
      <c r="AX59" s="1190"/>
      <c r="AY59" s="1190"/>
      <c r="AZ59" s="1190"/>
      <c r="BA59" s="1190"/>
      <c r="BB59" s="1190"/>
      <c r="BC59" s="1190"/>
      <c r="BD59" s="1190"/>
      <c r="BE59" s="1194"/>
    </row>
    <row r="60" spans="1:77" ht="15.75" customHeight="1">
      <c r="A60" s="1190"/>
      <c r="B60" s="2032" t="str">
        <f>IF(B52="", "", B52)</f>
        <v>Services Company 1</v>
      </c>
      <c r="C60" s="2033"/>
      <c r="D60" s="2033"/>
      <c r="E60" s="2033"/>
      <c r="F60" s="2033"/>
      <c r="G60" s="2033"/>
      <c r="H60" s="2033"/>
      <c r="I60" s="2034"/>
      <c r="J60" s="2035"/>
      <c r="K60" s="2036"/>
      <c r="L60" s="2036"/>
      <c r="M60" s="2036"/>
      <c r="N60" s="2036"/>
      <c r="O60" s="2036"/>
      <c r="P60" s="2036"/>
      <c r="Q60" s="2036"/>
      <c r="R60" s="2036"/>
      <c r="S60" s="2036"/>
      <c r="T60" s="2036"/>
      <c r="U60" s="2036"/>
      <c r="V60" s="2036"/>
      <c r="W60" s="2036"/>
      <c r="X60" s="2036"/>
      <c r="Y60" s="2036"/>
      <c r="Z60" s="2036"/>
      <c r="AA60" s="2036"/>
      <c r="AB60" s="2036"/>
      <c r="AC60" s="2036"/>
      <c r="AD60" s="2036"/>
      <c r="AE60" s="2036"/>
      <c r="AF60" s="2036"/>
      <c r="AG60" s="2036"/>
      <c r="AH60" s="2036"/>
      <c r="AI60" s="2036"/>
      <c r="AJ60" s="2036"/>
      <c r="AK60" s="2036"/>
      <c r="AL60" s="2036"/>
      <c r="AM60" s="2036"/>
      <c r="AN60" s="2036"/>
      <c r="AO60" s="2036"/>
      <c r="AP60" s="2036"/>
      <c r="AQ60" s="2036"/>
      <c r="AR60" s="2036"/>
      <c r="AS60" s="2036"/>
      <c r="AT60" s="2036"/>
      <c r="AU60" s="2036"/>
      <c r="AV60" s="2036"/>
      <c r="AW60" s="2037"/>
      <c r="AX60" s="1190"/>
      <c r="AY60" s="1190"/>
      <c r="AZ60" s="1190"/>
      <c r="BA60" s="1190"/>
      <c r="BB60" s="1190"/>
      <c r="BC60" s="1190"/>
      <c r="BD60" s="1190"/>
      <c r="BE60" s="1194"/>
    </row>
    <row r="61" spans="1:77" ht="15.75" customHeight="1">
      <c r="A61" s="1190"/>
      <c r="B61" s="2032" t="str">
        <f>IF(B53="", "", B53)</f>
        <v>Services Company 2</v>
      </c>
      <c r="C61" s="2033"/>
      <c r="D61" s="2033"/>
      <c r="E61" s="2033"/>
      <c r="F61" s="2033"/>
      <c r="G61" s="2033"/>
      <c r="H61" s="2033"/>
      <c r="I61" s="2034"/>
      <c r="J61" s="2035"/>
      <c r="K61" s="2036"/>
      <c r="L61" s="2036"/>
      <c r="M61" s="2036"/>
      <c r="N61" s="2036"/>
      <c r="O61" s="2036"/>
      <c r="P61" s="2036"/>
      <c r="Q61" s="2036"/>
      <c r="R61" s="2036"/>
      <c r="S61" s="2036"/>
      <c r="T61" s="2036"/>
      <c r="U61" s="2036"/>
      <c r="V61" s="2036"/>
      <c r="W61" s="2036"/>
      <c r="X61" s="2036"/>
      <c r="Y61" s="2036"/>
      <c r="Z61" s="2036"/>
      <c r="AA61" s="2036"/>
      <c r="AB61" s="2036"/>
      <c r="AC61" s="2036"/>
      <c r="AD61" s="2036"/>
      <c r="AE61" s="2036"/>
      <c r="AF61" s="2036"/>
      <c r="AG61" s="2036"/>
      <c r="AH61" s="2036"/>
      <c r="AI61" s="2036"/>
      <c r="AJ61" s="2036"/>
      <c r="AK61" s="2036"/>
      <c r="AL61" s="2036"/>
      <c r="AM61" s="2036"/>
      <c r="AN61" s="2036"/>
      <c r="AO61" s="2036"/>
      <c r="AP61" s="2036"/>
      <c r="AQ61" s="2036"/>
      <c r="AR61" s="2036"/>
      <c r="AS61" s="2036"/>
      <c r="AT61" s="2036"/>
      <c r="AU61" s="2036"/>
      <c r="AV61" s="2036"/>
      <c r="AW61" s="2037"/>
      <c r="AX61" s="1190"/>
      <c r="AY61" s="1190"/>
      <c r="AZ61" s="1190"/>
      <c r="BA61" s="1190"/>
      <c r="BB61" s="1190"/>
      <c r="BC61" s="1190"/>
      <c r="BD61" s="1190"/>
      <c r="BE61" s="1194"/>
    </row>
    <row r="62" spans="1:77" ht="15.75" customHeight="1">
      <c r="A62" s="1190"/>
      <c r="B62" s="2032" t="str">
        <f>IF(B54="", "", B54)</f>
        <v/>
      </c>
      <c r="C62" s="2033"/>
      <c r="D62" s="2033"/>
      <c r="E62" s="2033"/>
      <c r="F62" s="2033"/>
      <c r="G62" s="2033"/>
      <c r="H62" s="2033"/>
      <c r="I62" s="2034"/>
      <c r="J62" s="2035"/>
      <c r="K62" s="2036"/>
      <c r="L62" s="2036"/>
      <c r="M62" s="2036"/>
      <c r="N62" s="2036"/>
      <c r="O62" s="2036"/>
      <c r="P62" s="2036"/>
      <c r="Q62" s="2036"/>
      <c r="R62" s="2036"/>
      <c r="S62" s="2036"/>
      <c r="T62" s="2036"/>
      <c r="U62" s="2036"/>
      <c r="V62" s="2036"/>
      <c r="W62" s="2036"/>
      <c r="X62" s="2036"/>
      <c r="Y62" s="2036"/>
      <c r="Z62" s="2036"/>
      <c r="AA62" s="2036"/>
      <c r="AB62" s="2036"/>
      <c r="AC62" s="2036"/>
      <c r="AD62" s="2036"/>
      <c r="AE62" s="2036"/>
      <c r="AF62" s="2036"/>
      <c r="AG62" s="2036"/>
      <c r="AH62" s="2036"/>
      <c r="AI62" s="2036"/>
      <c r="AJ62" s="2036"/>
      <c r="AK62" s="2036"/>
      <c r="AL62" s="2036"/>
      <c r="AM62" s="2036"/>
      <c r="AN62" s="2036"/>
      <c r="AO62" s="2036"/>
      <c r="AP62" s="2036"/>
      <c r="AQ62" s="2036"/>
      <c r="AR62" s="2036"/>
      <c r="AS62" s="2036"/>
      <c r="AT62" s="2036"/>
      <c r="AU62" s="2036"/>
      <c r="AV62" s="2036"/>
      <c r="AW62" s="2037"/>
      <c r="AX62" s="1190"/>
      <c r="AY62" s="1190"/>
      <c r="AZ62" s="1190"/>
      <c r="BA62" s="1190"/>
      <c r="BB62" s="1190"/>
      <c r="BC62" s="1190"/>
      <c r="BD62" s="1190"/>
      <c r="BE62" s="1194"/>
    </row>
    <row r="63" spans="1:77" ht="15.75" customHeight="1">
      <c r="A63" s="1190"/>
      <c r="B63" s="2032" t="str">
        <f>IF(B55="", "", B55)</f>
        <v/>
      </c>
      <c r="C63" s="2033"/>
      <c r="D63" s="2033"/>
      <c r="E63" s="2033"/>
      <c r="F63" s="2033"/>
      <c r="G63" s="2033"/>
      <c r="H63" s="2033"/>
      <c r="I63" s="2034"/>
      <c r="J63" s="2035"/>
      <c r="K63" s="2036"/>
      <c r="L63" s="2036"/>
      <c r="M63" s="2036"/>
      <c r="N63" s="2036"/>
      <c r="O63" s="2036"/>
      <c r="P63" s="2036"/>
      <c r="Q63" s="2036"/>
      <c r="R63" s="2036"/>
      <c r="S63" s="2036"/>
      <c r="T63" s="2036"/>
      <c r="U63" s="2036"/>
      <c r="V63" s="2036"/>
      <c r="W63" s="2036"/>
      <c r="X63" s="2036"/>
      <c r="Y63" s="2036"/>
      <c r="Z63" s="2036"/>
      <c r="AA63" s="2036"/>
      <c r="AB63" s="2036"/>
      <c r="AC63" s="2036"/>
      <c r="AD63" s="2036"/>
      <c r="AE63" s="2036"/>
      <c r="AF63" s="2036"/>
      <c r="AG63" s="2036"/>
      <c r="AH63" s="2036"/>
      <c r="AI63" s="2036"/>
      <c r="AJ63" s="2036"/>
      <c r="AK63" s="2036"/>
      <c r="AL63" s="2036"/>
      <c r="AM63" s="2036"/>
      <c r="AN63" s="2036"/>
      <c r="AO63" s="2036"/>
      <c r="AP63" s="2036"/>
      <c r="AQ63" s="2036"/>
      <c r="AR63" s="2036"/>
      <c r="AS63" s="2036"/>
      <c r="AT63" s="2036"/>
      <c r="AU63" s="2036"/>
      <c r="AV63" s="2036"/>
      <c r="AW63" s="2037"/>
      <c r="AX63" s="1190"/>
      <c r="AY63" s="1190"/>
      <c r="AZ63" s="1190"/>
      <c r="BA63" s="1190"/>
      <c r="BB63" s="1190"/>
      <c r="BC63" s="1190"/>
      <c r="BD63" s="1190"/>
      <c r="BE63" s="1194"/>
    </row>
    <row r="64" spans="1:77" ht="15.75" customHeight="1" thickBot="1">
      <c r="A64" s="1190"/>
      <c r="B64" s="2054" t="str">
        <f>IF(B56="", "", B56)</f>
        <v/>
      </c>
      <c r="C64" s="2055"/>
      <c r="D64" s="2055"/>
      <c r="E64" s="2055"/>
      <c r="F64" s="2055"/>
      <c r="G64" s="2055"/>
      <c r="H64" s="2055"/>
      <c r="I64" s="2056"/>
      <c r="J64" s="2057"/>
      <c r="K64" s="2058"/>
      <c r="L64" s="2058"/>
      <c r="M64" s="2058"/>
      <c r="N64" s="2058"/>
      <c r="O64" s="2058"/>
      <c r="P64" s="2058"/>
      <c r="Q64" s="2058"/>
      <c r="R64" s="2058"/>
      <c r="S64" s="2058"/>
      <c r="T64" s="2058"/>
      <c r="U64" s="2058"/>
      <c r="V64" s="2058"/>
      <c r="W64" s="2058"/>
      <c r="X64" s="2058"/>
      <c r="Y64" s="2058"/>
      <c r="Z64" s="2058"/>
      <c r="AA64" s="2058"/>
      <c r="AB64" s="2058"/>
      <c r="AC64" s="2058"/>
      <c r="AD64" s="2058"/>
      <c r="AE64" s="2058"/>
      <c r="AF64" s="2058"/>
      <c r="AG64" s="2058"/>
      <c r="AH64" s="2058"/>
      <c r="AI64" s="2058"/>
      <c r="AJ64" s="2058"/>
      <c r="AK64" s="2058"/>
      <c r="AL64" s="2058"/>
      <c r="AM64" s="2058"/>
      <c r="AN64" s="2058"/>
      <c r="AO64" s="2058"/>
      <c r="AP64" s="2058"/>
      <c r="AQ64" s="2058"/>
      <c r="AR64" s="2058"/>
      <c r="AS64" s="2058"/>
      <c r="AT64" s="2058"/>
      <c r="AU64" s="2058"/>
      <c r="AV64" s="2058"/>
      <c r="AW64" s="2059"/>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22" t="s">
        <v>2400</v>
      </c>
      <c r="C68" s="1923"/>
      <c r="D68" s="1923"/>
      <c r="E68" s="1923"/>
      <c r="F68" s="1923"/>
      <c r="G68" s="1923"/>
      <c r="H68" s="1923"/>
      <c r="I68" s="1923"/>
      <c r="J68" s="1923"/>
      <c r="K68" s="1923"/>
      <c r="L68" s="1923"/>
      <c r="M68" s="1923"/>
      <c r="N68" s="1923"/>
      <c r="O68" s="1923"/>
      <c r="P68" s="1923"/>
      <c r="Q68" s="1923"/>
      <c r="R68" s="1923"/>
      <c r="S68" s="1923"/>
      <c r="T68" s="1923"/>
      <c r="U68" s="1923"/>
      <c r="V68" s="1923"/>
      <c r="W68" s="1923"/>
      <c r="X68" s="1923"/>
      <c r="Y68" s="1923"/>
      <c r="Z68" s="1923"/>
      <c r="AA68" s="1924"/>
      <c r="AB68" s="1190"/>
      <c r="AC68" s="2066" t="s">
        <v>2399</v>
      </c>
      <c r="AD68" s="2067"/>
      <c r="AE68" s="2067"/>
      <c r="AF68" s="2067"/>
      <c r="AG68" s="2067"/>
      <c r="AH68" s="2067"/>
      <c r="AI68" s="2067"/>
      <c r="AJ68" s="2067"/>
      <c r="AK68" s="2067"/>
      <c r="AL68" s="2067"/>
      <c r="AM68" s="2067"/>
      <c r="AN68" s="2067"/>
      <c r="AO68" s="2067"/>
      <c r="AP68" s="2067"/>
      <c r="AQ68" s="2067"/>
      <c r="AR68" s="2067"/>
      <c r="AS68" s="2067"/>
      <c r="AT68" s="2067"/>
      <c r="AU68" s="2067"/>
      <c r="AV68" s="2044" t="s">
        <v>669</v>
      </c>
      <c r="AW68" s="2045"/>
      <c r="AX68" s="2045"/>
      <c r="AY68" s="2045"/>
      <c r="AZ68" s="2045"/>
      <c r="BA68" s="2045"/>
      <c r="BB68" s="2045"/>
      <c r="BC68" s="2046"/>
      <c r="BD68" s="1190"/>
      <c r="BE68" s="1194"/>
      <c r="BM68" s="1199" t="s">
        <v>2398</v>
      </c>
    </row>
    <row r="69" spans="1:94" ht="15.75" customHeight="1" thickTop="1" thickBot="1">
      <c r="A69" s="1190"/>
      <c r="B69" s="2047" t="s">
        <v>2397</v>
      </c>
      <c r="C69" s="2048"/>
      <c r="D69" s="2048"/>
      <c r="E69" s="2048"/>
      <c r="F69" s="2048"/>
      <c r="G69" s="2048"/>
      <c r="H69" s="2048"/>
      <c r="I69" s="2048"/>
      <c r="J69" s="2048"/>
      <c r="K69" s="2048"/>
      <c r="L69" s="2048"/>
      <c r="M69" s="2048"/>
      <c r="N69" s="2048"/>
      <c r="O69" s="2049" t="s">
        <v>2396</v>
      </c>
      <c r="P69" s="2050"/>
      <c r="Q69" s="2050"/>
      <c r="R69" s="2050"/>
      <c r="S69" s="2050"/>
      <c r="T69" s="2050"/>
      <c r="U69" s="2050"/>
      <c r="V69" s="2050"/>
      <c r="W69" s="2050"/>
      <c r="X69" s="2050"/>
      <c r="Y69" s="2050"/>
      <c r="Z69" s="2050"/>
      <c r="AA69" s="2051"/>
      <c r="AB69" s="1190"/>
      <c r="AC69" s="2052" t="s">
        <v>2395</v>
      </c>
      <c r="AD69" s="2053"/>
      <c r="AE69" s="2053"/>
      <c r="AF69" s="2053"/>
      <c r="AG69" s="2053"/>
      <c r="AH69" s="2053"/>
      <c r="AI69" s="2053"/>
      <c r="AJ69" s="2053"/>
      <c r="AK69" s="2053"/>
      <c r="AL69" s="2053"/>
      <c r="AM69" s="2053"/>
      <c r="AN69" s="2053"/>
      <c r="AO69" s="2053"/>
      <c r="AP69" s="2053"/>
      <c r="AQ69" s="2053"/>
      <c r="AR69" s="2053"/>
      <c r="AS69" s="2053"/>
      <c r="AT69" s="2053"/>
      <c r="AU69" s="2053"/>
      <c r="AV69" s="2044" t="s">
        <v>669</v>
      </c>
      <c r="AW69" s="2045"/>
      <c r="AX69" s="2045"/>
      <c r="AY69" s="2045"/>
      <c r="AZ69" s="2045"/>
      <c r="BA69" s="2045"/>
      <c r="BB69" s="2045"/>
      <c r="BC69" s="2046"/>
      <c r="BD69" s="1190"/>
      <c r="BE69" s="1194"/>
      <c r="BM69" s="1200" t="s">
        <v>545</v>
      </c>
    </row>
    <row r="70" spans="1:94" ht="15.75" customHeight="1">
      <c r="A70" s="1190"/>
      <c r="B70" s="2001" t="s">
        <v>2394</v>
      </c>
      <c r="C70" s="2002"/>
      <c r="D70" s="2002"/>
      <c r="E70" s="2002"/>
      <c r="F70" s="2002"/>
      <c r="G70" s="2002"/>
      <c r="H70" s="2002"/>
      <c r="I70" s="2002"/>
      <c r="J70" s="2002"/>
      <c r="K70" s="2002"/>
      <c r="L70" s="2002"/>
      <c r="M70" s="2002"/>
      <c r="N70" s="2002"/>
      <c r="O70" s="2060">
        <v>0</v>
      </c>
      <c r="P70" s="2060"/>
      <c r="Q70" s="2060"/>
      <c r="R70" s="2060"/>
      <c r="S70" s="2060"/>
      <c r="T70" s="2060"/>
      <c r="U70" s="2060"/>
      <c r="V70" s="2060"/>
      <c r="W70" s="2060"/>
      <c r="X70" s="2060"/>
      <c r="Y70" s="2060"/>
      <c r="Z70" s="2060"/>
      <c r="AA70" s="2061"/>
      <c r="AB70" s="1190"/>
      <c r="AC70" s="2017" t="s">
        <v>2393</v>
      </c>
      <c r="AD70" s="2018"/>
      <c r="AE70" s="2018"/>
      <c r="AF70" s="2062"/>
      <c r="AG70" s="2062"/>
      <c r="AH70" s="2062"/>
      <c r="AI70" s="2062"/>
      <c r="AJ70" s="2062"/>
      <c r="AK70" s="2062"/>
      <c r="AL70" s="2062"/>
      <c r="AM70" s="2062"/>
      <c r="AN70" s="2062"/>
      <c r="AO70" s="2062"/>
      <c r="AP70" s="2062"/>
      <c r="AQ70" s="2062"/>
      <c r="AR70" s="2062"/>
      <c r="AS70" s="2062"/>
      <c r="AT70" s="2062"/>
      <c r="AU70" s="2063"/>
      <c r="AV70" s="1190"/>
      <c r="AW70" s="1190"/>
      <c r="AX70" s="1190"/>
      <c r="AY70" s="1190"/>
      <c r="AZ70" s="1190"/>
      <c r="BA70" s="1190"/>
      <c r="BB70" s="1190"/>
      <c r="BC70" s="1190"/>
      <c r="BD70" s="1190"/>
      <c r="BE70" s="1194"/>
      <c r="BM70" s="1201" t="s">
        <v>669</v>
      </c>
    </row>
    <row r="71" spans="1:94" ht="15.75" customHeight="1" thickBot="1">
      <c r="A71" s="1190"/>
      <c r="B71" s="2001" t="s">
        <v>2392</v>
      </c>
      <c r="C71" s="2002"/>
      <c r="D71" s="2002"/>
      <c r="E71" s="2002"/>
      <c r="F71" s="2002"/>
      <c r="G71" s="2002"/>
      <c r="H71" s="2002"/>
      <c r="I71" s="2002"/>
      <c r="J71" s="2002"/>
      <c r="K71" s="2002"/>
      <c r="L71" s="2002"/>
      <c r="M71" s="2002"/>
      <c r="N71" s="2002"/>
      <c r="O71" s="2060">
        <v>0</v>
      </c>
      <c r="P71" s="2060"/>
      <c r="Q71" s="2060"/>
      <c r="R71" s="2060"/>
      <c r="S71" s="2060"/>
      <c r="T71" s="2060"/>
      <c r="U71" s="2060"/>
      <c r="V71" s="2060"/>
      <c r="W71" s="2060"/>
      <c r="X71" s="2060"/>
      <c r="Y71" s="2060"/>
      <c r="Z71" s="2060"/>
      <c r="AA71" s="2061"/>
      <c r="AB71" s="1190"/>
      <c r="AC71" s="2064" t="s">
        <v>2391</v>
      </c>
      <c r="AD71" s="2065"/>
      <c r="AE71" s="2065"/>
      <c r="AF71" s="2058"/>
      <c r="AG71" s="2058"/>
      <c r="AH71" s="2058"/>
      <c r="AI71" s="2058"/>
      <c r="AJ71" s="2058"/>
      <c r="AK71" s="2058"/>
      <c r="AL71" s="2058"/>
      <c r="AM71" s="2058"/>
      <c r="AN71" s="2058"/>
      <c r="AO71" s="2058"/>
      <c r="AP71" s="2058"/>
      <c r="AQ71" s="2058"/>
      <c r="AR71" s="2058"/>
      <c r="AS71" s="2058"/>
      <c r="AT71" s="2058"/>
      <c r="AU71" s="2059"/>
      <c r="AV71" s="1190"/>
      <c r="AW71" s="1190"/>
      <c r="AX71" s="1190"/>
      <c r="AY71" s="1190"/>
      <c r="AZ71" s="1190"/>
      <c r="BA71" s="1190"/>
      <c r="BB71" s="1190"/>
      <c r="BC71" s="1190"/>
      <c r="BD71" s="1190"/>
      <c r="BE71" s="1194"/>
      <c r="BM71" s="1187" t="s">
        <v>2390</v>
      </c>
    </row>
    <row r="72" spans="1:94" ht="15.75" customHeight="1">
      <c r="A72" s="1190"/>
      <c r="B72" s="2001" t="s">
        <v>2389</v>
      </c>
      <c r="C72" s="2002"/>
      <c r="D72" s="2002"/>
      <c r="E72" s="2002"/>
      <c r="F72" s="2002"/>
      <c r="G72" s="2002"/>
      <c r="H72" s="2002"/>
      <c r="I72" s="2002"/>
      <c r="J72" s="2002"/>
      <c r="K72" s="2002"/>
      <c r="L72" s="2002"/>
      <c r="M72" s="2002"/>
      <c r="N72" s="2002"/>
      <c r="O72" s="2060">
        <v>0</v>
      </c>
      <c r="P72" s="2060"/>
      <c r="Q72" s="2060"/>
      <c r="R72" s="2060"/>
      <c r="S72" s="2060"/>
      <c r="T72" s="2060"/>
      <c r="U72" s="2060"/>
      <c r="V72" s="2060"/>
      <c r="W72" s="2060"/>
      <c r="X72" s="2060"/>
      <c r="Y72" s="2060"/>
      <c r="Z72" s="2060"/>
      <c r="AA72" s="2061"/>
      <c r="AB72" s="1190"/>
      <c r="AC72" s="2084" t="s">
        <v>2388</v>
      </c>
      <c r="AD72" s="2085"/>
      <c r="AE72" s="2085"/>
      <c r="AF72" s="2085"/>
      <c r="AG72" s="2085"/>
      <c r="AH72" s="2085"/>
      <c r="AI72" s="2085"/>
      <c r="AJ72" s="2085"/>
      <c r="AK72" s="2085"/>
      <c r="AL72" s="2085"/>
      <c r="AM72" s="2085"/>
      <c r="AN72" s="2085"/>
      <c r="AO72" s="2085"/>
      <c r="AP72" s="2085"/>
      <c r="AQ72" s="2085"/>
      <c r="AR72" s="2085"/>
      <c r="AS72" s="2085"/>
      <c r="AT72" s="2085"/>
      <c r="AU72" s="2085"/>
      <c r="AV72" s="2018"/>
      <c r="AW72" s="2018"/>
      <c r="AX72" s="2018"/>
      <c r="AY72" s="2018"/>
      <c r="AZ72" s="2018"/>
      <c r="BA72" s="2018"/>
      <c r="BB72" s="2018"/>
      <c r="BC72" s="2019"/>
      <c r="BD72" s="1190"/>
      <c r="BE72" s="1194"/>
    </row>
    <row r="73" spans="1:94" ht="15.75" customHeight="1">
      <c r="A73" s="1190"/>
      <c r="B73" s="2005" t="s">
        <v>2387</v>
      </c>
      <c r="C73" s="2006"/>
      <c r="D73" s="2006"/>
      <c r="E73" s="2006"/>
      <c r="F73" s="2006"/>
      <c r="G73" s="2006"/>
      <c r="H73" s="2006"/>
      <c r="I73" s="2006"/>
      <c r="J73" s="2006"/>
      <c r="K73" s="2006"/>
      <c r="L73" s="2006"/>
      <c r="M73" s="2006"/>
      <c r="N73" s="2006"/>
      <c r="O73" s="2060">
        <v>0</v>
      </c>
      <c r="P73" s="2060"/>
      <c r="Q73" s="2060"/>
      <c r="R73" s="2060"/>
      <c r="S73" s="2060"/>
      <c r="T73" s="2060"/>
      <c r="U73" s="2060"/>
      <c r="V73" s="2060"/>
      <c r="W73" s="2060"/>
      <c r="X73" s="2060"/>
      <c r="Y73" s="2060"/>
      <c r="Z73" s="2060"/>
      <c r="AA73" s="2061"/>
      <c r="AB73" s="1190"/>
      <c r="AC73" s="2086" t="s">
        <v>2332</v>
      </c>
      <c r="AD73" s="2087"/>
      <c r="AE73" s="2087"/>
      <c r="AF73" s="2087"/>
      <c r="AG73" s="2087"/>
      <c r="AH73" s="2087"/>
      <c r="AI73" s="2087"/>
      <c r="AJ73" s="2087"/>
      <c r="AK73" s="2087"/>
      <c r="AL73" s="2087"/>
      <c r="AM73" s="2087"/>
      <c r="AN73" s="2087"/>
      <c r="AO73" s="2087"/>
      <c r="AP73" s="2087"/>
      <c r="AQ73" s="2087"/>
      <c r="AR73" s="2087"/>
      <c r="AS73" s="2087"/>
      <c r="AT73" s="2087"/>
      <c r="AU73" s="2087"/>
      <c r="AV73" s="2087"/>
      <c r="AW73" s="2087"/>
      <c r="AX73" s="2087"/>
      <c r="AY73" s="2087"/>
      <c r="AZ73" s="2087"/>
      <c r="BA73" s="2087"/>
      <c r="BB73" s="2087"/>
      <c r="BC73" s="2088"/>
      <c r="BD73" s="1190"/>
      <c r="BE73" s="1194"/>
      <c r="CK73" s="1188"/>
      <c r="CL73" s="1188"/>
      <c r="CM73" s="1188"/>
      <c r="CN73" s="1188"/>
      <c r="CO73" s="1188"/>
      <c r="CP73" s="1188"/>
    </row>
    <row r="74" spans="1:94" ht="15.75" customHeight="1">
      <c r="A74" s="1190"/>
      <c r="B74" s="2092"/>
      <c r="C74" s="2024"/>
      <c r="D74" s="2024"/>
      <c r="E74" s="2024"/>
      <c r="F74" s="2024"/>
      <c r="G74" s="2024"/>
      <c r="H74" s="2024"/>
      <c r="I74" s="2024"/>
      <c r="J74" s="2024"/>
      <c r="K74" s="2024"/>
      <c r="L74" s="2024"/>
      <c r="M74" s="2024"/>
      <c r="N74" s="2024"/>
      <c r="O74" s="2060"/>
      <c r="P74" s="2060"/>
      <c r="Q74" s="2060"/>
      <c r="R74" s="2060"/>
      <c r="S74" s="2060"/>
      <c r="T74" s="2060"/>
      <c r="U74" s="2060"/>
      <c r="V74" s="2060"/>
      <c r="W74" s="2060"/>
      <c r="X74" s="2060"/>
      <c r="Y74" s="2060"/>
      <c r="Z74" s="2060"/>
      <c r="AA74" s="2061"/>
      <c r="AB74" s="1190"/>
      <c r="AC74" s="2086"/>
      <c r="AD74" s="2087"/>
      <c r="AE74" s="2087"/>
      <c r="AF74" s="2087"/>
      <c r="AG74" s="2087"/>
      <c r="AH74" s="2087"/>
      <c r="AI74" s="2087"/>
      <c r="AJ74" s="2087"/>
      <c r="AK74" s="2087"/>
      <c r="AL74" s="2087"/>
      <c r="AM74" s="2087"/>
      <c r="AN74" s="2087"/>
      <c r="AO74" s="2087"/>
      <c r="AP74" s="2087"/>
      <c r="AQ74" s="2087"/>
      <c r="AR74" s="2087"/>
      <c r="AS74" s="2087"/>
      <c r="AT74" s="2087"/>
      <c r="AU74" s="2087"/>
      <c r="AV74" s="2087"/>
      <c r="AW74" s="2087"/>
      <c r="AX74" s="2087"/>
      <c r="AY74" s="2087"/>
      <c r="AZ74" s="2087"/>
      <c r="BA74" s="2087"/>
      <c r="BB74" s="2087"/>
      <c r="BC74" s="2088"/>
      <c r="BD74" s="1190"/>
      <c r="BE74" s="1194"/>
      <c r="CK74" s="1188"/>
      <c r="CL74" s="1188"/>
      <c r="CM74" s="1188"/>
      <c r="CN74" s="1188"/>
      <c r="CO74" s="1188"/>
      <c r="CP74" s="1188"/>
    </row>
    <row r="75" spans="1:94" ht="15.75" customHeight="1" thickBot="1">
      <c r="A75" s="1190"/>
      <c r="B75" s="2093" t="s">
        <v>124</v>
      </c>
      <c r="C75" s="2094"/>
      <c r="D75" s="2094"/>
      <c r="E75" s="2094"/>
      <c r="F75" s="2094"/>
      <c r="G75" s="2094"/>
      <c r="H75" s="2094"/>
      <c r="I75" s="2094"/>
      <c r="J75" s="2094"/>
      <c r="K75" s="2094"/>
      <c r="L75" s="2094"/>
      <c r="M75" s="2094"/>
      <c r="N75" s="2094"/>
      <c r="O75" s="2095">
        <f>SUM(O70:AA74)</f>
        <v>0</v>
      </c>
      <c r="P75" s="2095"/>
      <c r="Q75" s="2095"/>
      <c r="R75" s="2095"/>
      <c r="S75" s="2095"/>
      <c r="T75" s="2095"/>
      <c r="U75" s="2095"/>
      <c r="V75" s="2095"/>
      <c r="W75" s="2095"/>
      <c r="X75" s="2095"/>
      <c r="Y75" s="2095"/>
      <c r="Z75" s="2095"/>
      <c r="AA75" s="2096"/>
      <c r="AB75" s="1190"/>
      <c r="AC75" s="2086"/>
      <c r="AD75" s="2087"/>
      <c r="AE75" s="2087"/>
      <c r="AF75" s="2087"/>
      <c r="AG75" s="2087"/>
      <c r="AH75" s="2087"/>
      <c r="AI75" s="2087"/>
      <c r="AJ75" s="2087"/>
      <c r="AK75" s="2087"/>
      <c r="AL75" s="2087"/>
      <c r="AM75" s="2087"/>
      <c r="AN75" s="2087"/>
      <c r="AO75" s="2087"/>
      <c r="AP75" s="2087"/>
      <c r="AQ75" s="2087"/>
      <c r="AR75" s="2087"/>
      <c r="AS75" s="2087"/>
      <c r="AT75" s="2087"/>
      <c r="AU75" s="2087"/>
      <c r="AV75" s="2087"/>
      <c r="AW75" s="2087"/>
      <c r="AX75" s="2087"/>
      <c r="AY75" s="2087"/>
      <c r="AZ75" s="2087"/>
      <c r="BA75" s="2087"/>
      <c r="BB75" s="2087"/>
      <c r="BC75" s="2088"/>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86"/>
      <c r="AD76" s="2087"/>
      <c r="AE76" s="2087"/>
      <c r="AF76" s="2087"/>
      <c r="AG76" s="2087"/>
      <c r="AH76" s="2087"/>
      <c r="AI76" s="2087"/>
      <c r="AJ76" s="2087"/>
      <c r="AK76" s="2087"/>
      <c r="AL76" s="2087"/>
      <c r="AM76" s="2087"/>
      <c r="AN76" s="2087"/>
      <c r="AO76" s="2087"/>
      <c r="AP76" s="2087"/>
      <c r="AQ76" s="2087"/>
      <c r="AR76" s="2087"/>
      <c r="AS76" s="2087"/>
      <c r="AT76" s="2087"/>
      <c r="AU76" s="2087"/>
      <c r="AV76" s="2087"/>
      <c r="AW76" s="2087"/>
      <c r="AX76" s="2087"/>
      <c r="AY76" s="2087"/>
      <c r="AZ76" s="2087"/>
      <c r="BA76" s="2087"/>
      <c r="BB76" s="2087"/>
      <c r="BC76" s="2088"/>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9"/>
      <c r="AD77" s="2090"/>
      <c r="AE77" s="2090"/>
      <c r="AF77" s="2090"/>
      <c r="AG77" s="2090"/>
      <c r="AH77" s="2090"/>
      <c r="AI77" s="2090"/>
      <c r="AJ77" s="2090"/>
      <c r="AK77" s="2090"/>
      <c r="AL77" s="2090"/>
      <c r="AM77" s="2090"/>
      <c r="AN77" s="2090"/>
      <c r="AO77" s="2090"/>
      <c r="AP77" s="2090"/>
      <c r="AQ77" s="2090"/>
      <c r="AR77" s="2090"/>
      <c r="AS77" s="2090"/>
      <c r="AT77" s="2090"/>
      <c r="AU77" s="2090"/>
      <c r="AV77" s="2090"/>
      <c r="AW77" s="2090"/>
      <c r="AX77" s="2090"/>
      <c r="AY77" s="2090"/>
      <c r="AZ77" s="2090"/>
      <c r="BA77" s="2090"/>
      <c r="BB77" s="2090"/>
      <c r="BC77" s="2091"/>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68"/>
      <c r="G79" s="2069"/>
      <c r="H79" s="2069"/>
      <c r="I79" s="2069"/>
      <c r="J79" s="2069"/>
      <c r="K79" s="2069"/>
      <c r="L79" s="2069"/>
      <c r="M79" s="2069"/>
      <c r="N79" s="2069"/>
      <c r="O79" s="2069"/>
      <c r="P79" s="2069"/>
      <c r="Q79" s="2069"/>
      <c r="R79" s="2069"/>
      <c r="S79" s="2069"/>
      <c r="T79" s="2070"/>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71" t="s">
        <v>2385</v>
      </c>
      <c r="C80" s="2072"/>
      <c r="D80" s="2072"/>
      <c r="E80" s="2072"/>
      <c r="F80" s="2072"/>
      <c r="G80" s="2072"/>
      <c r="H80" s="2072"/>
      <c r="I80" s="2072"/>
      <c r="J80" s="2072"/>
      <c r="K80" s="2072"/>
      <c r="L80" s="2072"/>
      <c r="M80" s="2072"/>
      <c r="N80" s="2072"/>
      <c r="O80" s="2072"/>
      <c r="P80" s="2072"/>
      <c r="Q80" s="2072"/>
      <c r="R80" s="2073" t="str">
        <f>IFERROR(INDEX(BR96:BR98,MATCH(F79,$BQ$96:$BQ$98,0))/SUM($BR$96:$BR$98),"")</f>
        <v/>
      </c>
      <c r="S80" s="2074"/>
      <c r="T80" s="2075"/>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76" t="s">
        <v>2384</v>
      </c>
      <c r="C81" s="2077"/>
      <c r="D81" s="2077"/>
      <c r="E81" s="2077"/>
      <c r="F81" s="2077"/>
      <c r="G81" s="2077"/>
      <c r="H81" s="2077"/>
      <c r="I81" s="2077"/>
      <c r="J81" s="2077"/>
      <c r="K81" s="2077"/>
      <c r="L81" s="2077"/>
      <c r="M81" s="2077"/>
      <c r="N81" s="2077"/>
      <c r="O81" s="2077"/>
      <c r="P81" s="2077"/>
      <c r="Q81" s="2077"/>
      <c r="R81" s="2078" t="s">
        <v>2189</v>
      </c>
      <c r="S81" s="2079"/>
      <c r="T81" s="2080"/>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81" t="s">
        <v>2383</v>
      </c>
      <c r="C83" s="2082"/>
      <c r="D83" s="2082"/>
      <c r="E83" s="2082"/>
      <c r="F83" s="2082"/>
      <c r="G83" s="2082"/>
      <c r="H83" s="2082"/>
      <c r="I83" s="2082"/>
      <c r="J83" s="2082"/>
      <c r="K83" s="2082"/>
      <c r="L83" s="2082"/>
      <c r="M83" s="2082"/>
      <c r="N83" s="2082"/>
      <c r="O83" s="2082"/>
      <c r="P83" s="2082"/>
      <c r="Q83" s="2082"/>
      <c r="R83" s="2082"/>
      <c r="S83" s="2082"/>
      <c r="T83" s="2082"/>
      <c r="U83" s="2082"/>
      <c r="V83" s="2082"/>
      <c r="W83" s="2082"/>
      <c r="X83" s="2082"/>
      <c r="Y83" s="2082"/>
      <c r="Z83" s="2082"/>
      <c r="AA83" s="2082"/>
      <c r="AB83" s="2082"/>
      <c r="AC83" s="2082"/>
      <c r="AD83" s="2082"/>
      <c r="AE83" s="2082"/>
      <c r="AF83" s="2082"/>
      <c r="AG83" s="2082"/>
      <c r="AH83" s="2083"/>
      <c r="AI83" s="1190"/>
      <c r="AJ83" s="2099" t="s">
        <v>2382</v>
      </c>
      <c r="AK83" s="2100"/>
      <c r="AL83" s="2100"/>
      <c r="AM83" s="2100"/>
      <c r="AN83" s="2100"/>
      <c r="AO83" s="2100"/>
      <c r="AP83" s="2100"/>
      <c r="AQ83" s="2100"/>
      <c r="AR83" s="2100"/>
      <c r="AS83" s="2100"/>
      <c r="AT83" s="2100"/>
      <c r="AU83" s="2100"/>
      <c r="AV83" s="2100"/>
      <c r="AW83" s="2100"/>
      <c r="AX83" s="2100"/>
      <c r="AY83" s="2103" t="s">
        <v>545</v>
      </c>
      <c r="AZ83" s="2103"/>
      <c r="BA83" s="2103"/>
      <c r="BB83" s="2104"/>
      <c r="BC83" s="1190"/>
      <c r="BD83" s="1190"/>
      <c r="BE83" s="1194"/>
      <c r="CK83" s="1188"/>
      <c r="CL83" s="1188"/>
      <c r="CM83" s="1188"/>
      <c r="CN83" s="1188"/>
      <c r="CO83" s="1188"/>
      <c r="CP83" s="1188"/>
    </row>
    <row r="84" spans="1:94" ht="15.75" customHeight="1">
      <c r="A84" s="1190"/>
      <c r="B84" s="2020"/>
      <c r="C84" s="2021"/>
      <c r="D84" s="2021"/>
      <c r="E84" s="2021"/>
      <c r="F84" s="2021"/>
      <c r="G84" s="2021"/>
      <c r="H84" s="2021"/>
      <c r="I84" s="2021" t="s">
        <v>2372</v>
      </c>
      <c r="J84" s="2021"/>
      <c r="K84" s="2021"/>
      <c r="L84" s="2021"/>
      <c r="M84" s="2021"/>
      <c r="N84" s="2021"/>
      <c r="O84" s="2021" t="s">
        <v>2348</v>
      </c>
      <c r="P84" s="2021"/>
      <c r="Q84" s="2021"/>
      <c r="R84" s="2021"/>
      <c r="S84" s="2021"/>
      <c r="T84" s="2021"/>
      <c r="U84" s="2021"/>
      <c r="V84" s="2107" t="s">
        <v>2347</v>
      </c>
      <c r="W84" s="2107"/>
      <c r="X84" s="2107"/>
      <c r="Y84" s="2107"/>
      <c r="Z84" s="2107"/>
      <c r="AA84" s="2107"/>
      <c r="AB84" s="2108" t="s">
        <v>2371</v>
      </c>
      <c r="AC84" s="2108"/>
      <c r="AD84" s="2108"/>
      <c r="AE84" s="2108"/>
      <c r="AF84" s="2108"/>
      <c r="AG84" s="2108"/>
      <c r="AH84" s="2109"/>
      <c r="AI84" s="1190"/>
      <c r="AJ84" s="2101"/>
      <c r="AK84" s="2102"/>
      <c r="AL84" s="2102"/>
      <c r="AM84" s="2102"/>
      <c r="AN84" s="2102"/>
      <c r="AO84" s="2102"/>
      <c r="AP84" s="2102"/>
      <c r="AQ84" s="2102"/>
      <c r="AR84" s="2102"/>
      <c r="AS84" s="2102"/>
      <c r="AT84" s="2102"/>
      <c r="AU84" s="2102"/>
      <c r="AV84" s="2102"/>
      <c r="AW84" s="2102"/>
      <c r="AX84" s="2102"/>
      <c r="AY84" s="2105"/>
      <c r="AZ84" s="2105"/>
      <c r="BA84" s="2105"/>
      <c r="BB84" s="2106"/>
      <c r="BC84" s="1190"/>
      <c r="BD84" s="1190"/>
      <c r="BE84" s="1194"/>
      <c r="CK84" s="1188"/>
      <c r="CL84" s="1188"/>
      <c r="CM84" s="1188"/>
      <c r="CN84" s="1188"/>
      <c r="CO84" s="1188"/>
      <c r="CP84" s="1188"/>
    </row>
    <row r="85" spans="1:94" ht="15.75" customHeight="1">
      <c r="A85" s="1190"/>
      <c r="B85" s="2020"/>
      <c r="C85" s="2021"/>
      <c r="D85" s="2021"/>
      <c r="E85" s="2021"/>
      <c r="F85" s="2021"/>
      <c r="G85" s="2021"/>
      <c r="H85" s="2021"/>
      <c r="I85" s="2021"/>
      <c r="J85" s="2021"/>
      <c r="K85" s="2021"/>
      <c r="L85" s="2021"/>
      <c r="M85" s="2021"/>
      <c r="N85" s="2021"/>
      <c r="O85" s="2021"/>
      <c r="P85" s="2021"/>
      <c r="Q85" s="2021"/>
      <c r="R85" s="2021"/>
      <c r="S85" s="2021"/>
      <c r="T85" s="2021"/>
      <c r="U85" s="2021"/>
      <c r="V85" s="2107"/>
      <c r="W85" s="2107"/>
      <c r="X85" s="2107"/>
      <c r="Y85" s="2107"/>
      <c r="Z85" s="2107"/>
      <c r="AA85" s="2107"/>
      <c r="AB85" s="2108"/>
      <c r="AC85" s="2108"/>
      <c r="AD85" s="2108"/>
      <c r="AE85" s="2108"/>
      <c r="AF85" s="2108"/>
      <c r="AG85" s="2108"/>
      <c r="AH85" s="2109"/>
      <c r="AI85" s="1190"/>
      <c r="AJ85" s="2101"/>
      <c r="AK85" s="2102"/>
      <c r="AL85" s="2102"/>
      <c r="AM85" s="2102"/>
      <c r="AN85" s="2102"/>
      <c r="AO85" s="2102"/>
      <c r="AP85" s="2102"/>
      <c r="AQ85" s="2102"/>
      <c r="AR85" s="2102"/>
      <c r="AS85" s="2102"/>
      <c r="AT85" s="2102"/>
      <c r="AU85" s="2102"/>
      <c r="AV85" s="2102"/>
      <c r="AW85" s="2102"/>
      <c r="AX85" s="2102"/>
      <c r="AY85" s="2105"/>
      <c r="AZ85" s="2105"/>
      <c r="BA85" s="2105"/>
      <c r="BB85" s="2106"/>
      <c r="BC85" s="1190"/>
      <c r="BD85" s="1190"/>
      <c r="BE85" s="1194"/>
      <c r="CK85" s="1188"/>
      <c r="CL85" s="1188"/>
      <c r="CM85" s="1188"/>
      <c r="CN85" s="1188"/>
      <c r="CO85" s="1188"/>
      <c r="CP85" s="1188"/>
    </row>
    <row r="86" spans="1:94" ht="15.75" customHeight="1">
      <c r="A86" s="1190"/>
      <c r="B86" s="2020" t="s">
        <v>2370</v>
      </c>
      <c r="C86" s="2021"/>
      <c r="D86" s="2021"/>
      <c r="E86" s="2021"/>
      <c r="F86" s="2021"/>
      <c r="G86" s="2021"/>
      <c r="H86" s="2021"/>
      <c r="I86" s="2097">
        <v>0</v>
      </c>
      <c r="J86" s="2097"/>
      <c r="K86" s="2097"/>
      <c r="L86" s="2097"/>
      <c r="M86" s="2097"/>
      <c r="N86" s="2097"/>
      <c r="O86" s="2097">
        <v>0</v>
      </c>
      <c r="P86" s="2097"/>
      <c r="Q86" s="2097"/>
      <c r="R86" s="2097"/>
      <c r="S86" s="2097"/>
      <c r="T86" s="2097"/>
      <c r="U86" s="2097"/>
      <c r="V86" s="2097">
        <v>0</v>
      </c>
      <c r="W86" s="2097"/>
      <c r="X86" s="2097"/>
      <c r="Y86" s="2097"/>
      <c r="Z86" s="2097"/>
      <c r="AA86" s="2097"/>
      <c r="AB86" s="2097">
        <v>0</v>
      </c>
      <c r="AC86" s="2097"/>
      <c r="AD86" s="2097"/>
      <c r="AE86" s="2097"/>
      <c r="AF86" s="2097"/>
      <c r="AG86" s="2097"/>
      <c r="AH86" s="2098"/>
      <c r="AI86" s="1190"/>
      <c r="AJ86" s="2101"/>
      <c r="AK86" s="2102"/>
      <c r="AL86" s="2102"/>
      <c r="AM86" s="2102"/>
      <c r="AN86" s="2102"/>
      <c r="AO86" s="2102"/>
      <c r="AP86" s="2102"/>
      <c r="AQ86" s="2102"/>
      <c r="AR86" s="2102"/>
      <c r="AS86" s="2102"/>
      <c r="AT86" s="2102"/>
      <c r="AU86" s="2102"/>
      <c r="AV86" s="2102"/>
      <c r="AW86" s="2102"/>
      <c r="AX86" s="2102"/>
      <c r="AY86" s="2105"/>
      <c r="AZ86" s="2105"/>
      <c r="BA86" s="2105"/>
      <c r="BB86" s="2106"/>
      <c r="BC86" s="1190"/>
      <c r="BD86" s="1190"/>
      <c r="BE86" s="1194"/>
      <c r="CK86" s="1188"/>
      <c r="CL86" s="1188"/>
      <c r="CM86" s="1188"/>
      <c r="CN86" s="1188"/>
      <c r="CO86" s="1188"/>
      <c r="CP86" s="1188"/>
    </row>
    <row r="87" spans="1:94" ht="15.75" customHeight="1">
      <c r="A87" s="1190"/>
      <c r="B87" s="2020" t="s">
        <v>2369</v>
      </c>
      <c r="C87" s="2021"/>
      <c r="D87" s="2021"/>
      <c r="E87" s="2021"/>
      <c r="F87" s="2021"/>
      <c r="G87" s="2021"/>
      <c r="H87" s="2021"/>
      <c r="I87" s="2097">
        <v>0</v>
      </c>
      <c r="J87" s="2097"/>
      <c r="K87" s="2097"/>
      <c r="L87" s="2097"/>
      <c r="M87" s="2097"/>
      <c r="N87" s="2097"/>
      <c r="O87" s="2097">
        <v>0</v>
      </c>
      <c r="P87" s="2097"/>
      <c r="Q87" s="2097"/>
      <c r="R87" s="2097"/>
      <c r="S87" s="2097"/>
      <c r="T87" s="2097"/>
      <c r="U87" s="2097"/>
      <c r="V87" s="2097">
        <v>0</v>
      </c>
      <c r="W87" s="2097"/>
      <c r="X87" s="2097"/>
      <c r="Y87" s="2097"/>
      <c r="Z87" s="2097"/>
      <c r="AA87" s="2097"/>
      <c r="AB87" s="2097">
        <v>0</v>
      </c>
      <c r="AC87" s="2097"/>
      <c r="AD87" s="2097"/>
      <c r="AE87" s="2097"/>
      <c r="AF87" s="2097"/>
      <c r="AG87" s="2097"/>
      <c r="AH87" s="2098"/>
      <c r="AI87" s="1190"/>
      <c r="AJ87" s="2086" t="s">
        <v>2376</v>
      </c>
      <c r="AK87" s="2087"/>
      <c r="AL87" s="2087"/>
      <c r="AM87" s="2087"/>
      <c r="AN87" s="2087"/>
      <c r="AO87" s="2087"/>
      <c r="AP87" s="2087"/>
      <c r="AQ87" s="2087"/>
      <c r="AR87" s="2087"/>
      <c r="AS87" s="2087"/>
      <c r="AT87" s="2087"/>
      <c r="AU87" s="2087"/>
      <c r="AV87" s="2087"/>
      <c r="AW87" s="2087"/>
      <c r="AX87" s="2087"/>
      <c r="AY87" s="2087"/>
      <c r="AZ87" s="2087"/>
      <c r="BA87" s="2087"/>
      <c r="BB87" s="2088"/>
      <c r="BC87" s="1190"/>
      <c r="BD87" s="1190"/>
      <c r="BE87" s="1194"/>
      <c r="CK87" s="1188"/>
      <c r="CL87" s="1188"/>
      <c r="CM87" s="1188"/>
      <c r="CN87" s="1188"/>
      <c r="CO87" s="1188"/>
      <c r="CP87" s="1188"/>
    </row>
    <row r="88" spans="1:94" ht="15.75" customHeight="1" thickBot="1">
      <c r="A88" s="1190"/>
      <c r="B88" s="2038" t="s">
        <v>2368</v>
      </c>
      <c r="C88" s="2039"/>
      <c r="D88" s="2039"/>
      <c r="E88" s="2039"/>
      <c r="F88" s="2039"/>
      <c r="G88" s="2039"/>
      <c r="H88" s="2039"/>
      <c r="I88" s="2112">
        <v>0</v>
      </c>
      <c r="J88" s="2112"/>
      <c r="K88" s="2112"/>
      <c r="L88" s="2112"/>
      <c r="M88" s="2112"/>
      <c r="N88" s="2112"/>
      <c r="O88" s="2112">
        <v>0</v>
      </c>
      <c r="P88" s="2112"/>
      <c r="Q88" s="2112"/>
      <c r="R88" s="2112"/>
      <c r="S88" s="2112"/>
      <c r="T88" s="2112"/>
      <c r="U88" s="2112"/>
      <c r="V88" s="2112">
        <v>0</v>
      </c>
      <c r="W88" s="2112"/>
      <c r="X88" s="2112"/>
      <c r="Y88" s="2112"/>
      <c r="Z88" s="2112"/>
      <c r="AA88" s="2112"/>
      <c r="AB88" s="2112">
        <v>0</v>
      </c>
      <c r="AC88" s="2112"/>
      <c r="AD88" s="2112"/>
      <c r="AE88" s="2112"/>
      <c r="AF88" s="2112"/>
      <c r="AG88" s="2112"/>
      <c r="AH88" s="2113"/>
      <c r="AI88" s="1190"/>
      <c r="AJ88" s="2089"/>
      <c r="AK88" s="2090"/>
      <c r="AL88" s="2090"/>
      <c r="AM88" s="2090"/>
      <c r="AN88" s="2090"/>
      <c r="AO88" s="2090"/>
      <c r="AP88" s="2090"/>
      <c r="AQ88" s="2090"/>
      <c r="AR88" s="2090"/>
      <c r="AS88" s="2090"/>
      <c r="AT88" s="2090"/>
      <c r="AU88" s="2090"/>
      <c r="AV88" s="2090"/>
      <c r="AW88" s="2090"/>
      <c r="AX88" s="2090"/>
      <c r="AY88" s="2090"/>
      <c r="AZ88" s="2090"/>
      <c r="BA88" s="2090"/>
      <c r="BB88" s="2091"/>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68"/>
      <c r="G92" s="2069"/>
      <c r="H92" s="2069"/>
      <c r="I92" s="2069"/>
      <c r="J92" s="2069"/>
      <c r="K92" s="2069"/>
      <c r="L92" s="2069"/>
      <c r="M92" s="2069"/>
      <c r="N92" s="2069"/>
      <c r="O92" s="2069"/>
      <c r="P92" s="2069"/>
      <c r="Q92" s="2069"/>
      <c r="R92" s="2069"/>
      <c r="S92" s="2069"/>
      <c r="T92" s="2070"/>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71" t="s">
        <v>2380</v>
      </c>
      <c r="C93" s="2072"/>
      <c r="D93" s="2072"/>
      <c r="E93" s="2072"/>
      <c r="F93" s="2072"/>
      <c r="G93" s="2072"/>
      <c r="H93" s="2072"/>
      <c r="I93" s="2072"/>
      <c r="J93" s="2072"/>
      <c r="K93" s="2072"/>
      <c r="L93" s="2072"/>
      <c r="M93" s="2072"/>
      <c r="N93" s="2072"/>
      <c r="O93" s="2072"/>
      <c r="P93" s="2072"/>
      <c r="Q93" s="2110"/>
      <c r="R93" s="2073" t="str">
        <f>IFERROR(INDEX(BR96:BR98,MATCH(F92,$BQ$96:$BQ$98,0))/SUM($BR$96:$BR$98),"")</f>
        <v/>
      </c>
      <c r="S93" s="2074"/>
      <c r="T93" s="2075"/>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76" t="s">
        <v>2379</v>
      </c>
      <c r="C94" s="2077"/>
      <c r="D94" s="2077"/>
      <c r="E94" s="2077"/>
      <c r="F94" s="2077"/>
      <c r="G94" s="2077"/>
      <c r="H94" s="2077"/>
      <c r="I94" s="2077"/>
      <c r="J94" s="2077"/>
      <c r="K94" s="2077"/>
      <c r="L94" s="2077"/>
      <c r="M94" s="2077"/>
      <c r="N94" s="2077"/>
      <c r="O94" s="2077"/>
      <c r="P94" s="2077"/>
      <c r="Q94" s="2111"/>
      <c r="R94" s="2078" t="s">
        <v>2189</v>
      </c>
      <c r="S94" s="2079"/>
      <c r="T94" s="2080"/>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81" t="s">
        <v>2378</v>
      </c>
      <c r="C96" s="2082"/>
      <c r="D96" s="2082"/>
      <c r="E96" s="2082"/>
      <c r="F96" s="2082"/>
      <c r="G96" s="2082"/>
      <c r="H96" s="2082"/>
      <c r="I96" s="2082"/>
      <c r="J96" s="2082"/>
      <c r="K96" s="2082"/>
      <c r="L96" s="2082"/>
      <c r="M96" s="2082"/>
      <c r="N96" s="2082"/>
      <c r="O96" s="2082"/>
      <c r="P96" s="2082"/>
      <c r="Q96" s="2082"/>
      <c r="R96" s="2082"/>
      <c r="S96" s="2082"/>
      <c r="T96" s="2082"/>
      <c r="U96" s="2082"/>
      <c r="V96" s="2082"/>
      <c r="W96" s="2082"/>
      <c r="X96" s="2082"/>
      <c r="Y96" s="2082"/>
      <c r="Z96" s="2082"/>
      <c r="AA96" s="2082"/>
      <c r="AB96" s="2082"/>
      <c r="AC96" s="2082"/>
      <c r="AD96" s="2082"/>
      <c r="AE96" s="2082"/>
      <c r="AF96" s="2082"/>
      <c r="AG96" s="2082"/>
      <c r="AH96" s="2083"/>
      <c r="AI96" s="1190"/>
      <c r="AJ96" s="2099" t="s">
        <v>2377</v>
      </c>
      <c r="AK96" s="2100"/>
      <c r="AL96" s="2100"/>
      <c r="AM96" s="2100"/>
      <c r="AN96" s="2100"/>
      <c r="AO96" s="2100"/>
      <c r="AP96" s="2100"/>
      <c r="AQ96" s="2100"/>
      <c r="AR96" s="2100"/>
      <c r="AS96" s="2100"/>
      <c r="AT96" s="2100"/>
      <c r="AU96" s="2100"/>
      <c r="AV96" s="2100"/>
      <c r="AW96" s="2100"/>
      <c r="AX96" s="2100"/>
      <c r="AY96" s="2103" t="s">
        <v>545</v>
      </c>
      <c r="AZ96" s="2103"/>
      <c r="BA96" s="2103"/>
      <c r="BB96" s="2104"/>
      <c r="BC96" s="1190"/>
      <c r="BD96" s="1190"/>
      <c r="BE96" s="1194"/>
      <c r="BQ96" s="1256" t="str">
        <f>Application!M243&amp;IF(TRIM(Application!AA249)&lt;&gt;""," ("&amp;Application!AA249&amp;")","")</f>
        <v>Chavez Fickett GP, LLC (Abode Communities)</v>
      </c>
      <c r="BR96" s="1259">
        <f>Application!AH246</f>
        <v>0.01</v>
      </c>
      <c r="CM96" s="1188"/>
      <c r="CN96" s="1188"/>
      <c r="CO96" s="1188"/>
      <c r="CP96" s="1188"/>
    </row>
    <row r="97" spans="1:94" ht="15.75" customHeight="1">
      <c r="A97" s="1190"/>
      <c r="B97" s="2020"/>
      <c r="C97" s="2021"/>
      <c r="D97" s="2021"/>
      <c r="E97" s="2021"/>
      <c r="F97" s="2021"/>
      <c r="G97" s="2021"/>
      <c r="H97" s="2021"/>
      <c r="I97" s="2021" t="s">
        <v>2372</v>
      </c>
      <c r="J97" s="2021"/>
      <c r="K97" s="2021"/>
      <c r="L97" s="2021"/>
      <c r="M97" s="2021"/>
      <c r="N97" s="2021"/>
      <c r="O97" s="2021" t="s">
        <v>2348</v>
      </c>
      <c r="P97" s="2021"/>
      <c r="Q97" s="2021"/>
      <c r="R97" s="2021"/>
      <c r="S97" s="2021"/>
      <c r="T97" s="2021"/>
      <c r="U97" s="2021"/>
      <c r="V97" s="2107" t="s">
        <v>2347</v>
      </c>
      <c r="W97" s="2107"/>
      <c r="X97" s="2107"/>
      <c r="Y97" s="2107"/>
      <c r="Z97" s="2107"/>
      <c r="AA97" s="2107"/>
      <c r="AB97" s="2108" t="s">
        <v>2371</v>
      </c>
      <c r="AC97" s="2108"/>
      <c r="AD97" s="2108"/>
      <c r="AE97" s="2108"/>
      <c r="AF97" s="2108"/>
      <c r="AG97" s="2108"/>
      <c r="AH97" s="2109"/>
      <c r="AI97" s="1190"/>
      <c r="AJ97" s="2101"/>
      <c r="AK97" s="2102"/>
      <c r="AL97" s="2102"/>
      <c r="AM97" s="2102"/>
      <c r="AN97" s="2102"/>
      <c r="AO97" s="2102"/>
      <c r="AP97" s="2102"/>
      <c r="AQ97" s="2102"/>
      <c r="AR97" s="2102"/>
      <c r="AS97" s="2102"/>
      <c r="AT97" s="2102"/>
      <c r="AU97" s="2102"/>
      <c r="AV97" s="2102"/>
      <c r="AW97" s="2102"/>
      <c r="AX97" s="2102"/>
      <c r="AY97" s="2105"/>
      <c r="AZ97" s="2105"/>
      <c r="BA97" s="2105"/>
      <c r="BB97" s="2106"/>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020"/>
      <c r="C98" s="2021"/>
      <c r="D98" s="2021"/>
      <c r="E98" s="2021"/>
      <c r="F98" s="2021"/>
      <c r="G98" s="2021"/>
      <c r="H98" s="2021"/>
      <c r="I98" s="2021"/>
      <c r="J98" s="2021"/>
      <c r="K98" s="2021"/>
      <c r="L98" s="2021"/>
      <c r="M98" s="2021"/>
      <c r="N98" s="2021"/>
      <c r="O98" s="2021"/>
      <c r="P98" s="2021"/>
      <c r="Q98" s="2021"/>
      <c r="R98" s="2021"/>
      <c r="S98" s="2021"/>
      <c r="T98" s="2021"/>
      <c r="U98" s="2021"/>
      <c r="V98" s="2107"/>
      <c r="W98" s="2107"/>
      <c r="X98" s="2107"/>
      <c r="Y98" s="2107"/>
      <c r="Z98" s="2107"/>
      <c r="AA98" s="2107"/>
      <c r="AB98" s="2108"/>
      <c r="AC98" s="2108"/>
      <c r="AD98" s="2108"/>
      <c r="AE98" s="2108"/>
      <c r="AF98" s="2108"/>
      <c r="AG98" s="2108"/>
      <c r="AH98" s="2109"/>
      <c r="AI98" s="1190"/>
      <c r="AJ98" s="2101"/>
      <c r="AK98" s="2102"/>
      <c r="AL98" s="2102"/>
      <c r="AM98" s="2102"/>
      <c r="AN98" s="2102"/>
      <c r="AO98" s="2102"/>
      <c r="AP98" s="2102"/>
      <c r="AQ98" s="2102"/>
      <c r="AR98" s="2102"/>
      <c r="AS98" s="2102"/>
      <c r="AT98" s="2102"/>
      <c r="AU98" s="2102"/>
      <c r="AV98" s="2102"/>
      <c r="AW98" s="2102"/>
      <c r="AX98" s="2102"/>
      <c r="AY98" s="2105"/>
      <c r="AZ98" s="2105"/>
      <c r="BA98" s="2105"/>
      <c r="BB98" s="2106"/>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20" t="s">
        <v>2370</v>
      </c>
      <c r="C99" s="2021"/>
      <c r="D99" s="2021"/>
      <c r="E99" s="2021"/>
      <c r="F99" s="2021"/>
      <c r="G99" s="2021"/>
      <c r="H99" s="2021"/>
      <c r="I99" s="2097">
        <v>0</v>
      </c>
      <c r="J99" s="2097"/>
      <c r="K99" s="2097"/>
      <c r="L99" s="2097"/>
      <c r="M99" s="2097"/>
      <c r="N99" s="2097"/>
      <c r="O99" s="2097">
        <v>0</v>
      </c>
      <c r="P99" s="2097"/>
      <c r="Q99" s="2097"/>
      <c r="R99" s="2097"/>
      <c r="S99" s="2097"/>
      <c r="T99" s="2097"/>
      <c r="U99" s="2097"/>
      <c r="V99" s="2097">
        <v>0</v>
      </c>
      <c r="W99" s="2097"/>
      <c r="X99" s="2097"/>
      <c r="Y99" s="2097"/>
      <c r="Z99" s="2097"/>
      <c r="AA99" s="2097"/>
      <c r="AB99" s="2097">
        <v>0</v>
      </c>
      <c r="AC99" s="2097"/>
      <c r="AD99" s="2097"/>
      <c r="AE99" s="2097"/>
      <c r="AF99" s="2097"/>
      <c r="AG99" s="2097"/>
      <c r="AH99" s="2098"/>
      <c r="AI99" s="1190"/>
      <c r="AJ99" s="2101"/>
      <c r="AK99" s="2102"/>
      <c r="AL99" s="2102"/>
      <c r="AM99" s="2102"/>
      <c r="AN99" s="2102"/>
      <c r="AO99" s="2102"/>
      <c r="AP99" s="2102"/>
      <c r="AQ99" s="2102"/>
      <c r="AR99" s="2102"/>
      <c r="AS99" s="2102"/>
      <c r="AT99" s="2102"/>
      <c r="AU99" s="2102"/>
      <c r="AV99" s="2102"/>
      <c r="AW99" s="2102"/>
      <c r="AX99" s="2102"/>
      <c r="AY99" s="2105"/>
      <c r="AZ99" s="2105"/>
      <c r="BA99" s="2105"/>
      <c r="BB99" s="2106"/>
      <c r="BC99" s="1190"/>
      <c r="BD99" s="1190"/>
      <c r="BE99" s="1194"/>
      <c r="CM99" s="1188"/>
      <c r="CN99" s="1188"/>
      <c r="CO99" s="1188"/>
      <c r="CP99" s="1188"/>
    </row>
    <row r="100" spans="1:94" ht="15.75" customHeight="1">
      <c r="A100" s="1190"/>
      <c r="B100" s="2020" t="s">
        <v>2369</v>
      </c>
      <c r="C100" s="2021"/>
      <c r="D100" s="2021"/>
      <c r="E100" s="2021"/>
      <c r="F100" s="2021"/>
      <c r="G100" s="2021"/>
      <c r="H100" s="2021"/>
      <c r="I100" s="2097">
        <v>0</v>
      </c>
      <c r="J100" s="2097"/>
      <c r="K100" s="2097"/>
      <c r="L100" s="2097"/>
      <c r="M100" s="2097"/>
      <c r="N100" s="2097"/>
      <c r="O100" s="2097">
        <v>0</v>
      </c>
      <c r="P100" s="2097"/>
      <c r="Q100" s="2097"/>
      <c r="R100" s="2097"/>
      <c r="S100" s="2097"/>
      <c r="T100" s="2097"/>
      <c r="U100" s="2097"/>
      <c r="V100" s="2097">
        <v>0</v>
      </c>
      <c r="W100" s="2097"/>
      <c r="X100" s="2097"/>
      <c r="Y100" s="2097"/>
      <c r="Z100" s="2097"/>
      <c r="AA100" s="2097"/>
      <c r="AB100" s="2097">
        <v>0</v>
      </c>
      <c r="AC100" s="2097"/>
      <c r="AD100" s="2097"/>
      <c r="AE100" s="2097"/>
      <c r="AF100" s="2097"/>
      <c r="AG100" s="2097"/>
      <c r="AH100" s="2098"/>
      <c r="AI100" s="1190"/>
      <c r="AJ100" s="2086" t="s">
        <v>2376</v>
      </c>
      <c r="AK100" s="2087"/>
      <c r="AL100" s="2087"/>
      <c r="AM100" s="2087"/>
      <c r="AN100" s="2087"/>
      <c r="AO100" s="2087"/>
      <c r="AP100" s="2087"/>
      <c r="AQ100" s="2087"/>
      <c r="AR100" s="2087"/>
      <c r="AS100" s="2087"/>
      <c r="AT100" s="2087"/>
      <c r="AU100" s="2087"/>
      <c r="AV100" s="2087"/>
      <c r="AW100" s="2087"/>
      <c r="AX100" s="2087"/>
      <c r="AY100" s="2087"/>
      <c r="AZ100" s="2087"/>
      <c r="BA100" s="2087"/>
      <c r="BB100" s="2088"/>
      <c r="BC100" s="1190"/>
      <c r="BD100" s="1190"/>
      <c r="BE100" s="1194"/>
      <c r="CM100" s="1188"/>
      <c r="CN100" s="1188"/>
      <c r="CO100" s="1188"/>
      <c r="CP100" s="1188"/>
    </row>
    <row r="101" spans="1:94" ht="15.75" customHeight="1" thickBot="1">
      <c r="A101" s="1190"/>
      <c r="B101" s="2038" t="s">
        <v>2368</v>
      </c>
      <c r="C101" s="2039"/>
      <c r="D101" s="2039"/>
      <c r="E101" s="2039"/>
      <c r="F101" s="2039"/>
      <c r="G101" s="2039"/>
      <c r="H101" s="2039"/>
      <c r="I101" s="2112">
        <v>0</v>
      </c>
      <c r="J101" s="2112"/>
      <c r="K101" s="2112"/>
      <c r="L101" s="2112"/>
      <c r="M101" s="2112"/>
      <c r="N101" s="2112"/>
      <c r="O101" s="2112">
        <v>0</v>
      </c>
      <c r="P101" s="2112"/>
      <c r="Q101" s="2112"/>
      <c r="R101" s="2112"/>
      <c r="S101" s="2112"/>
      <c r="T101" s="2112"/>
      <c r="U101" s="2112"/>
      <c r="V101" s="2112">
        <v>0</v>
      </c>
      <c r="W101" s="2112"/>
      <c r="X101" s="2112"/>
      <c r="Y101" s="2112"/>
      <c r="Z101" s="2112"/>
      <c r="AA101" s="2112"/>
      <c r="AB101" s="2112">
        <v>0</v>
      </c>
      <c r="AC101" s="2112"/>
      <c r="AD101" s="2112"/>
      <c r="AE101" s="2112"/>
      <c r="AF101" s="2112"/>
      <c r="AG101" s="2112"/>
      <c r="AH101" s="2113"/>
      <c r="AI101" s="1190"/>
      <c r="AJ101" s="2089"/>
      <c r="AK101" s="2090"/>
      <c r="AL101" s="2090"/>
      <c r="AM101" s="2090"/>
      <c r="AN101" s="2090"/>
      <c r="AO101" s="2090"/>
      <c r="AP101" s="2090"/>
      <c r="AQ101" s="2090"/>
      <c r="AR101" s="2090"/>
      <c r="AS101" s="2090"/>
      <c r="AT101" s="2090"/>
      <c r="AU101" s="2090"/>
      <c r="AV101" s="2090"/>
      <c r="AW101" s="2090"/>
      <c r="AX101" s="2090"/>
      <c r="AY101" s="2090"/>
      <c r="AZ101" s="2090"/>
      <c r="BA101" s="2090"/>
      <c r="BB101" s="2091"/>
      <c r="BC101" s="1190"/>
      <c r="BD101" s="1190"/>
      <c r="BE101" s="1194"/>
      <c r="BQ101" s="1256" t="str">
        <f>Application!AA335</f>
        <v>Abode Communities</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14"/>
      <c r="G104" s="2115"/>
      <c r="H104" s="2115"/>
      <c r="I104" s="2115"/>
      <c r="J104" s="2115"/>
      <c r="K104" s="2115"/>
      <c r="L104" s="2115"/>
      <c r="M104" s="2115"/>
      <c r="N104" s="2115"/>
      <c r="O104" s="2115"/>
      <c r="P104" s="2115"/>
      <c r="Q104" s="2115"/>
      <c r="R104" s="2116"/>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78" t="str">
        <f>IFERROR(INDEX(BR96:BR98,MATCH(F104,$BQ$96:$BQ$98,0))/SUM($BR$96:$BR$98),"")</f>
        <v/>
      </c>
      <c r="P105" s="2079"/>
      <c r="Q105" s="2079"/>
      <c r="R105" s="2080"/>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66" t="s">
        <v>2373</v>
      </c>
      <c r="C107" s="2067"/>
      <c r="D107" s="2067"/>
      <c r="E107" s="2067"/>
      <c r="F107" s="2067"/>
      <c r="G107" s="2067"/>
      <c r="H107" s="2067"/>
      <c r="I107" s="2067"/>
      <c r="J107" s="2067"/>
      <c r="K107" s="2067"/>
      <c r="L107" s="2067"/>
      <c r="M107" s="2067"/>
      <c r="N107" s="2067"/>
      <c r="O107" s="2067"/>
      <c r="P107" s="2067"/>
      <c r="Q107" s="2067"/>
      <c r="R107" s="2067"/>
      <c r="S107" s="2067"/>
      <c r="T107" s="2067"/>
      <c r="U107" s="2067"/>
      <c r="V107" s="2067"/>
      <c r="W107" s="2067"/>
      <c r="X107" s="2067"/>
      <c r="Y107" s="2067"/>
      <c r="Z107" s="2067"/>
      <c r="AA107" s="2067"/>
      <c r="AB107" s="2067"/>
      <c r="AC107" s="2067"/>
      <c r="AD107" s="2067"/>
      <c r="AE107" s="2067"/>
      <c r="AF107" s="2067"/>
      <c r="AG107" s="2067"/>
      <c r="AH107" s="2117"/>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20"/>
      <c r="C108" s="2021"/>
      <c r="D108" s="2021"/>
      <c r="E108" s="2021"/>
      <c r="F108" s="2021"/>
      <c r="G108" s="2021"/>
      <c r="H108" s="2021"/>
      <c r="I108" s="2021" t="s">
        <v>2372</v>
      </c>
      <c r="J108" s="2021"/>
      <c r="K108" s="2021"/>
      <c r="L108" s="2021"/>
      <c r="M108" s="2021"/>
      <c r="N108" s="2021"/>
      <c r="O108" s="2021" t="s">
        <v>2348</v>
      </c>
      <c r="P108" s="2021"/>
      <c r="Q108" s="2021"/>
      <c r="R108" s="2021"/>
      <c r="S108" s="2021"/>
      <c r="T108" s="2021"/>
      <c r="U108" s="2021"/>
      <c r="V108" s="2107" t="s">
        <v>2347</v>
      </c>
      <c r="W108" s="2107"/>
      <c r="X108" s="2107"/>
      <c r="Y108" s="2107"/>
      <c r="Z108" s="2107"/>
      <c r="AA108" s="2107"/>
      <c r="AB108" s="2108" t="s">
        <v>2371</v>
      </c>
      <c r="AC108" s="2108"/>
      <c r="AD108" s="2108"/>
      <c r="AE108" s="2108"/>
      <c r="AF108" s="2108"/>
      <c r="AG108" s="2108"/>
      <c r="AH108" s="210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20"/>
      <c r="C109" s="2021"/>
      <c r="D109" s="2021"/>
      <c r="E109" s="2021"/>
      <c r="F109" s="2021"/>
      <c r="G109" s="2021"/>
      <c r="H109" s="2021"/>
      <c r="I109" s="2021"/>
      <c r="J109" s="2021"/>
      <c r="K109" s="2021"/>
      <c r="L109" s="2021"/>
      <c r="M109" s="2021"/>
      <c r="N109" s="2021"/>
      <c r="O109" s="2021"/>
      <c r="P109" s="2021"/>
      <c r="Q109" s="2021"/>
      <c r="R109" s="2021"/>
      <c r="S109" s="2021"/>
      <c r="T109" s="2021"/>
      <c r="U109" s="2021"/>
      <c r="V109" s="2107"/>
      <c r="W109" s="2107"/>
      <c r="X109" s="2107"/>
      <c r="Y109" s="2107"/>
      <c r="Z109" s="2107"/>
      <c r="AA109" s="2107"/>
      <c r="AB109" s="2108"/>
      <c r="AC109" s="2108"/>
      <c r="AD109" s="2108"/>
      <c r="AE109" s="2108"/>
      <c r="AF109" s="2108"/>
      <c r="AG109" s="2108"/>
      <c r="AH109" s="210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20" t="s">
        <v>2370</v>
      </c>
      <c r="C110" s="2021"/>
      <c r="D110" s="2021"/>
      <c r="E110" s="2021"/>
      <c r="F110" s="2021"/>
      <c r="G110" s="2021"/>
      <c r="H110" s="2021"/>
      <c r="I110" s="2097">
        <v>0</v>
      </c>
      <c r="J110" s="2097"/>
      <c r="K110" s="2097"/>
      <c r="L110" s="2097"/>
      <c r="M110" s="2097"/>
      <c r="N110" s="2097"/>
      <c r="O110" s="2097">
        <v>0</v>
      </c>
      <c r="P110" s="2097"/>
      <c r="Q110" s="2097"/>
      <c r="R110" s="2097"/>
      <c r="S110" s="2097"/>
      <c r="T110" s="2097"/>
      <c r="U110" s="2097"/>
      <c r="V110" s="2097">
        <v>0</v>
      </c>
      <c r="W110" s="2097"/>
      <c r="X110" s="2097"/>
      <c r="Y110" s="2097"/>
      <c r="Z110" s="2097"/>
      <c r="AA110" s="2097"/>
      <c r="AB110" s="2097">
        <v>0</v>
      </c>
      <c r="AC110" s="2097"/>
      <c r="AD110" s="2097"/>
      <c r="AE110" s="2097"/>
      <c r="AF110" s="2097"/>
      <c r="AG110" s="2097"/>
      <c r="AH110" s="2098"/>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20" t="s">
        <v>2369</v>
      </c>
      <c r="C111" s="2021"/>
      <c r="D111" s="2021"/>
      <c r="E111" s="2021"/>
      <c r="F111" s="2021"/>
      <c r="G111" s="2021"/>
      <c r="H111" s="2021"/>
      <c r="I111" s="2097">
        <v>0</v>
      </c>
      <c r="J111" s="2097"/>
      <c r="K111" s="2097"/>
      <c r="L111" s="2097"/>
      <c r="M111" s="2097"/>
      <c r="N111" s="2097"/>
      <c r="O111" s="2097">
        <v>0</v>
      </c>
      <c r="P111" s="2097"/>
      <c r="Q111" s="2097"/>
      <c r="R111" s="2097"/>
      <c r="S111" s="2097"/>
      <c r="T111" s="2097"/>
      <c r="U111" s="2097"/>
      <c r="V111" s="2097">
        <v>0</v>
      </c>
      <c r="W111" s="2097"/>
      <c r="X111" s="2097"/>
      <c r="Y111" s="2097"/>
      <c r="Z111" s="2097"/>
      <c r="AA111" s="2097"/>
      <c r="AB111" s="2097">
        <v>0</v>
      </c>
      <c r="AC111" s="2097"/>
      <c r="AD111" s="2097"/>
      <c r="AE111" s="2097"/>
      <c r="AF111" s="2097"/>
      <c r="AG111" s="2097"/>
      <c r="AH111" s="2098"/>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8" t="s">
        <v>2368</v>
      </c>
      <c r="C112" s="2039"/>
      <c r="D112" s="2039"/>
      <c r="E112" s="2039"/>
      <c r="F112" s="2039"/>
      <c r="G112" s="2039"/>
      <c r="H112" s="2039"/>
      <c r="I112" s="2112">
        <v>0</v>
      </c>
      <c r="J112" s="2112"/>
      <c r="K112" s="2112"/>
      <c r="L112" s="2112"/>
      <c r="M112" s="2112"/>
      <c r="N112" s="2112"/>
      <c r="O112" s="2112">
        <v>0</v>
      </c>
      <c r="P112" s="2112"/>
      <c r="Q112" s="2112"/>
      <c r="R112" s="2112"/>
      <c r="S112" s="2112"/>
      <c r="T112" s="2112"/>
      <c r="U112" s="2112"/>
      <c r="V112" s="2112">
        <v>0</v>
      </c>
      <c r="W112" s="2112"/>
      <c r="X112" s="2112"/>
      <c r="Y112" s="2112"/>
      <c r="Z112" s="2112"/>
      <c r="AA112" s="2112"/>
      <c r="AB112" s="2112">
        <v>0</v>
      </c>
      <c r="AC112" s="2112"/>
      <c r="AD112" s="2112"/>
      <c r="AE112" s="2112"/>
      <c r="AF112" s="2112"/>
      <c r="AG112" s="2112"/>
      <c r="AH112" s="2113"/>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14"/>
      <c r="G115" s="2115"/>
      <c r="H115" s="2115"/>
      <c r="I115" s="2115"/>
      <c r="J115" s="2115"/>
      <c r="K115" s="2115"/>
      <c r="L115" s="2115"/>
      <c r="M115" s="2115"/>
      <c r="N115" s="2115"/>
      <c r="O115" s="2115"/>
      <c r="P115" s="2115"/>
      <c r="Q115" s="2115"/>
      <c r="R115" s="2116"/>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26" t="s">
        <v>2366</v>
      </c>
      <c r="C117" s="2127"/>
      <c r="D117" s="2127"/>
      <c r="E117" s="2127"/>
      <c r="F117" s="2127"/>
      <c r="G117" s="2127"/>
      <c r="H117" s="2127"/>
      <c r="I117" s="2127"/>
      <c r="J117" s="2127"/>
      <c r="K117" s="2127"/>
      <c r="L117" s="2127"/>
      <c r="M117" s="2127"/>
      <c r="N117" s="2127"/>
      <c r="O117" s="2127"/>
      <c r="P117" s="2127"/>
      <c r="Q117" s="2127"/>
      <c r="R117" s="2127"/>
      <c r="S117" s="2127"/>
      <c r="T117" s="2127"/>
      <c r="U117" s="2130" t="s">
        <v>545</v>
      </c>
      <c r="V117" s="2130"/>
      <c r="W117" s="2130"/>
      <c r="X117" s="213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8"/>
      <c r="C118" s="2129"/>
      <c r="D118" s="2129"/>
      <c r="E118" s="2129"/>
      <c r="F118" s="2129"/>
      <c r="G118" s="2129"/>
      <c r="H118" s="2129"/>
      <c r="I118" s="2129"/>
      <c r="J118" s="2129"/>
      <c r="K118" s="2129"/>
      <c r="L118" s="2129"/>
      <c r="M118" s="2129"/>
      <c r="N118" s="2129"/>
      <c r="O118" s="2129"/>
      <c r="P118" s="2129"/>
      <c r="Q118" s="2129"/>
      <c r="R118" s="2129"/>
      <c r="S118" s="2129"/>
      <c r="T118" s="2129"/>
      <c r="U118" s="2132"/>
      <c r="V118" s="2132"/>
      <c r="W118" s="2132"/>
      <c r="X118" s="213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8"/>
      <c r="C119" s="2129"/>
      <c r="D119" s="2129"/>
      <c r="E119" s="2129"/>
      <c r="F119" s="2129"/>
      <c r="G119" s="2129"/>
      <c r="H119" s="2129"/>
      <c r="I119" s="2129"/>
      <c r="J119" s="2129"/>
      <c r="K119" s="2129"/>
      <c r="L119" s="2129"/>
      <c r="M119" s="2129"/>
      <c r="N119" s="2129"/>
      <c r="O119" s="2129"/>
      <c r="P119" s="2129"/>
      <c r="Q119" s="2129"/>
      <c r="R119" s="2129"/>
      <c r="S119" s="2129"/>
      <c r="T119" s="2129"/>
      <c r="U119" s="2132"/>
      <c r="V119" s="2132"/>
      <c r="W119" s="2132"/>
      <c r="X119" s="213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8"/>
      <c r="C120" s="2129"/>
      <c r="D120" s="2129"/>
      <c r="E120" s="2129"/>
      <c r="F120" s="2129"/>
      <c r="G120" s="2129"/>
      <c r="H120" s="2129"/>
      <c r="I120" s="2129"/>
      <c r="J120" s="2129"/>
      <c r="K120" s="2129"/>
      <c r="L120" s="2129"/>
      <c r="M120" s="2129"/>
      <c r="N120" s="2129"/>
      <c r="O120" s="2129"/>
      <c r="P120" s="2129"/>
      <c r="Q120" s="2129"/>
      <c r="R120" s="2129"/>
      <c r="S120" s="2129"/>
      <c r="T120" s="2129"/>
      <c r="U120" s="2132"/>
      <c r="V120" s="2132"/>
      <c r="W120" s="2132"/>
      <c r="X120" s="213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34" t="s">
        <v>2366</v>
      </c>
      <c r="C121" s="2135"/>
      <c r="D121" s="2135"/>
      <c r="E121" s="2135"/>
      <c r="F121" s="2135"/>
      <c r="G121" s="2135"/>
      <c r="H121" s="2135"/>
      <c r="I121" s="2135"/>
      <c r="J121" s="2135"/>
      <c r="K121" s="2135"/>
      <c r="L121" s="2135"/>
      <c r="M121" s="2135"/>
      <c r="N121" s="2135"/>
      <c r="O121" s="2135"/>
      <c r="P121" s="2135"/>
      <c r="Q121" s="2135"/>
      <c r="R121" s="2135"/>
      <c r="S121" s="2135"/>
      <c r="T121" s="2135"/>
      <c r="U121" s="2138" t="s">
        <v>545</v>
      </c>
      <c r="V121" s="2138"/>
      <c r="W121" s="2138"/>
      <c r="X121" s="213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36"/>
      <c r="C122" s="2137"/>
      <c r="D122" s="2137"/>
      <c r="E122" s="2137"/>
      <c r="F122" s="2137"/>
      <c r="G122" s="2137"/>
      <c r="H122" s="2137"/>
      <c r="I122" s="2137"/>
      <c r="J122" s="2137"/>
      <c r="K122" s="2137"/>
      <c r="L122" s="2137"/>
      <c r="M122" s="2137"/>
      <c r="N122" s="2137"/>
      <c r="O122" s="2137"/>
      <c r="P122" s="2137"/>
      <c r="Q122" s="2137"/>
      <c r="R122" s="2137"/>
      <c r="S122" s="2137"/>
      <c r="T122" s="2137"/>
      <c r="U122" s="2140"/>
      <c r="V122" s="2140"/>
      <c r="W122" s="2140"/>
      <c r="X122" s="214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9" t="s">
        <v>2364</v>
      </c>
      <c r="Y125" s="2100"/>
      <c r="Z125" s="2100"/>
      <c r="AA125" s="2100"/>
      <c r="AB125" s="2100"/>
      <c r="AC125" s="2100"/>
      <c r="AD125" s="2100"/>
      <c r="AE125" s="2100"/>
      <c r="AF125" s="2100"/>
      <c r="AG125" s="2100"/>
      <c r="AH125" s="2100"/>
      <c r="AI125" s="2100"/>
      <c r="AJ125" s="2100"/>
      <c r="AK125" s="2100"/>
      <c r="AL125" s="2100"/>
      <c r="AM125" s="2100"/>
      <c r="AN125" s="2100"/>
      <c r="AO125" s="2100"/>
      <c r="AP125" s="2100"/>
      <c r="AQ125" s="2100"/>
      <c r="AR125" s="2100"/>
      <c r="AS125" s="2100"/>
      <c r="AT125" s="2100"/>
      <c r="AU125" s="2100"/>
      <c r="AV125" s="2100"/>
      <c r="AW125" s="2100"/>
      <c r="AX125" s="2100"/>
      <c r="AY125" s="2100"/>
      <c r="AZ125" s="2100"/>
      <c r="BA125" s="2100"/>
      <c r="BB125" s="2100"/>
      <c r="BC125" s="2100"/>
      <c r="BD125" s="2142"/>
      <c r="BE125" s="1194"/>
    </row>
    <row r="126" spans="1:57" ht="15.75" customHeight="1">
      <c r="A126" s="1190"/>
      <c r="B126" s="2144" t="s">
        <v>1576</v>
      </c>
      <c r="C126" s="2145"/>
      <c r="D126" s="2145"/>
      <c r="E126" s="2145"/>
      <c r="F126" s="2145"/>
      <c r="G126" s="2145"/>
      <c r="H126" s="2145"/>
      <c r="I126" s="2145"/>
      <c r="J126" s="2145"/>
      <c r="K126" s="2145"/>
      <c r="L126" s="2145"/>
      <c r="M126" s="2145"/>
      <c r="N126" s="2145"/>
      <c r="O126" s="2145"/>
      <c r="P126" s="2145"/>
      <c r="Q126" s="2145"/>
      <c r="R126" s="2145"/>
      <c r="S126" s="2145"/>
      <c r="T126" s="2145"/>
      <c r="U126" s="2146"/>
      <c r="V126" s="1190"/>
      <c r="W126" s="1190"/>
      <c r="X126" s="2101"/>
      <c r="Y126" s="2102"/>
      <c r="Z126" s="2102"/>
      <c r="AA126" s="2102"/>
      <c r="AB126" s="2102"/>
      <c r="AC126" s="2102"/>
      <c r="AD126" s="2102"/>
      <c r="AE126" s="2102"/>
      <c r="AF126" s="2102"/>
      <c r="AG126" s="2102"/>
      <c r="AH126" s="2102"/>
      <c r="AI126" s="2102"/>
      <c r="AJ126" s="2102"/>
      <c r="AK126" s="2102"/>
      <c r="AL126" s="2102"/>
      <c r="AM126" s="2102"/>
      <c r="AN126" s="2102"/>
      <c r="AO126" s="2102"/>
      <c r="AP126" s="2102"/>
      <c r="AQ126" s="2102"/>
      <c r="AR126" s="2102"/>
      <c r="AS126" s="2102"/>
      <c r="AT126" s="2102"/>
      <c r="AU126" s="2102"/>
      <c r="AV126" s="2102"/>
      <c r="AW126" s="2102"/>
      <c r="AX126" s="2102"/>
      <c r="AY126" s="2102"/>
      <c r="AZ126" s="2102"/>
      <c r="BA126" s="2102"/>
      <c r="BB126" s="2102"/>
      <c r="BC126" s="2102"/>
      <c r="BD126" s="2143"/>
      <c r="BE126" s="1194"/>
    </row>
    <row r="127" spans="1:57" ht="15.75" customHeight="1">
      <c r="A127" s="1190"/>
      <c r="B127" s="2162"/>
      <c r="C127" s="2163"/>
      <c r="D127" s="2163"/>
      <c r="E127" s="2163"/>
      <c r="F127" s="2163"/>
      <c r="G127" s="2163"/>
      <c r="H127" s="2163"/>
      <c r="I127" s="2021" t="s">
        <v>2363</v>
      </c>
      <c r="J127" s="2021"/>
      <c r="K127" s="2021"/>
      <c r="L127" s="2021"/>
      <c r="M127" s="2021"/>
      <c r="N127" s="2021"/>
      <c r="O127" s="2118" t="s">
        <v>2362</v>
      </c>
      <c r="P127" s="2118"/>
      <c r="Q127" s="2118"/>
      <c r="R127" s="2118"/>
      <c r="S127" s="2118"/>
      <c r="T127" s="2118"/>
      <c r="U127" s="2119"/>
      <c r="V127" s="1190"/>
      <c r="W127" s="1190"/>
      <c r="X127" s="2086" t="s">
        <v>2332</v>
      </c>
      <c r="Y127" s="2087"/>
      <c r="Z127" s="2087"/>
      <c r="AA127" s="2087"/>
      <c r="AB127" s="2087"/>
      <c r="AC127" s="2087"/>
      <c r="AD127" s="2087"/>
      <c r="AE127" s="2087"/>
      <c r="AF127" s="2087"/>
      <c r="AG127" s="2087"/>
      <c r="AH127" s="2087"/>
      <c r="AI127" s="2087"/>
      <c r="AJ127" s="2087"/>
      <c r="AK127" s="2087"/>
      <c r="AL127" s="2087"/>
      <c r="AM127" s="2087"/>
      <c r="AN127" s="2087"/>
      <c r="AO127" s="2087"/>
      <c r="AP127" s="2087"/>
      <c r="AQ127" s="2087"/>
      <c r="AR127" s="2087"/>
      <c r="AS127" s="2087"/>
      <c r="AT127" s="2087"/>
      <c r="AU127" s="2087"/>
      <c r="AV127" s="2087"/>
      <c r="AW127" s="2087"/>
      <c r="AX127" s="2087"/>
      <c r="AY127" s="2087"/>
      <c r="AZ127" s="2087"/>
      <c r="BA127" s="2087"/>
      <c r="BB127" s="2087"/>
      <c r="BC127" s="2087"/>
      <c r="BD127" s="2088"/>
      <c r="BE127" s="1194"/>
    </row>
    <row r="128" spans="1:57" ht="15.75" customHeight="1">
      <c r="A128" s="1190"/>
      <c r="B128" s="2120" t="s">
        <v>2346</v>
      </c>
      <c r="C128" s="2121"/>
      <c r="D128" s="2121"/>
      <c r="E128" s="2121"/>
      <c r="F128" s="2121"/>
      <c r="G128" s="2121"/>
      <c r="H128" s="2121"/>
      <c r="I128" s="2097">
        <v>0</v>
      </c>
      <c r="J128" s="2097"/>
      <c r="K128" s="2097"/>
      <c r="L128" s="2097"/>
      <c r="M128" s="2097"/>
      <c r="N128" s="2097"/>
      <c r="O128" s="2097">
        <v>0</v>
      </c>
      <c r="P128" s="2097"/>
      <c r="Q128" s="2097"/>
      <c r="R128" s="2097"/>
      <c r="S128" s="2097"/>
      <c r="T128" s="2097"/>
      <c r="U128" s="2098"/>
      <c r="V128" s="1190"/>
      <c r="W128" s="1190"/>
      <c r="X128" s="2086"/>
      <c r="Y128" s="2087"/>
      <c r="Z128" s="2087"/>
      <c r="AA128" s="2087"/>
      <c r="AB128" s="2087"/>
      <c r="AC128" s="2087"/>
      <c r="AD128" s="2087"/>
      <c r="AE128" s="2087"/>
      <c r="AF128" s="2087"/>
      <c r="AG128" s="2087"/>
      <c r="AH128" s="2087"/>
      <c r="AI128" s="2087"/>
      <c r="AJ128" s="2087"/>
      <c r="AK128" s="2087"/>
      <c r="AL128" s="2087"/>
      <c r="AM128" s="2087"/>
      <c r="AN128" s="2087"/>
      <c r="AO128" s="2087"/>
      <c r="AP128" s="2087"/>
      <c r="AQ128" s="2087"/>
      <c r="AR128" s="2087"/>
      <c r="AS128" s="2087"/>
      <c r="AT128" s="2087"/>
      <c r="AU128" s="2087"/>
      <c r="AV128" s="2087"/>
      <c r="AW128" s="2087"/>
      <c r="AX128" s="2087"/>
      <c r="AY128" s="2087"/>
      <c r="AZ128" s="2087"/>
      <c r="BA128" s="2087"/>
      <c r="BB128" s="2087"/>
      <c r="BC128" s="2087"/>
      <c r="BD128" s="2088"/>
      <c r="BE128" s="1194"/>
    </row>
    <row r="129" spans="1:57" ht="15.75" customHeight="1" thickBot="1">
      <c r="A129" s="1190"/>
      <c r="B129" s="2122" t="s">
        <v>2345</v>
      </c>
      <c r="C129" s="2123"/>
      <c r="D129" s="2123"/>
      <c r="E129" s="2123"/>
      <c r="F129" s="2123"/>
      <c r="G129" s="2123"/>
      <c r="H129" s="2123"/>
      <c r="I129" s="2112">
        <v>0</v>
      </c>
      <c r="J129" s="2112"/>
      <c r="K129" s="2112"/>
      <c r="L129" s="2112"/>
      <c r="M129" s="2112"/>
      <c r="N129" s="2112"/>
      <c r="O129" s="2124"/>
      <c r="P129" s="2124"/>
      <c r="Q129" s="2124"/>
      <c r="R129" s="2124"/>
      <c r="S129" s="2124"/>
      <c r="T129" s="2124"/>
      <c r="U129" s="2125"/>
      <c r="V129" s="1190"/>
      <c r="W129" s="1190"/>
      <c r="X129" s="2086"/>
      <c r="Y129" s="2087"/>
      <c r="Z129" s="2087"/>
      <c r="AA129" s="2087"/>
      <c r="AB129" s="2087"/>
      <c r="AC129" s="2087"/>
      <c r="AD129" s="2087"/>
      <c r="AE129" s="2087"/>
      <c r="AF129" s="2087"/>
      <c r="AG129" s="2087"/>
      <c r="AH129" s="2087"/>
      <c r="AI129" s="2087"/>
      <c r="AJ129" s="2087"/>
      <c r="AK129" s="2087"/>
      <c r="AL129" s="2087"/>
      <c r="AM129" s="2087"/>
      <c r="AN129" s="2087"/>
      <c r="AO129" s="2087"/>
      <c r="AP129" s="2087"/>
      <c r="AQ129" s="2087"/>
      <c r="AR129" s="2087"/>
      <c r="AS129" s="2087"/>
      <c r="AT129" s="2087"/>
      <c r="AU129" s="2087"/>
      <c r="AV129" s="2087"/>
      <c r="AW129" s="2087"/>
      <c r="AX129" s="2087"/>
      <c r="AY129" s="2087"/>
      <c r="AZ129" s="2087"/>
      <c r="BA129" s="2087"/>
      <c r="BB129" s="2087"/>
      <c r="BC129" s="2087"/>
      <c r="BD129" s="2088"/>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86"/>
      <c r="Y130" s="2087"/>
      <c r="Z130" s="2087"/>
      <c r="AA130" s="2087"/>
      <c r="AB130" s="2087"/>
      <c r="AC130" s="2087"/>
      <c r="AD130" s="2087"/>
      <c r="AE130" s="2087"/>
      <c r="AF130" s="2087"/>
      <c r="AG130" s="2087"/>
      <c r="AH130" s="2087"/>
      <c r="AI130" s="2087"/>
      <c r="AJ130" s="2087"/>
      <c r="AK130" s="2087"/>
      <c r="AL130" s="2087"/>
      <c r="AM130" s="2087"/>
      <c r="AN130" s="2087"/>
      <c r="AO130" s="2087"/>
      <c r="AP130" s="2087"/>
      <c r="AQ130" s="2087"/>
      <c r="AR130" s="2087"/>
      <c r="AS130" s="2087"/>
      <c r="AT130" s="2087"/>
      <c r="AU130" s="2087"/>
      <c r="AV130" s="2087"/>
      <c r="AW130" s="2087"/>
      <c r="AX130" s="2087"/>
      <c r="AY130" s="2087"/>
      <c r="AZ130" s="2087"/>
      <c r="BA130" s="2087"/>
      <c r="BB130" s="2087"/>
      <c r="BC130" s="2087"/>
      <c r="BD130" s="2088"/>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86"/>
      <c r="Y131" s="2087"/>
      <c r="Z131" s="2087"/>
      <c r="AA131" s="2087"/>
      <c r="AB131" s="2087"/>
      <c r="AC131" s="2087"/>
      <c r="AD131" s="2087"/>
      <c r="AE131" s="2087"/>
      <c r="AF131" s="2087"/>
      <c r="AG131" s="2087"/>
      <c r="AH131" s="2087"/>
      <c r="AI131" s="2087"/>
      <c r="AJ131" s="2087"/>
      <c r="AK131" s="2087"/>
      <c r="AL131" s="2087"/>
      <c r="AM131" s="2087"/>
      <c r="AN131" s="2087"/>
      <c r="AO131" s="2087"/>
      <c r="AP131" s="2087"/>
      <c r="AQ131" s="2087"/>
      <c r="AR131" s="2087"/>
      <c r="AS131" s="2087"/>
      <c r="AT131" s="2087"/>
      <c r="AU131" s="2087"/>
      <c r="AV131" s="2087"/>
      <c r="AW131" s="2087"/>
      <c r="AX131" s="2087"/>
      <c r="AY131" s="2087"/>
      <c r="AZ131" s="2087"/>
      <c r="BA131" s="2087"/>
      <c r="BB131" s="2087"/>
      <c r="BC131" s="2087"/>
      <c r="BD131" s="2088"/>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86"/>
      <c r="Y132" s="2087"/>
      <c r="Z132" s="2087"/>
      <c r="AA132" s="2087"/>
      <c r="AB132" s="2087"/>
      <c r="AC132" s="2087"/>
      <c r="AD132" s="2087"/>
      <c r="AE132" s="2087"/>
      <c r="AF132" s="2087"/>
      <c r="AG132" s="2087"/>
      <c r="AH132" s="2087"/>
      <c r="AI132" s="2087"/>
      <c r="AJ132" s="2087"/>
      <c r="AK132" s="2087"/>
      <c r="AL132" s="2087"/>
      <c r="AM132" s="2087"/>
      <c r="AN132" s="2087"/>
      <c r="AO132" s="2087"/>
      <c r="AP132" s="2087"/>
      <c r="AQ132" s="2087"/>
      <c r="AR132" s="2087"/>
      <c r="AS132" s="2087"/>
      <c r="AT132" s="2087"/>
      <c r="AU132" s="2087"/>
      <c r="AV132" s="2087"/>
      <c r="AW132" s="2087"/>
      <c r="AX132" s="2087"/>
      <c r="AY132" s="2087"/>
      <c r="AZ132" s="2087"/>
      <c r="BA132" s="2087"/>
      <c r="BB132" s="2087"/>
      <c r="BC132" s="2087"/>
      <c r="BD132" s="2088"/>
      <c r="BE132" s="1194"/>
    </row>
    <row r="133" spans="1:57" ht="15.75" customHeight="1">
      <c r="A133" s="1190"/>
      <c r="B133" s="1922" t="s">
        <v>2360</v>
      </c>
      <c r="C133" s="1923"/>
      <c r="D133" s="1923"/>
      <c r="E133" s="1923"/>
      <c r="F133" s="1923"/>
      <c r="G133" s="1923"/>
      <c r="H133" s="1923"/>
      <c r="I133" s="1923"/>
      <c r="J133" s="1923"/>
      <c r="K133" s="1923"/>
      <c r="L133" s="1923"/>
      <c r="M133" s="1923"/>
      <c r="N133" s="1923"/>
      <c r="O133" s="1923"/>
      <c r="P133" s="1923"/>
      <c r="Q133" s="1923"/>
      <c r="R133" s="1923"/>
      <c r="S133" s="1923"/>
      <c r="T133" s="1923"/>
      <c r="U133" s="1924"/>
      <c r="V133" s="1190"/>
      <c r="W133" s="1190"/>
      <c r="X133" s="2086"/>
      <c r="Y133" s="2087"/>
      <c r="Z133" s="2087"/>
      <c r="AA133" s="2087"/>
      <c r="AB133" s="2087"/>
      <c r="AC133" s="2087"/>
      <c r="AD133" s="2087"/>
      <c r="AE133" s="2087"/>
      <c r="AF133" s="2087"/>
      <c r="AG133" s="2087"/>
      <c r="AH133" s="2087"/>
      <c r="AI133" s="2087"/>
      <c r="AJ133" s="2087"/>
      <c r="AK133" s="2087"/>
      <c r="AL133" s="2087"/>
      <c r="AM133" s="2087"/>
      <c r="AN133" s="2087"/>
      <c r="AO133" s="2087"/>
      <c r="AP133" s="2087"/>
      <c r="AQ133" s="2087"/>
      <c r="AR133" s="2087"/>
      <c r="AS133" s="2087"/>
      <c r="AT133" s="2087"/>
      <c r="AU133" s="2087"/>
      <c r="AV133" s="2087"/>
      <c r="AW133" s="2087"/>
      <c r="AX133" s="2087"/>
      <c r="AY133" s="2087"/>
      <c r="AZ133" s="2087"/>
      <c r="BA133" s="2087"/>
      <c r="BB133" s="2087"/>
      <c r="BC133" s="2087"/>
      <c r="BD133" s="2088"/>
      <c r="BE133" s="1194"/>
    </row>
    <row r="134" spans="1:57" ht="15.75" customHeight="1">
      <c r="A134" s="1190"/>
      <c r="B134" s="2162"/>
      <c r="C134" s="2163"/>
      <c r="D134" s="2163"/>
      <c r="E134" s="2163"/>
      <c r="F134" s="2163"/>
      <c r="G134" s="2163"/>
      <c r="H134" s="2163"/>
      <c r="I134" s="2164" t="s">
        <v>2348</v>
      </c>
      <c r="J134" s="2164"/>
      <c r="K134" s="2164"/>
      <c r="L134" s="2164"/>
      <c r="M134" s="2164"/>
      <c r="N134" s="2164"/>
      <c r="O134" s="2164"/>
      <c r="P134" s="2164" t="s">
        <v>2347</v>
      </c>
      <c r="Q134" s="2164"/>
      <c r="R134" s="2164"/>
      <c r="S134" s="2164"/>
      <c r="T134" s="2164"/>
      <c r="U134" s="2165"/>
      <c r="V134" s="1190"/>
      <c r="W134" s="1190"/>
      <c r="X134" s="2086"/>
      <c r="Y134" s="2087"/>
      <c r="Z134" s="2087"/>
      <c r="AA134" s="2087"/>
      <c r="AB134" s="2087"/>
      <c r="AC134" s="2087"/>
      <c r="AD134" s="2087"/>
      <c r="AE134" s="2087"/>
      <c r="AF134" s="2087"/>
      <c r="AG134" s="2087"/>
      <c r="AH134" s="2087"/>
      <c r="AI134" s="2087"/>
      <c r="AJ134" s="2087"/>
      <c r="AK134" s="2087"/>
      <c r="AL134" s="2087"/>
      <c r="AM134" s="2087"/>
      <c r="AN134" s="2087"/>
      <c r="AO134" s="2087"/>
      <c r="AP134" s="2087"/>
      <c r="AQ134" s="2087"/>
      <c r="AR134" s="2087"/>
      <c r="AS134" s="2087"/>
      <c r="AT134" s="2087"/>
      <c r="AU134" s="2087"/>
      <c r="AV134" s="2087"/>
      <c r="AW134" s="2087"/>
      <c r="AX134" s="2087"/>
      <c r="AY134" s="2087"/>
      <c r="AZ134" s="2087"/>
      <c r="BA134" s="2087"/>
      <c r="BB134" s="2087"/>
      <c r="BC134" s="2087"/>
      <c r="BD134" s="2088"/>
      <c r="BE134" s="1194"/>
    </row>
    <row r="135" spans="1:57" ht="15.75" customHeight="1">
      <c r="A135" s="1190"/>
      <c r="B135" s="2162"/>
      <c r="C135" s="2163"/>
      <c r="D135" s="2163"/>
      <c r="E135" s="2163"/>
      <c r="F135" s="2163"/>
      <c r="G135" s="2163"/>
      <c r="H135" s="2163"/>
      <c r="I135" s="2164"/>
      <c r="J135" s="2164"/>
      <c r="K135" s="2164"/>
      <c r="L135" s="2164"/>
      <c r="M135" s="2164"/>
      <c r="N135" s="2164"/>
      <c r="O135" s="2164"/>
      <c r="P135" s="2164"/>
      <c r="Q135" s="2164"/>
      <c r="R135" s="2164"/>
      <c r="S135" s="2164"/>
      <c r="T135" s="2164"/>
      <c r="U135" s="2165"/>
      <c r="V135" s="1190"/>
      <c r="W135" s="1190"/>
      <c r="X135" s="2086"/>
      <c r="Y135" s="2087"/>
      <c r="Z135" s="2087"/>
      <c r="AA135" s="2087"/>
      <c r="AB135" s="2087"/>
      <c r="AC135" s="2087"/>
      <c r="AD135" s="2087"/>
      <c r="AE135" s="2087"/>
      <c r="AF135" s="2087"/>
      <c r="AG135" s="2087"/>
      <c r="AH135" s="2087"/>
      <c r="AI135" s="2087"/>
      <c r="AJ135" s="2087"/>
      <c r="AK135" s="2087"/>
      <c r="AL135" s="2087"/>
      <c r="AM135" s="2087"/>
      <c r="AN135" s="2087"/>
      <c r="AO135" s="2087"/>
      <c r="AP135" s="2087"/>
      <c r="AQ135" s="2087"/>
      <c r="AR135" s="2087"/>
      <c r="AS135" s="2087"/>
      <c r="AT135" s="2087"/>
      <c r="AU135" s="2087"/>
      <c r="AV135" s="2087"/>
      <c r="AW135" s="2087"/>
      <c r="AX135" s="2087"/>
      <c r="AY135" s="2087"/>
      <c r="AZ135" s="2087"/>
      <c r="BA135" s="2087"/>
      <c r="BB135" s="2087"/>
      <c r="BC135" s="2087"/>
      <c r="BD135" s="2088"/>
      <c r="BE135" s="1194"/>
    </row>
    <row r="136" spans="1:57" ht="15.75" customHeight="1">
      <c r="A136" s="1190"/>
      <c r="B136" s="2120" t="s">
        <v>2346</v>
      </c>
      <c r="C136" s="2121"/>
      <c r="D136" s="2121"/>
      <c r="E136" s="2121"/>
      <c r="F136" s="2121"/>
      <c r="G136" s="2121"/>
      <c r="H136" s="2121"/>
      <c r="I136" s="2097">
        <v>0</v>
      </c>
      <c r="J136" s="2097"/>
      <c r="K136" s="2097"/>
      <c r="L136" s="2097"/>
      <c r="M136" s="2097"/>
      <c r="N136" s="2097"/>
      <c r="O136" s="2097"/>
      <c r="P136" s="2097">
        <v>0</v>
      </c>
      <c r="Q136" s="2097"/>
      <c r="R136" s="2097"/>
      <c r="S136" s="2097"/>
      <c r="T136" s="2097"/>
      <c r="U136" s="2098"/>
      <c r="V136" s="1190"/>
      <c r="W136" s="1190"/>
      <c r="X136" s="2086"/>
      <c r="Y136" s="2087"/>
      <c r="Z136" s="2087"/>
      <c r="AA136" s="2087"/>
      <c r="AB136" s="2087"/>
      <c r="AC136" s="2087"/>
      <c r="AD136" s="2087"/>
      <c r="AE136" s="2087"/>
      <c r="AF136" s="2087"/>
      <c r="AG136" s="2087"/>
      <c r="AH136" s="2087"/>
      <c r="AI136" s="2087"/>
      <c r="AJ136" s="2087"/>
      <c r="AK136" s="2087"/>
      <c r="AL136" s="2087"/>
      <c r="AM136" s="2087"/>
      <c r="AN136" s="2087"/>
      <c r="AO136" s="2087"/>
      <c r="AP136" s="2087"/>
      <c r="AQ136" s="2087"/>
      <c r="AR136" s="2087"/>
      <c r="AS136" s="2087"/>
      <c r="AT136" s="2087"/>
      <c r="AU136" s="2087"/>
      <c r="AV136" s="2087"/>
      <c r="AW136" s="2087"/>
      <c r="AX136" s="2087"/>
      <c r="AY136" s="2087"/>
      <c r="AZ136" s="2087"/>
      <c r="BA136" s="2087"/>
      <c r="BB136" s="2087"/>
      <c r="BC136" s="2087"/>
      <c r="BD136" s="2088"/>
      <c r="BE136" s="1194"/>
    </row>
    <row r="137" spans="1:57" ht="15.75" customHeight="1" thickBot="1">
      <c r="A137" s="1190"/>
      <c r="B137" s="2122" t="s">
        <v>2345</v>
      </c>
      <c r="C137" s="2123"/>
      <c r="D137" s="2123"/>
      <c r="E137" s="2123"/>
      <c r="F137" s="2123"/>
      <c r="G137" s="2123"/>
      <c r="H137" s="2123"/>
      <c r="I137" s="2112">
        <v>0</v>
      </c>
      <c r="J137" s="2112"/>
      <c r="K137" s="2112"/>
      <c r="L137" s="2112"/>
      <c r="M137" s="2112"/>
      <c r="N137" s="2112"/>
      <c r="O137" s="2112"/>
      <c r="P137" s="2112">
        <v>0</v>
      </c>
      <c r="Q137" s="2112"/>
      <c r="R137" s="2112"/>
      <c r="S137" s="2112"/>
      <c r="T137" s="2112"/>
      <c r="U137" s="2113"/>
      <c r="V137" s="1190"/>
      <c r="W137" s="1190"/>
      <c r="X137" s="2089"/>
      <c r="Y137" s="2090"/>
      <c r="Z137" s="2090"/>
      <c r="AA137" s="2090"/>
      <c r="AB137" s="2090"/>
      <c r="AC137" s="2090"/>
      <c r="AD137" s="2090"/>
      <c r="AE137" s="2090"/>
      <c r="AF137" s="2090"/>
      <c r="AG137" s="2090"/>
      <c r="AH137" s="2090"/>
      <c r="AI137" s="2090"/>
      <c r="AJ137" s="2090"/>
      <c r="AK137" s="2090"/>
      <c r="AL137" s="2090"/>
      <c r="AM137" s="2090"/>
      <c r="AN137" s="2090"/>
      <c r="AO137" s="2090"/>
      <c r="AP137" s="2090"/>
      <c r="AQ137" s="2090"/>
      <c r="AR137" s="2090"/>
      <c r="AS137" s="2090"/>
      <c r="AT137" s="2090"/>
      <c r="AU137" s="2090"/>
      <c r="AV137" s="2090"/>
      <c r="AW137" s="2090"/>
      <c r="AX137" s="2090"/>
      <c r="AY137" s="2090"/>
      <c r="AZ137" s="2090"/>
      <c r="BA137" s="2090"/>
      <c r="BB137" s="2090"/>
      <c r="BC137" s="2090"/>
      <c r="BD137" s="2091"/>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60" t="s">
        <v>2359</v>
      </c>
      <c r="C139" s="2161"/>
      <c r="D139" s="2161"/>
      <c r="E139" s="2161"/>
      <c r="F139" s="2161"/>
      <c r="G139" s="2161"/>
      <c r="H139" s="2161"/>
      <c r="I139" s="2161"/>
      <c r="J139" s="2161"/>
      <c r="K139" s="2161"/>
      <c r="L139" s="2161"/>
      <c r="M139" s="2161"/>
      <c r="N139" s="2161"/>
      <c r="O139" s="2161"/>
      <c r="P139" s="2161"/>
      <c r="Q139" s="2161"/>
      <c r="R139" s="2161"/>
      <c r="S139" s="2161"/>
      <c r="T139" s="2161"/>
      <c r="U139" s="2161"/>
      <c r="V139" s="2161"/>
      <c r="W139" s="2161"/>
      <c r="X139" s="2161"/>
      <c r="Y139" s="2161"/>
      <c r="Z139" s="2161"/>
      <c r="AA139" s="2161"/>
      <c r="AB139" s="2161"/>
      <c r="AC139" s="2161"/>
      <c r="AD139" s="2161"/>
      <c r="AE139" s="2161"/>
      <c r="AF139" s="2161"/>
      <c r="AG139" s="2161"/>
      <c r="AH139" s="2045" t="s">
        <v>545</v>
      </c>
      <c r="AI139" s="2045"/>
      <c r="AJ139" s="2045"/>
      <c r="AK139" s="2045"/>
      <c r="AL139" s="2045"/>
      <c r="AM139" s="2045"/>
      <c r="AN139" s="2045"/>
      <c r="AO139" s="2045"/>
      <c r="AP139" s="2045"/>
      <c r="AQ139" s="2045"/>
      <c r="AR139" s="2045"/>
      <c r="AS139" s="2045"/>
      <c r="AT139" s="2045"/>
      <c r="AU139" s="2045"/>
      <c r="AV139" s="2045"/>
      <c r="AW139" s="2045"/>
      <c r="AX139" s="2046"/>
      <c r="AY139" s="1190"/>
      <c r="AZ139" s="1190"/>
      <c r="BA139" s="1190"/>
      <c r="BB139" s="1190"/>
      <c r="BC139" s="1190"/>
      <c r="BD139" s="1190"/>
      <c r="BE139" s="1194"/>
    </row>
    <row r="140" spans="1:57" ht="15.75" customHeight="1" thickBot="1">
      <c r="A140" s="1190"/>
      <c r="B140" s="2147" t="s">
        <v>2358</v>
      </c>
      <c r="C140" s="2148"/>
      <c r="D140" s="2148"/>
      <c r="E140" s="2148"/>
      <c r="F140" s="2148"/>
      <c r="G140" s="2148"/>
      <c r="H140" s="2148"/>
      <c r="I140" s="2148"/>
      <c r="J140" s="2148"/>
      <c r="K140" s="2148"/>
      <c r="L140" s="2148"/>
      <c r="M140" s="2148"/>
      <c r="N140" s="2148"/>
      <c r="O140" s="2148"/>
      <c r="P140" s="2148"/>
      <c r="Q140" s="2148"/>
      <c r="R140" s="2148"/>
      <c r="S140" s="2148"/>
      <c r="T140" s="2148"/>
      <c r="U140" s="2148"/>
      <c r="V140" s="2148"/>
      <c r="W140" s="2148"/>
      <c r="X140" s="2148"/>
      <c r="Y140" s="2148"/>
      <c r="Z140" s="2148"/>
      <c r="AA140" s="2148"/>
      <c r="AB140" s="2148"/>
      <c r="AC140" s="2148"/>
      <c r="AD140" s="2148"/>
      <c r="AE140" s="2148"/>
      <c r="AF140" s="2148"/>
      <c r="AG140" s="2149"/>
      <c r="AH140" s="2114"/>
      <c r="AI140" s="2115"/>
      <c r="AJ140" s="2115"/>
      <c r="AK140" s="2115"/>
      <c r="AL140" s="2115"/>
      <c r="AM140" s="2115"/>
      <c r="AN140" s="2115"/>
      <c r="AO140" s="2115"/>
      <c r="AP140" s="2115"/>
      <c r="AQ140" s="2115"/>
      <c r="AR140" s="2115"/>
      <c r="AS140" s="2115"/>
      <c r="AT140" s="2115"/>
      <c r="AU140" s="2115"/>
      <c r="AV140" s="2115"/>
      <c r="AW140" s="2115"/>
      <c r="AX140" s="2116"/>
      <c r="AY140" s="1190"/>
      <c r="AZ140" s="1190"/>
      <c r="BA140" s="1190"/>
      <c r="BB140" s="1190"/>
      <c r="BC140" s="1190"/>
      <c r="BD140" s="1190"/>
      <c r="BE140" s="1194"/>
    </row>
    <row r="141" spans="1:57" ht="15.75" customHeight="1">
      <c r="A141" s="1190"/>
      <c r="B141" s="2147" t="s">
        <v>2357</v>
      </c>
      <c r="C141" s="2148"/>
      <c r="D141" s="2148"/>
      <c r="E141" s="2148"/>
      <c r="F141" s="2148"/>
      <c r="G141" s="2148"/>
      <c r="H141" s="2148"/>
      <c r="I141" s="2148"/>
      <c r="J141" s="2148"/>
      <c r="K141" s="2148"/>
      <c r="L141" s="2148"/>
      <c r="M141" s="2148"/>
      <c r="N141" s="2148"/>
      <c r="O141" s="2148"/>
      <c r="P141" s="2148"/>
      <c r="Q141" s="2148"/>
      <c r="R141" s="2148"/>
      <c r="S141" s="2148"/>
      <c r="T141" s="2148"/>
      <c r="U141" s="2148"/>
      <c r="V141" s="2148"/>
      <c r="W141" s="2148"/>
      <c r="X141" s="2148"/>
      <c r="Y141" s="2148"/>
      <c r="Z141" s="2148"/>
      <c r="AA141" s="2148"/>
      <c r="AB141" s="2148"/>
      <c r="AC141" s="2148"/>
      <c r="AD141" s="2148"/>
      <c r="AE141" s="2148"/>
      <c r="AF141" s="2148"/>
      <c r="AG141" s="2149"/>
      <c r="AH141" s="2045" t="s">
        <v>545</v>
      </c>
      <c r="AI141" s="2045"/>
      <c r="AJ141" s="2045"/>
      <c r="AK141" s="2045"/>
      <c r="AL141" s="2045"/>
      <c r="AM141" s="2045"/>
      <c r="AN141" s="2045"/>
      <c r="AO141" s="2045"/>
      <c r="AP141" s="2045"/>
      <c r="AQ141" s="2045"/>
      <c r="AR141" s="2045"/>
      <c r="AS141" s="2045"/>
      <c r="AT141" s="2045"/>
      <c r="AU141" s="2045"/>
      <c r="AV141" s="2045"/>
      <c r="AW141" s="2045"/>
      <c r="AX141" s="2046"/>
      <c r="AY141" s="1190"/>
      <c r="AZ141" s="1190"/>
      <c r="BA141" s="1190"/>
      <c r="BB141" s="1190"/>
      <c r="BC141" s="1190"/>
      <c r="BD141" s="1190"/>
      <c r="BE141" s="1194"/>
    </row>
    <row r="142" spans="1:57" ht="15.75" customHeight="1">
      <c r="A142" s="1190"/>
      <c r="B142" s="2150" t="s">
        <v>2356</v>
      </c>
      <c r="C142" s="2151"/>
      <c r="D142" s="2151"/>
      <c r="E142" s="2151"/>
      <c r="F142" s="2151"/>
      <c r="G142" s="2151"/>
      <c r="H142" s="2151"/>
      <c r="I142" s="2151"/>
      <c r="J142" s="2151"/>
      <c r="K142" s="2151"/>
      <c r="L142" s="2151"/>
      <c r="M142" s="2151"/>
      <c r="N142" s="2151"/>
      <c r="O142" s="2151"/>
      <c r="P142" s="2151"/>
      <c r="Q142" s="2151"/>
      <c r="R142" s="2152" t="s">
        <v>2355</v>
      </c>
      <c r="S142" s="2152"/>
      <c r="T142" s="2152"/>
      <c r="U142" s="2152"/>
      <c r="V142" s="2152"/>
      <c r="W142" s="2152"/>
      <c r="X142" s="2152"/>
      <c r="Y142" s="2152"/>
      <c r="Z142" s="2152"/>
      <c r="AA142" s="2152"/>
      <c r="AB142" s="2152"/>
      <c r="AC142" s="2152"/>
      <c r="AD142" s="2152"/>
      <c r="AE142" s="2152"/>
      <c r="AF142" s="2152"/>
      <c r="AG142" s="2152"/>
      <c r="AH142" s="2152"/>
      <c r="AI142" s="2152"/>
      <c r="AJ142" s="2152"/>
      <c r="AK142" s="2152"/>
      <c r="AL142" s="2152"/>
      <c r="AM142" s="2152"/>
      <c r="AN142" s="2152"/>
      <c r="AO142" s="2152"/>
      <c r="AP142" s="2152"/>
      <c r="AQ142" s="2152"/>
      <c r="AR142" s="2152"/>
      <c r="AS142" s="2152"/>
      <c r="AT142" s="2152"/>
      <c r="AU142" s="2152"/>
      <c r="AV142" s="2152"/>
      <c r="AW142" s="2152"/>
      <c r="AX142" s="2153"/>
      <c r="AY142" s="1190"/>
      <c r="AZ142" s="1190"/>
      <c r="BA142" s="1190"/>
      <c r="BB142" s="1190"/>
      <c r="BC142" s="1190" t="s">
        <v>249</v>
      </c>
      <c r="BD142" s="1190"/>
      <c r="BE142" s="1194"/>
    </row>
    <row r="143" spans="1:57" ht="15.75" customHeight="1">
      <c r="A143" s="1190"/>
      <c r="B143" s="2154" t="s">
        <v>2354</v>
      </c>
      <c r="C143" s="2155"/>
      <c r="D143" s="2155"/>
      <c r="E143" s="2155"/>
      <c r="F143" s="2155"/>
      <c r="G143" s="2155"/>
      <c r="H143" s="2155"/>
      <c r="I143" s="2155"/>
      <c r="J143" s="2155"/>
      <c r="K143" s="2155"/>
      <c r="L143" s="2155"/>
      <c r="M143" s="2155"/>
      <c r="N143" s="2155"/>
      <c r="O143" s="2155"/>
      <c r="P143" s="2155"/>
      <c r="Q143" s="2155"/>
      <c r="R143" s="2155"/>
      <c r="S143" s="2155"/>
      <c r="T143" s="2155"/>
      <c r="U143" s="2155"/>
      <c r="V143" s="2155"/>
      <c r="W143" s="2155"/>
      <c r="X143" s="2155"/>
      <c r="Y143" s="2155"/>
      <c r="Z143" s="2155"/>
      <c r="AA143" s="2155"/>
      <c r="AB143" s="2155"/>
      <c r="AC143" s="2155"/>
      <c r="AD143" s="2155"/>
      <c r="AE143" s="2155"/>
      <c r="AF143" s="2155"/>
      <c r="AG143" s="2155"/>
      <c r="AH143" s="2155"/>
      <c r="AI143" s="2155"/>
      <c r="AJ143" s="2155"/>
      <c r="AK143" s="2155"/>
      <c r="AL143" s="2155"/>
      <c r="AM143" s="2155"/>
      <c r="AN143" s="2155"/>
      <c r="AO143" s="2155"/>
      <c r="AP143" s="2155"/>
      <c r="AQ143" s="2155"/>
      <c r="AR143" s="2155"/>
      <c r="AS143" s="2155"/>
      <c r="AT143" s="2155"/>
      <c r="AU143" s="2155"/>
      <c r="AV143" s="2155"/>
      <c r="AW143" s="2155"/>
      <c r="AX143" s="2156"/>
      <c r="AY143" s="1190"/>
      <c r="AZ143" s="1190"/>
      <c r="BA143" s="1190"/>
      <c r="BB143" s="1190"/>
      <c r="BC143" s="1190"/>
      <c r="BD143" s="1190"/>
      <c r="BE143" s="1194"/>
    </row>
    <row r="144" spans="1:57" ht="15.75" customHeight="1">
      <c r="A144" s="1190"/>
      <c r="B144" s="2154"/>
      <c r="C144" s="2155"/>
      <c r="D144" s="2155"/>
      <c r="E144" s="2155"/>
      <c r="F144" s="2155"/>
      <c r="G144" s="2155"/>
      <c r="H144" s="2155"/>
      <c r="I144" s="2155"/>
      <c r="J144" s="2155"/>
      <c r="K144" s="2155"/>
      <c r="L144" s="2155"/>
      <c r="M144" s="2155"/>
      <c r="N144" s="2155"/>
      <c r="O144" s="2155"/>
      <c r="P144" s="2155"/>
      <c r="Q144" s="2155"/>
      <c r="R144" s="2155"/>
      <c r="S144" s="2155"/>
      <c r="T144" s="2155"/>
      <c r="U144" s="2155"/>
      <c r="V144" s="2155"/>
      <c r="W144" s="2155"/>
      <c r="X144" s="2155"/>
      <c r="Y144" s="2155"/>
      <c r="Z144" s="2155"/>
      <c r="AA144" s="2155"/>
      <c r="AB144" s="2155"/>
      <c r="AC144" s="2155"/>
      <c r="AD144" s="2155"/>
      <c r="AE144" s="2155"/>
      <c r="AF144" s="2155"/>
      <c r="AG144" s="2155"/>
      <c r="AH144" s="2155"/>
      <c r="AI144" s="2155"/>
      <c r="AJ144" s="2155"/>
      <c r="AK144" s="2155"/>
      <c r="AL144" s="2155"/>
      <c r="AM144" s="2155"/>
      <c r="AN144" s="2155"/>
      <c r="AO144" s="2155"/>
      <c r="AP144" s="2155"/>
      <c r="AQ144" s="2155"/>
      <c r="AR144" s="2155"/>
      <c r="AS144" s="2155"/>
      <c r="AT144" s="2155"/>
      <c r="AU144" s="2155"/>
      <c r="AV144" s="2155"/>
      <c r="AW144" s="2155"/>
      <c r="AX144" s="2156"/>
      <c r="AY144" s="1190"/>
      <c r="AZ144" s="1190"/>
      <c r="BA144" s="1190"/>
      <c r="BB144" s="1190"/>
      <c r="BC144" s="1190"/>
      <c r="BD144" s="1190"/>
      <c r="BE144" s="1194"/>
    </row>
    <row r="145" spans="1:57" ht="15.75" customHeight="1">
      <c r="A145" s="1190"/>
      <c r="B145" s="2154"/>
      <c r="C145" s="2155"/>
      <c r="D145" s="2155"/>
      <c r="E145" s="2155"/>
      <c r="F145" s="2155"/>
      <c r="G145" s="2155"/>
      <c r="H145" s="2155"/>
      <c r="I145" s="2155"/>
      <c r="J145" s="2155"/>
      <c r="K145" s="2155"/>
      <c r="L145" s="2155"/>
      <c r="M145" s="2155"/>
      <c r="N145" s="2155"/>
      <c r="O145" s="2155"/>
      <c r="P145" s="2155"/>
      <c r="Q145" s="2155"/>
      <c r="R145" s="2155"/>
      <c r="S145" s="2155"/>
      <c r="T145" s="2155"/>
      <c r="U145" s="2155"/>
      <c r="V145" s="2155"/>
      <c r="W145" s="2155"/>
      <c r="X145" s="2155"/>
      <c r="Y145" s="2155"/>
      <c r="Z145" s="2155"/>
      <c r="AA145" s="2155"/>
      <c r="AB145" s="2155"/>
      <c r="AC145" s="2155"/>
      <c r="AD145" s="2155"/>
      <c r="AE145" s="2155"/>
      <c r="AF145" s="2155"/>
      <c r="AG145" s="2155"/>
      <c r="AH145" s="2155"/>
      <c r="AI145" s="2155"/>
      <c r="AJ145" s="2155"/>
      <c r="AK145" s="2155"/>
      <c r="AL145" s="2155"/>
      <c r="AM145" s="2155"/>
      <c r="AN145" s="2155"/>
      <c r="AO145" s="2155"/>
      <c r="AP145" s="2155"/>
      <c r="AQ145" s="2155"/>
      <c r="AR145" s="2155"/>
      <c r="AS145" s="2155"/>
      <c r="AT145" s="2155"/>
      <c r="AU145" s="2155"/>
      <c r="AV145" s="2155"/>
      <c r="AW145" s="2155"/>
      <c r="AX145" s="2156"/>
      <c r="AY145" s="1190"/>
      <c r="AZ145" s="1190"/>
      <c r="BA145" s="1190"/>
      <c r="BB145" s="1190"/>
      <c r="BC145" s="1190"/>
      <c r="BD145" s="1190"/>
      <c r="BE145" s="1194"/>
    </row>
    <row r="146" spans="1:57" ht="15.75" customHeight="1">
      <c r="A146" s="1190"/>
      <c r="B146" s="2154"/>
      <c r="C146" s="2155"/>
      <c r="D146" s="2155"/>
      <c r="E146" s="2155"/>
      <c r="F146" s="2155"/>
      <c r="G146" s="2155"/>
      <c r="H146" s="2155"/>
      <c r="I146" s="2155"/>
      <c r="J146" s="2155"/>
      <c r="K146" s="2155"/>
      <c r="L146" s="2155"/>
      <c r="M146" s="2155"/>
      <c r="N146" s="2155"/>
      <c r="O146" s="2155"/>
      <c r="P146" s="2155"/>
      <c r="Q146" s="2155"/>
      <c r="R146" s="2155"/>
      <c r="S146" s="2155"/>
      <c r="T146" s="2155"/>
      <c r="U146" s="2155"/>
      <c r="V146" s="2155"/>
      <c r="W146" s="2155"/>
      <c r="X146" s="2155"/>
      <c r="Y146" s="2155"/>
      <c r="Z146" s="2155"/>
      <c r="AA146" s="2155"/>
      <c r="AB146" s="2155"/>
      <c r="AC146" s="2155"/>
      <c r="AD146" s="2155"/>
      <c r="AE146" s="2155"/>
      <c r="AF146" s="2155"/>
      <c r="AG146" s="2155"/>
      <c r="AH146" s="2155"/>
      <c r="AI146" s="2155"/>
      <c r="AJ146" s="2155"/>
      <c r="AK146" s="2155"/>
      <c r="AL146" s="2155"/>
      <c r="AM146" s="2155"/>
      <c r="AN146" s="2155"/>
      <c r="AO146" s="2155"/>
      <c r="AP146" s="2155"/>
      <c r="AQ146" s="2155"/>
      <c r="AR146" s="2155"/>
      <c r="AS146" s="2155"/>
      <c r="AT146" s="2155"/>
      <c r="AU146" s="2155"/>
      <c r="AV146" s="2155"/>
      <c r="AW146" s="2155"/>
      <c r="AX146" s="2156"/>
      <c r="AY146" s="1190"/>
      <c r="AZ146" s="1190"/>
      <c r="BA146" s="1190"/>
      <c r="BB146" s="1190"/>
      <c r="BC146" s="1190"/>
      <c r="BD146" s="1190"/>
      <c r="BE146" s="1194"/>
    </row>
    <row r="147" spans="1:57" ht="15.75" customHeight="1">
      <c r="A147" s="1190"/>
      <c r="B147" s="2154"/>
      <c r="C147" s="2155"/>
      <c r="D147" s="2155"/>
      <c r="E147" s="2155"/>
      <c r="F147" s="2155"/>
      <c r="G147" s="2155"/>
      <c r="H147" s="2155"/>
      <c r="I147" s="2155"/>
      <c r="J147" s="2155"/>
      <c r="K147" s="2155"/>
      <c r="L147" s="2155"/>
      <c r="M147" s="2155"/>
      <c r="N147" s="2155"/>
      <c r="O147" s="2155"/>
      <c r="P147" s="2155"/>
      <c r="Q147" s="2155"/>
      <c r="R147" s="2155"/>
      <c r="S147" s="2155"/>
      <c r="T147" s="2155"/>
      <c r="U147" s="2155"/>
      <c r="V147" s="2155"/>
      <c r="W147" s="2155"/>
      <c r="X147" s="2155"/>
      <c r="Y147" s="2155"/>
      <c r="Z147" s="2155"/>
      <c r="AA147" s="2155"/>
      <c r="AB147" s="2155"/>
      <c r="AC147" s="2155"/>
      <c r="AD147" s="2155"/>
      <c r="AE147" s="2155"/>
      <c r="AF147" s="2155"/>
      <c r="AG147" s="2155"/>
      <c r="AH147" s="2155"/>
      <c r="AI147" s="2155"/>
      <c r="AJ147" s="2155"/>
      <c r="AK147" s="2155"/>
      <c r="AL147" s="2155"/>
      <c r="AM147" s="2155"/>
      <c r="AN147" s="2155"/>
      <c r="AO147" s="2155"/>
      <c r="AP147" s="2155"/>
      <c r="AQ147" s="2155"/>
      <c r="AR147" s="2155"/>
      <c r="AS147" s="2155"/>
      <c r="AT147" s="2155"/>
      <c r="AU147" s="2155"/>
      <c r="AV147" s="2155"/>
      <c r="AW147" s="2155"/>
      <c r="AX147" s="2156"/>
      <c r="AY147" s="1190"/>
      <c r="AZ147" s="1190"/>
      <c r="BA147" s="1190"/>
      <c r="BB147" s="1190"/>
      <c r="BC147" s="1190"/>
      <c r="BD147" s="1190"/>
      <c r="BE147" s="1194"/>
    </row>
    <row r="148" spans="1:57" ht="15.75" customHeight="1">
      <c r="A148" s="1190"/>
      <c r="B148" s="2154"/>
      <c r="C148" s="2155"/>
      <c r="D148" s="2155"/>
      <c r="E148" s="2155"/>
      <c r="F148" s="2155"/>
      <c r="G148" s="2155"/>
      <c r="H148" s="2155"/>
      <c r="I148" s="2155"/>
      <c r="J148" s="2155"/>
      <c r="K148" s="2155"/>
      <c r="L148" s="2155"/>
      <c r="M148" s="2155"/>
      <c r="N148" s="2155"/>
      <c r="O148" s="2155"/>
      <c r="P148" s="2155"/>
      <c r="Q148" s="2155"/>
      <c r="R148" s="2155"/>
      <c r="S148" s="2155"/>
      <c r="T148" s="2155"/>
      <c r="U148" s="2155"/>
      <c r="V148" s="2155"/>
      <c r="W148" s="2155"/>
      <c r="X148" s="2155"/>
      <c r="Y148" s="2155"/>
      <c r="Z148" s="2155"/>
      <c r="AA148" s="2155"/>
      <c r="AB148" s="2155"/>
      <c r="AC148" s="2155"/>
      <c r="AD148" s="2155"/>
      <c r="AE148" s="2155"/>
      <c r="AF148" s="2155"/>
      <c r="AG148" s="2155"/>
      <c r="AH148" s="2155"/>
      <c r="AI148" s="2155"/>
      <c r="AJ148" s="2155"/>
      <c r="AK148" s="2155"/>
      <c r="AL148" s="2155"/>
      <c r="AM148" s="2155"/>
      <c r="AN148" s="2155"/>
      <c r="AO148" s="2155"/>
      <c r="AP148" s="2155"/>
      <c r="AQ148" s="2155"/>
      <c r="AR148" s="2155"/>
      <c r="AS148" s="2155"/>
      <c r="AT148" s="2155"/>
      <c r="AU148" s="2155"/>
      <c r="AV148" s="2155"/>
      <c r="AW148" s="2155"/>
      <c r="AX148" s="2156"/>
      <c r="AY148" s="1190"/>
      <c r="AZ148" s="1190"/>
      <c r="BA148" s="1190"/>
      <c r="BB148" s="1190"/>
      <c r="BC148" s="1190"/>
      <c r="BD148" s="1190"/>
      <c r="BE148" s="1194"/>
    </row>
    <row r="149" spans="1:57" ht="15.75" customHeight="1">
      <c r="A149" s="1190"/>
      <c r="B149" s="2154"/>
      <c r="C149" s="2155"/>
      <c r="D149" s="2155"/>
      <c r="E149" s="2155"/>
      <c r="F149" s="2155"/>
      <c r="G149" s="2155"/>
      <c r="H149" s="2155"/>
      <c r="I149" s="2155"/>
      <c r="J149" s="2155"/>
      <c r="K149" s="2155"/>
      <c r="L149" s="2155"/>
      <c r="M149" s="2155"/>
      <c r="N149" s="2155"/>
      <c r="O149" s="2155"/>
      <c r="P149" s="2155"/>
      <c r="Q149" s="2155"/>
      <c r="R149" s="2155"/>
      <c r="S149" s="2155"/>
      <c r="T149" s="2155"/>
      <c r="U149" s="2155"/>
      <c r="V149" s="2155"/>
      <c r="W149" s="2155"/>
      <c r="X149" s="2155"/>
      <c r="Y149" s="2155"/>
      <c r="Z149" s="2155"/>
      <c r="AA149" s="2155"/>
      <c r="AB149" s="2155"/>
      <c r="AC149" s="2155"/>
      <c r="AD149" s="2155"/>
      <c r="AE149" s="2155"/>
      <c r="AF149" s="2155"/>
      <c r="AG149" s="2155"/>
      <c r="AH149" s="2155"/>
      <c r="AI149" s="2155"/>
      <c r="AJ149" s="2155"/>
      <c r="AK149" s="2155"/>
      <c r="AL149" s="2155"/>
      <c r="AM149" s="2155"/>
      <c r="AN149" s="2155"/>
      <c r="AO149" s="2155"/>
      <c r="AP149" s="2155"/>
      <c r="AQ149" s="2155"/>
      <c r="AR149" s="2155"/>
      <c r="AS149" s="2155"/>
      <c r="AT149" s="2155"/>
      <c r="AU149" s="2155"/>
      <c r="AV149" s="2155"/>
      <c r="AW149" s="2155"/>
      <c r="AX149" s="2156"/>
      <c r="AY149" s="1190"/>
      <c r="AZ149" s="1190"/>
      <c r="BA149" s="1190"/>
      <c r="BB149" s="1190"/>
      <c r="BC149" s="1190"/>
      <c r="BD149" s="1190"/>
      <c r="BE149" s="1194"/>
    </row>
    <row r="150" spans="1:57" ht="15.75" customHeight="1">
      <c r="A150" s="1190"/>
      <c r="B150" s="2154"/>
      <c r="C150" s="2155"/>
      <c r="D150" s="2155"/>
      <c r="E150" s="2155"/>
      <c r="F150" s="2155"/>
      <c r="G150" s="2155"/>
      <c r="H150" s="2155"/>
      <c r="I150" s="2155"/>
      <c r="J150" s="2155"/>
      <c r="K150" s="2155"/>
      <c r="L150" s="2155"/>
      <c r="M150" s="2155"/>
      <c r="N150" s="2155"/>
      <c r="O150" s="2155"/>
      <c r="P150" s="2155"/>
      <c r="Q150" s="2155"/>
      <c r="R150" s="2155"/>
      <c r="S150" s="2155"/>
      <c r="T150" s="2155"/>
      <c r="U150" s="2155"/>
      <c r="V150" s="2155"/>
      <c r="W150" s="2155"/>
      <c r="X150" s="2155"/>
      <c r="Y150" s="2155"/>
      <c r="Z150" s="2155"/>
      <c r="AA150" s="2155"/>
      <c r="AB150" s="2155"/>
      <c r="AC150" s="2155"/>
      <c r="AD150" s="2155"/>
      <c r="AE150" s="2155"/>
      <c r="AF150" s="2155"/>
      <c r="AG150" s="2155"/>
      <c r="AH150" s="2155"/>
      <c r="AI150" s="2155"/>
      <c r="AJ150" s="2155"/>
      <c r="AK150" s="2155"/>
      <c r="AL150" s="2155"/>
      <c r="AM150" s="2155"/>
      <c r="AN150" s="2155"/>
      <c r="AO150" s="2155"/>
      <c r="AP150" s="2155"/>
      <c r="AQ150" s="2155"/>
      <c r="AR150" s="2155"/>
      <c r="AS150" s="2155"/>
      <c r="AT150" s="2155"/>
      <c r="AU150" s="2155"/>
      <c r="AV150" s="2155"/>
      <c r="AW150" s="2155"/>
      <c r="AX150" s="2156"/>
      <c r="AY150" s="1190"/>
      <c r="AZ150" s="1190"/>
      <c r="BA150" s="1190"/>
      <c r="BB150" s="1190"/>
      <c r="BC150" s="1190"/>
      <c r="BD150" s="1190"/>
      <c r="BE150" s="1194"/>
    </row>
    <row r="151" spans="1:57" ht="15.75" customHeight="1">
      <c r="A151" s="1190"/>
      <c r="B151" s="2154"/>
      <c r="C151" s="2155"/>
      <c r="D151" s="2155"/>
      <c r="E151" s="2155"/>
      <c r="F151" s="2155"/>
      <c r="G151" s="2155"/>
      <c r="H151" s="2155"/>
      <c r="I151" s="2155"/>
      <c r="J151" s="2155"/>
      <c r="K151" s="2155"/>
      <c r="L151" s="2155"/>
      <c r="M151" s="2155"/>
      <c r="N151" s="2155"/>
      <c r="O151" s="2155"/>
      <c r="P151" s="2155"/>
      <c r="Q151" s="2155"/>
      <c r="R151" s="2155"/>
      <c r="S151" s="2155"/>
      <c r="T151" s="2155"/>
      <c r="U151" s="2155"/>
      <c r="V151" s="2155"/>
      <c r="W151" s="2155"/>
      <c r="X151" s="2155"/>
      <c r="Y151" s="2155"/>
      <c r="Z151" s="2155"/>
      <c r="AA151" s="2155"/>
      <c r="AB151" s="2155"/>
      <c r="AC151" s="2155"/>
      <c r="AD151" s="2155"/>
      <c r="AE151" s="2155"/>
      <c r="AF151" s="2155"/>
      <c r="AG151" s="2155"/>
      <c r="AH151" s="2155"/>
      <c r="AI151" s="2155"/>
      <c r="AJ151" s="2155"/>
      <c r="AK151" s="2155"/>
      <c r="AL151" s="2155"/>
      <c r="AM151" s="2155"/>
      <c r="AN151" s="2155"/>
      <c r="AO151" s="2155"/>
      <c r="AP151" s="2155"/>
      <c r="AQ151" s="2155"/>
      <c r="AR151" s="2155"/>
      <c r="AS151" s="2155"/>
      <c r="AT151" s="2155"/>
      <c r="AU151" s="2155"/>
      <c r="AV151" s="2155"/>
      <c r="AW151" s="2155"/>
      <c r="AX151" s="2156"/>
      <c r="AY151" s="1190"/>
      <c r="AZ151" s="1190"/>
      <c r="BA151" s="1190"/>
      <c r="BB151" s="1190"/>
      <c r="BC151" s="1190"/>
      <c r="BD151" s="1190"/>
      <c r="BE151" s="1194"/>
    </row>
    <row r="152" spans="1:57" ht="15.75" customHeight="1" thickBot="1">
      <c r="A152" s="1190"/>
      <c r="B152" s="2157"/>
      <c r="C152" s="2158"/>
      <c r="D152" s="2158"/>
      <c r="E152" s="2158"/>
      <c r="F152" s="2158"/>
      <c r="G152" s="2158"/>
      <c r="H152" s="2158"/>
      <c r="I152" s="2158"/>
      <c r="J152" s="2158"/>
      <c r="K152" s="2158"/>
      <c r="L152" s="2158"/>
      <c r="M152" s="2158"/>
      <c r="N152" s="2158"/>
      <c r="O152" s="2158"/>
      <c r="P152" s="2158"/>
      <c r="Q152" s="2158"/>
      <c r="R152" s="2158"/>
      <c r="S152" s="2158"/>
      <c r="T152" s="2158"/>
      <c r="U152" s="2158"/>
      <c r="V152" s="2158"/>
      <c r="W152" s="2158"/>
      <c r="X152" s="2158"/>
      <c r="Y152" s="2158"/>
      <c r="Z152" s="2158"/>
      <c r="AA152" s="2158"/>
      <c r="AB152" s="2158"/>
      <c r="AC152" s="2158"/>
      <c r="AD152" s="2158"/>
      <c r="AE152" s="2158"/>
      <c r="AF152" s="2158"/>
      <c r="AG152" s="2158"/>
      <c r="AH152" s="2158"/>
      <c r="AI152" s="2158"/>
      <c r="AJ152" s="2158"/>
      <c r="AK152" s="2158"/>
      <c r="AL152" s="2158"/>
      <c r="AM152" s="2158"/>
      <c r="AN152" s="2158"/>
      <c r="AO152" s="2158"/>
      <c r="AP152" s="2158"/>
      <c r="AQ152" s="2158"/>
      <c r="AR152" s="2158"/>
      <c r="AS152" s="2158"/>
      <c r="AT152" s="2158"/>
      <c r="AU152" s="2158"/>
      <c r="AV152" s="2158"/>
      <c r="AW152" s="2158"/>
      <c r="AX152" s="2159"/>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7" t="s">
        <v>2351</v>
      </c>
      <c r="C156" s="2018"/>
      <c r="D156" s="2018"/>
      <c r="E156" s="2018"/>
      <c r="F156" s="2018"/>
      <c r="G156" s="2018"/>
      <c r="H156" s="2018"/>
      <c r="I156" s="2018"/>
      <c r="J156" s="2018"/>
      <c r="K156" s="2018"/>
      <c r="L156" s="2018"/>
      <c r="M156" s="2018"/>
      <c r="N156" s="2018"/>
      <c r="O156" s="2018"/>
      <c r="P156" s="2018"/>
      <c r="Q156" s="2018"/>
      <c r="R156" s="2018"/>
      <c r="S156" s="2018"/>
      <c r="T156" s="2018"/>
      <c r="U156" s="2019"/>
      <c r="V156" s="1190"/>
      <c r="W156" s="1192"/>
      <c r="X156" s="2017" t="s">
        <v>2350</v>
      </c>
      <c r="Y156" s="2018"/>
      <c r="Z156" s="2018"/>
      <c r="AA156" s="2018"/>
      <c r="AB156" s="2018"/>
      <c r="AC156" s="2018"/>
      <c r="AD156" s="2018"/>
      <c r="AE156" s="2018"/>
      <c r="AF156" s="2018"/>
      <c r="AG156" s="2018"/>
      <c r="AH156" s="2018"/>
      <c r="AI156" s="2018"/>
      <c r="AJ156" s="2018"/>
      <c r="AK156" s="2018"/>
      <c r="AL156" s="2018"/>
      <c r="AM156" s="2018"/>
      <c r="AN156" s="2018"/>
      <c r="AO156" s="2018"/>
      <c r="AP156" s="2018"/>
      <c r="AQ156" s="2019"/>
      <c r="AR156" s="1190"/>
      <c r="AS156" s="1190"/>
      <c r="AT156" s="1190"/>
      <c r="AU156" s="1190"/>
      <c r="AV156" s="1190"/>
      <c r="AW156" s="1190"/>
      <c r="AX156" s="1190"/>
      <c r="AY156" s="1190"/>
      <c r="AZ156" s="1190"/>
      <c r="BA156" s="1190"/>
      <c r="BB156" s="1190"/>
      <c r="BC156" s="1190"/>
      <c r="BD156" s="1190"/>
      <c r="BE156" s="1194"/>
    </row>
    <row r="157" spans="1:57" ht="15.75" customHeight="1">
      <c r="A157" s="1190"/>
      <c r="B157" s="2162"/>
      <c r="C157" s="2163"/>
      <c r="D157" s="2163"/>
      <c r="E157" s="2163"/>
      <c r="F157" s="2163"/>
      <c r="G157" s="2163"/>
      <c r="H157" s="2163"/>
      <c r="I157" s="2164" t="s">
        <v>2348</v>
      </c>
      <c r="J157" s="2164"/>
      <c r="K157" s="2164"/>
      <c r="L157" s="2164"/>
      <c r="M157" s="2164"/>
      <c r="N157" s="2164"/>
      <c r="O157" s="2164"/>
      <c r="P157" s="2164" t="s">
        <v>2349</v>
      </c>
      <c r="Q157" s="2164"/>
      <c r="R157" s="2164"/>
      <c r="S157" s="2164"/>
      <c r="T157" s="2164"/>
      <c r="U157" s="2165"/>
      <c r="V157" s="1190"/>
      <c r="W157" s="1190"/>
      <c r="X157" s="2162"/>
      <c r="Y157" s="2163"/>
      <c r="Z157" s="2163"/>
      <c r="AA157" s="2163"/>
      <c r="AB157" s="2163"/>
      <c r="AC157" s="2163"/>
      <c r="AD157" s="2163"/>
      <c r="AE157" s="2164" t="s">
        <v>2348</v>
      </c>
      <c r="AF157" s="2164"/>
      <c r="AG157" s="2164"/>
      <c r="AH157" s="2164"/>
      <c r="AI157" s="2164"/>
      <c r="AJ157" s="2164"/>
      <c r="AK157" s="2164"/>
      <c r="AL157" s="2164" t="s">
        <v>2347</v>
      </c>
      <c r="AM157" s="2164"/>
      <c r="AN157" s="2164"/>
      <c r="AO157" s="2164"/>
      <c r="AP157" s="2164"/>
      <c r="AQ157" s="2165"/>
      <c r="AR157" s="1190"/>
      <c r="AS157" s="1190"/>
      <c r="AT157" s="1190"/>
      <c r="AU157" s="1190"/>
      <c r="AV157" s="1190"/>
      <c r="AW157" s="1190"/>
      <c r="AX157" s="1190"/>
      <c r="AY157" s="1190"/>
      <c r="AZ157" s="1190"/>
      <c r="BA157" s="1190"/>
      <c r="BB157" s="1190"/>
      <c r="BC157" s="1190"/>
      <c r="BD157" s="1190"/>
      <c r="BE157" s="1194"/>
    </row>
    <row r="158" spans="1:57" ht="15.75" customHeight="1">
      <c r="A158" s="1190"/>
      <c r="B158" s="2162"/>
      <c r="C158" s="2163"/>
      <c r="D158" s="2163"/>
      <c r="E158" s="2163"/>
      <c r="F158" s="2163"/>
      <c r="G158" s="2163"/>
      <c r="H158" s="2163"/>
      <c r="I158" s="2164"/>
      <c r="J158" s="2164"/>
      <c r="K158" s="2164"/>
      <c r="L158" s="2164"/>
      <c r="M158" s="2164"/>
      <c r="N158" s="2164"/>
      <c r="O158" s="2164"/>
      <c r="P158" s="2164"/>
      <c r="Q158" s="2164"/>
      <c r="R158" s="2164"/>
      <c r="S158" s="2164"/>
      <c r="T158" s="2164"/>
      <c r="U158" s="2165"/>
      <c r="V158" s="1190"/>
      <c r="W158" s="1190"/>
      <c r="X158" s="2162"/>
      <c r="Y158" s="2163"/>
      <c r="Z158" s="2163"/>
      <c r="AA158" s="2163"/>
      <c r="AB158" s="2163"/>
      <c r="AC158" s="2163"/>
      <c r="AD158" s="2163"/>
      <c r="AE158" s="2164"/>
      <c r="AF158" s="2164"/>
      <c r="AG158" s="2164"/>
      <c r="AH158" s="2164"/>
      <c r="AI158" s="2164"/>
      <c r="AJ158" s="2164"/>
      <c r="AK158" s="2164"/>
      <c r="AL158" s="2164"/>
      <c r="AM158" s="2164"/>
      <c r="AN158" s="2164"/>
      <c r="AO158" s="2164"/>
      <c r="AP158" s="2164"/>
      <c r="AQ158" s="2165"/>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20" t="s">
        <v>2346</v>
      </c>
      <c r="C159" s="2121"/>
      <c r="D159" s="2121"/>
      <c r="E159" s="2121"/>
      <c r="F159" s="2121"/>
      <c r="G159" s="2121"/>
      <c r="H159" s="2121"/>
      <c r="I159" s="2097">
        <v>0</v>
      </c>
      <c r="J159" s="2097"/>
      <c r="K159" s="2097"/>
      <c r="L159" s="2097"/>
      <c r="M159" s="2097"/>
      <c r="N159" s="2097"/>
      <c r="O159" s="2097"/>
      <c r="P159" s="2097">
        <v>0</v>
      </c>
      <c r="Q159" s="2097"/>
      <c r="R159" s="2097"/>
      <c r="S159" s="2097"/>
      <c r="T159" s="2097"/>
      <c r="U159" s="2098"/>
      <c r="V159" s="1190"/>
      <c r="W159" s="1190"/>
      <c r="X159" s="2122" t="s">
        <v>2346</v>
      </c>
      <c r="Y159" s="2123"/>
      <c r="Z159" s="2123"/>
      <c r="AA159" s="2123"/>
      <c r="AB159" s="2123"/>
      <c r="AC159" s="2123"/>
      <c r="AD159" s="2123"/>
      <c r="AE159" s="2112">
        <v>0</v>
      </c>
      <c r="AF159" s="2112"/>
      <c r="AG159" s="2112"/>
      <c r="AH159" s="2112"/>
      <c r="AI159" s="2112"/>
      <c r="AJ159" s="2112"/>
      <c r="AK159" s="2112"/>
      <c r="AL159" s="2112">
        <v>0</v>
      </c>
      <c r="AM159" s="2112"/>
      <c r="AN159" s="2112"/>
      <c r="AO159" s="2112"/>
      <c r="AP159" s="2112"/>
      <c r="AQ159" s="2113"/>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22" t="s">
        <v>2345</v>
      </c>
      <c r="C160" s="2123"/>
      <c r="D160" s="2123"/>
      <c r="E160" s="2123"/>
      <c r="F160" s="2123"/>
      <c r="G160" s="2123"/>
      <c r="H160" s="2123"/>
      <c r="I160" s="2112">
        <v>0</v>
      </c>
      <c r="J160" s="2112"/>
      <c r="K160" s="2112"/>
      <c r="L160" s="2112"/>
      <c r="M160" s="2112"/>
      <c r="N160" s="2112"/>
      <c r="O160" s="2112"/>
      <c r="P160" s="2112">
        <v>0</v>
      </c>
      <c r="Q160" s="2112"/>
      <c r="R160" s="2112"/>
      <c r="S160" s="2112"/>
      <c r="T160" s="2112"/>
      <c r="U160" s="2113"/>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7" t="s">
        <v>2344</v>
      </c>
      <c r="D162" s="2018"/>
      <c r="E162" s="2018"/>
      <c r="F162" s="2018"/>
      <c r="G162" s="2018"/>
      <c r="H162" s="2018"/>
      <c r="I162" s="2018"/>
      <c r="J162" s="2018"/>
      <c r="K162" s="2018"/>
      <c r="L162" s="2018"/>
      <c r="M162" s="2018"/>
      <c r="N162" s="2018"/>
      <c r="O162" s="2018"/>
      <c r="P162" s="2018"/>
      <c r="Q162" s="2018"/>
      <c r="R162" s="2018"/>
      <c r="S162" s="2018"/>
      <c r="T162" s="2018"/>
      <c r="U162" s="2018"/>
      <c r="V162" s="2018"/>
      <c r="W162" s="2018"/>
      <c r="X162" s="2018"/>
      <c r="Y162" s="2018"/>
      <c r="Z162" s="2018"/>
      <c r="AA162" s="2018"/>
      <c r="AB162" s="2018"/>
      <c r="AC162" s="2018"/>
      <c r="AD162" s="2018"/>
      <c r="AE162" s="2018"/>
      <c r="AF162" s="2018"/>
      <c r="AG162" s="2019"/>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62" t="s">
        <v>2329</v>
      </c>
      <c r="D163" s="2163"/>
      <c r="E163" s="2163"/>
      <c r="F163" s="2163"/>
      <c r="G163" s="2163"/>
      <c r="H163" s="2163"/>
      <c r="I163" s="2163"/>
      <c r="J163" s="2163"/>
      <c r="K163" s="2163"/>
      <c r="L163" s="2163"/>
      <c r="M163" s="2163"/>
      <c r="N163" s="2163"/>
      <c r="O163" s="2163"/>
      <c r="P163" s="2163"/>
      <c r="Q163" s="2163" t="s">
        <v>2343</v>
      </c>
      <c r="R163" s="2163"/>
      <c r="S163" s="2163"/>
      <c r="T163" s="2108" t="s">
        <v>2342</v>
      </c>
      <c r="U163" s="2108"/>
      <c r="V163" s="2108"/>
      <c r="W163" s="2108"/>
      <c r="X163" s="2108"/>
      <c r="Y163" s="2108"/>
      <c r="Z163" s="2108"/>
      <c r="AA163" s="2108"/>
      <c r="AB163" s="2163" t="s">
        <v>2341</v>
      </c>
      <c r="AC163" s="2163"/>
      <c r="AD163" s="2163"/>
      <c r="AE163" s="2163"/>
      <c r="AF163" s="2163"/>
      <c r="AG163" s="217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66" t="s">
        <v>2340</v>
      </c>
      <c r="D164" s="2167"/>
      <c r="E164" s="2167"/>
      <c r="F164" s="2167"/>
      <c r="G164" s="2167"/>
      <c r="H164" s="2167"/>
      <c r="I164" s="2167"/>
      <c r="J164" s="2167"/>
      <c r="K164" s="2167"/>
      <c r="L164" s="2167"/>
      <c r="M164" s="2167"/>
      <c r="N164" s="2167"/>
      <c r="O164" s="2167"/>
      <c r="P164" s="2167"/>
      <c r="Q164" s="2168">
        <v>55</v>
      </c>
      <c r="R164" s="2168"/>
      <c r="S164" s="2168"/>
      <c r="T164" s="2169"/>
      <c r="U164" s="2169"/>
      <c r="V164" s="2169"/>
      <c r="W164" s="2169"/>
      <c r="X164" s="2169"/>
      <c r="Y164" s="2169"/>
      <c r="Z164" s="2169"/>
      <c r="AA164" s="2169"/>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66" t="s">
        <v>2339</v>
      </c>
      <c r="D165" s="2167"/>
      <c r="E165" s="2167"/>
      <c r="F165" s="2167"/>
      <c r="G165" s="2167"/>
      <c r="H165" s="2167"/>
      <c r="I165" s="2167"/>
      <c r="J165" s="2167"/>
      <c r="K165" s="2167"/>
      <c r="L165" s="2167"/>
      <c r="M165" s="2167"/>
      <c r="N165" s="2167"/>
      <c r="O165" s="2167"/>
      <c r="P165" s="2167"/>
      <c r="Q165" s="2168">
        <v>55</v>
      </c>
      <c r="R165" s="2168"/>
      <c r="S165" s="2168"/>
      <c r="T165" s="2170"/>
      <c r="U165" s="2170"/>
      <c r="V165" s="2170"/>
      <c r="W165" s="2170"/>
      <c r="X165" s="2170"/>
      <c r="Y165" s="2170"/>
      <c r="Z165" s="2170"/>
      <c r="AA165" s="2170"/>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66" t="s">
        <v>2338</v>
      </c>
      <c r="D166" s="2167"/>
      <c r="E166" s="2167"/>
      <c r="F166" s="2167"/>
      <c r="G166" s="2167"/>
      <c r="H166" s="2167"/>
      <c r="I166" s="2167"/>
      <c r="J166" s="2167"/>
      <c r="K166" s="2167"/>
      <c r="L166" s="2167"/>
      <c r="M166" s="2167"/>
      <c r="N166" s="2167"/>
      <c r="O166" s="2167"/>
      <c r="P166" s="2167"/>
      <c r="Q166" s="2168">
        <v>55</v>
      </c>
      <c r="R166" s="2168"/>
      <c r="S166" s="2168"/>
      <c r="T166" s="2169"/>
      <c r="U166" s="2169"/>
      <c r="V166" s="2169"/>
      <c r="W166" s="2169"/>
      <c r="X166" s="2169"/>
      <c r="Y166" s="2169"/>
      <c r="Z166" s="2169"/>
      <c r="AA166" s="2169"/>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66" t="s">
        <v>2337</v>
      </c>
      <c r="D167" s="2167"/>
      <c r="E167" s="2167"/>
      <c r="F167" s="2167"/>
      <c r="G167" s="2167"/>
      <c r="H167" s="2167"/>
      <c r="I167" s="2167"/>
      <c r="J167" s="2167"/>
      <c r="K167" s="2167"/>
      <c r="L167" s="2167"/>
      <c r="M167" s="2167"/>
      <c r="N167" s="2167"/>
      <c r="O167" s="2167"/>
      <c r="P167" s="2167"/>
      <c r="Q167" s="2168">
        <v>55</v>
      </c>
      <c r="R167" s="2168"/>
      <c r="S167" s="2168"/>
      <c r="T167" s="2169"/>
      <c r="U167" s="2169"/>
      <c r="V167" s="2169"/>
      <c r="W167" s="2169"/>
      <c r="X167" s="2169"/>
      <c r="Y167" s="2169"/>
      <c r="Z167" s="2169"/>
      <c r="AA167" s="2169"/>
      <c r="AB167" s="2172">
        <v>0</v>
      </c>
      <c r="AC167" s="2172"/>
      <c r="AD167" s="2172"/>
      <c r="AE167" s="2172"/>
      <c r="AF167" s="2172"/>
      <c r="AG167" s="2173"/>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66" t="s">
        <v>169</v>
      </c>
      <c r="D168" s="2167"/>
      <c r="E168" s="2167"/>
      <c r="F168" s="2174" t="s">
        <v>2318</v>
      </c>
      <c r="G168" s="2174"/>
      <c r="H168" s="2174"/>
      <c r="I168" s="2174"/>
      <c r="J168" s="2174"/>
      <c r="K168" s="2174"/>
      <c r="L168" s="2174"/>
      <c r="M168" s="2174"/>
      <c r="N168" s="2174"/>
      <c r="O168" s="2174"/>
      <c r="P168" s="2174"/>
      <c r="Q168" s="2168">
        <v>55</v>
      </c>
      <c r="R168" s="2168"/>
      <c r="S168" s="2168"/>
      <c r="T168" s="2170"/>
      <c r="U168" s="2170"/>
      <c r="V168" s="2170"/>
      <c r="W168" s="2170"/>
      <c r="X168" s="2170"/>
      <c r="Y168" s="2170"/>
      <c r="Z168" s="2170"/>
      <c r="AA168" s="2170"/>
      <c r="AB168" s="2172">
        <v>0</v>
      </c>
      <c r="AC168" s="2172"/>
      <c r="AD168" s="2172"/>
      <c r="AE168" s="2172"/>
      <c r="AF168" s="2172"/>
      <c r="AG168" s="2173"/>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66" t="s">
        <v>169</v>
      </c>
      <c r="D169" s="2167"/>
      <c r="E169" s="2167"/>
      <c r="F169" s="2174" t="s">
        <v>2318</v>
      </c>
      <c r="G169" s="2174"/>
      <c r="H169" s="2174"/>
      <c r="I169" s="2174"/>
      <c r="J169" s="2174"/>
      <c r="K169" s="2174"/>
      <c r="L169" s="2174"/>
      <c r="M169" s="2174"/>
      <c r="N169" s="2174"/>
      <c r="O169" s="2174"/>
      <c r="P169" s="2174"/>
      <c r="Q169" s="2168">
        <v>55</v>
      </c>
      <c r="R169" s="2168"/>
      <c r="S169" s="2168"/>
      <c r="T169" s="2170"/>
      <c r="U169" s="2170"/>
      <c r="V169" s="2170"/>
      <c r="W169" s="2170"/>
      <c r="X169" s="2170"/>
      <c r="Y169" s="2170"/>
      <c r="Z169" s="2170"/>
      <c r="AA169" s="2170"/>
      <c r="AB169" s="2172">
        <v>0</v>
      </c>
      <c r="AC169" s="2172"/>
      <c r="AD169" s="2172"/>
      <c r="AE169" s="2172"/>
      <c r="AF169" s="2172"/>
      <c r="AG169" s="2173"/>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75" t="s">
        <v>169</v>
      </c>
      <c r="D170" s="2176"/>
      <c r="E170" s="2176"/>
      <c r="F170" s="2177" t="s">
        <v>2318</v>
      </c>
      <c r="G170" s="2177"/>
      <c r="H170" s="2177"/>
      <c r="I170" s="2177"/>
      <c r="J170" s="2177"/>
      <c r="K170" s="2177"/>
      <c r="L170" s="2177"/>
      <c r="M170" s="2177"/>
      <c r="N170" s="2177"/>
      <c r="O170" s="2177"/>
      <c r="P170" s="2177"/>
      <c r="Q170" s="2178">
        <v>55</v>
      </c>
      <c r="R170" s="2178"/>
      <c r="S170" s="2178"/>
      <c r="T170" s="2179"/>
      <c r="U170" s="2179"/>
      <c r="V170" s="2179"/>
      <c r="W170" s="2179"/>
      <c r="X170" s="2179"/>
      <c r="Y170" s="2179"/>
      <c r="Z170" s="2179"/>
      <c r="AA170" s="2179"/>
      <c r="AB170" s="2180">
        <v>0</v>
      </c>
      <c r="AC170" s="2180"/>
      <c r="AD170" s="2180"/>
      <c r="AE170" s="2180"/>
      <c r="AF170" s="2180"/>
      <c r="AG170" s="218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66" t="s">
        <v>2336</v>
      </c>
      <c r="D172" s="2067"/>
      <c r="E172" s="2067"/>
      <c r="F172" s="2067"/>
      <c r="G172" s="2067"/>
      <c r="H172" s="2067"/>
      <c r="I172" s="2067"/>
      <c r="J172" s="2067"/>
      <c r="K172" s="2067"/>
      <c r="L172" s="2067"/>
      <c r="M172" s="2067"/>
      <c r="N172" s="2117"/>
      <c r="O172" s="1190"/>
      <c r="P172" s="2182" t="s">
        <v>2335</v>
      </c>
      <c r="Q172" s="2183"/>
      <c r="R172" s="2183"/>
      <c r="S172" s="2183"/>
      <c r="T172" s="2183"/>
      <c r="U172" s="2183"/>
      <c r="V172" s="2183"/>
      <c r="W172" s="2183"/>
      <c r="X172" s="2183"/>
      <c r="Y172" s="2183"/>
      <c r="Z172" s="2183"/>
      <c r="AA172" s="2183"/>
      <c r="AB172" s="2183"/>
      <c r="AC172" s="2183"/>
      <c r="AD172" s="2183"/>
      <c r="AE172" s="2183"/>
      <c r="AF172" s="2183"/>
      <c r="AG172" s="2183"/>
      <c r="AH172" s="2183"/>
      <c r="AI172" s="2183"/>
      <c r="AJ172" s="2183"/>
      <c r="AK172" s="2183"/>
      <c r="AL172" s="2183"/>
      <c r="AM172" s="2183"/>
      <c r="AN172" s="2183"/>
      <c r="AO172" s="2184"/>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62" t="s">
        <v>2334</v>
      </c>
      <c r="D173" s="2163"/>
      <c r="E173" s="2163"/>
      <c r="F173" s="2163"/>
      <c r="G173" s="2163"/>
      <c r="H173" s="2163"/>
      <c r="I173" s="2163" t="s">
        <v>2333</v>
      </c>
      <c r="J173" s="2163"/>
      <c r="K173" s="2163"/>
      <c r="L173" s="2163"/>
      <c r="M173" s="2163"/>
      <c r="N173" s="2171"/>
      <c r="O173" s="1190"/>
      <c r="P173" s="2086" t="s">
        <v>2332</v>
      </c>
      <c r="Q173" s="2087"/>
      <c r="R173" s="2087"/>
      <c r="S173" s="2087"/>
      <c r="T173" s="2087"/>
      <c r="U173" s="2087"/>
      <c r="V173" s="2087"/>
      <c r="W173" s="2087"/>
      <c r="X173" s="2087"/>
      <c r="Y173" s="2087"/>
      <c r="Z173" s="2087"/>
      <c r="AA173" s="2087"/>
      <c r="AB173" s="2087"/>
      <c r="AC173" s="2087"/>
      <c r="AD173" s="2087"/>
      <c r="AE173" s="2087"/>
      <c r="AF173" s="2087"/>
      <c r="AG173" s="2087"/>
      <c r="AH173" s="2087"/>
      <c r="AI173" s="2087"/>
      <c r="AJ173" s="2087"/>
      <c r="AK173" s="2087"/>
      <c r="AL173" s="2087"/>
      <c r="AM173" s="2087"/>
      <c r="AN173" s="2087"/>
      <c r="AO173" s="2088"/>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92"/>
      <c r="D174" s="2024"/>
      <c r="E174" s="2024"/>
      <c r="F174" s="2024"/>
      <c r="G174" s="2024"/>
      <c r="H174" s="2024"/>
      <c r="I174" s="2169"/>
      <c r="J174" s="2169"/>
      <c r="K174" s="2169"/>
      <c r="L174" s="2169"/>
      <c r="M174" s="2169"/>
      <c r="N174" s="2185"/>
      <c r="O174" s="1190"/>
      <c r="P174" s="2086"/>
      <c r="Q174" s="2087"/>
      <c r="R174" s="2087"/>
      <c r="S174" s="2087"/>
      <c r="T174" s="2087"/>
      <c r="U174" s="2087"/>
      <c r="V174" s="2087"/>
      <c r="W174" s="2087"/>
      <c r="X174" s="2087"/>
      <c r="Y174" s="2087"/>
      <c r="Z174" s="2087"/>
      <c r="AA174" s="2087"/>
      <c r="AB174" s="2087"/>
      <c r="AC174" s="2087"/>
      <c r="AD174" s="2087"/>
      <c r="AE174" s="2087"/>
      <c r="AF174" s="2087"/>
      <c r="AG174" s="2087"/>
      <c r="AH174" s="2087"/>
      <c r="AI174" s="2087"/>
      <c r="AJ174" s="2087"/>
      <c r="AK174" s="2087"/>
      <c r="AL174" s="2087"/>
      <c r="AM174" s="2087"/>
      <c r="AN174" s="2087"/>
      <c r="AO174" s="2088"/>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92"/>
      <c r="D175" s="2024"/>
      <c r="E175" s="2024"/>
      <c r="F175" s="2024"/>
      <c r="G175" s="2024"/>
      <c r="H175" s="2024"/>
      <c r="I175" s="2169"/>
      <c r="J175" s="2169"/>
      <c r="K175" s="2169"/>
      <c r="L175" s="2169"/>
      <c r="M175" s="2169"/>
      <c r="N175" s="2185"/>
      <c r="O175" s="1190"/>
      <c r="P175" s="2086"/>
      <c r="Q175" s="2087"/>
      <c r="R175" s="2087"/>
      <c r="S175" s="2087"/>
      <c r="T175" s="2087"/>
      <c r="U175" s="2087"/>
      <c r="V175" s="2087"/>
      <c r="W175" s="2087"/>
      <c r="X175" s="2087"/>
      <c r="Y175" s="2087"/>
      <c r="Z175" s="2087"/>
      <c r="AA175" s="2087"/>
      <c r="AB175" s="2087"/>
      <c r="AC175" s="2087"/>
      <c r="AD175" s="2087"/>
      <c r="AE175" s="2087"/>
      <c r="AF175" s="2087"/>
      <c r="AG175" s="2087"/>
      <c r="AH175" s="2087"/>
      <c r="AI175" s="2087"/>
      <c r="AJ175" s="2087"/>
      <c r="AK175" s="2087"/>
      <c r="AL175" s="2087"/>
      <c r="AM175" s="2087"/>
      <c r="AN175" s="2087"/>
      <c r="AO175" s="2088"/>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92"/>
      <c r="D176" s="2024"/>
      <c r="E176" s="2024"/>
      <c r="F176" s="2024"/>
      <c r="G176" s="2024"/>
      <c r="H176" s="2024"/>
      <c r="I176" s="2169"/>
      <c r="J176" s="2169"/>
      <c r="K176" s="2169"/>
      <c r="L176" s="2169"/>
      <c r="M176" s="2169"/>
      <c r="N176" s="2185"/>
      <c r="O176" s="1190"/>
      <c r="P176" s="2086"/>
      <c r="Q176" s="2087"/>
      <c r="R176" s="2087"/>
      <c r="S176" s="2087"/>
      <c r="T176" s="2087"/>
      <c r="U176" s="2087"/>
      <c r="V176" s="2087"/>
      <c r="W176" s="2087"/>
      <c r="X176" s="2087"/>
      <c r="Y176" s="2087"/>
      <c r="Z176" s="2087"/>
      <c r="AA176" s="2087"/>
      <c r="AB176" s="2087"/>
      <c r="AC176" s="2087"/>
      <c r="AD176" s="2087"/>
      <c r="AE176" s="2087"/>
      <c r="AF176" s="2087"/>
      <c r="AG176" s="2087"/>
      <c r="AH176" s="2087"/>
      <c r="AI176" s="2087"/>
      <c r="AJ176" s="2087"/>
      <c r="AK176" s="2087"/>
      <c r="AL176" s="2087"/>
      <c r="AM176" s="2087"/>
      <c r="AN176" s="2087"/>
      <c r="AO176" s="2088"/>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92"/>
      <c r="D177" s="2024"/>
      <c r="E177" s="2024"/>
      <c r="F177" s="2024"/>
      <c r="G177" s="2024"/>
      <c r="H177" s="2024"/>
      <c r="I177" s="2169"/>
      <c r="J177" s="2169"/>
      <c r="K177" s="2169"/>
      <c r="L177" s="2169"/>
      <c r="M177" s="2169"/>
      <c r="N177" s="2185"/>
      <c r="O177" s="1190"/>
      <c r="P177" s="2086"/>
      <c r="Q177" s="2087"/>
      <c r="R177" s="2087"/>
      <c r="S177" s="2087"/>
      <c r="T177" s="2087"/>
      <c r="U177" s="2087"/>
      <c r="V177" s="2087"/>
      <c r="W177" s="2087"/>
      <c r="X177" s="2087"/>
      <c r="Y177" s="2087"/>
      <c r="Z177" s="2087"/>
      <c r="AA177" s="2087"/>
      <c r="AB177" s="2087"/>
      <c r="AC177" s="2087"/>
      <c r="AD177" s="2087"/>
      <c r="AE177" s="2087"/>
      <c r="AF177" s="2087"/>
      <c r="AG177" s="2087"/>
      <c r="AH177" s="2087"/>
      <c r="AI177" s="2087"/>
      <c r="AJ177" s="2087"/>
      <c r="AK177" s="2087"/>
      <c r="AL177" s="2087"/>
      <c r="AM177" s="2087"/>
      <c r="AN177" s="2087"/>
      <c r="AO177" s="2088"/>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92"/>
      <c r="D178" s="2024"/>
      <c r="E178" s="2024"/>
      <c r="F178" s="2024"/>
      <c r="G178" s="2024"/>
      <c r="H178" s="2024"/>
      <c r="I178" s="2169"/>
      <c r="J178" s="2169"/>
      <c r="K178" s="2169"/>
      <c r="L178" s="2169"/>
      <c r="M178" s="2169"/>
      <c r="N178" s="2185"/>
      <c r="O178" s="1190"/>
      <c r="P178" s="2086"/>
      <c r="Q178" s="2087"/>
      <c r="R178" s="2087"/>
      <c r="S178" s="2087"/>
      <c r="T178" s="2087"/>
      <c r="U178" s="2087"/>
      <c r="V178" s="2087"/>
      <c r="W178" s="2087"/>
      <c r="X178" s="2087"/>
      <c r="Y178" s="2087"/>
      <c r="Z178" s="2087"/>
      <c r="AA178" s="2087"/>
      <c r="AB178" s="2087"/>
      <c r="AC178" s="2087"/>
      <c r="AD178" s="2087"/>
      <c r="AE178" s="2087"/>
      <c r="AF178" s="2087"/>
      <c r="AG178" s="2087"/>
      <c r="AH178" s="2087"/>
      <c r="AI178" s="2087"/>
      <c r="AJ178" s="2087"/>
      <c r="AK178" s="2087"/>
      <c r="AL178" s="2087"/>
      <c r="AM178" s="2087"/>
      <c r="AN178" s="2087"/>
      <c r="AO178" s="2088"/>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92"/>
      <c r="D179" s="2024"/>
      <c r="E179" s="2024"/>
      <c r="F179" s="2024"/>
      <c r="G179" s="2024"/>
      <c r="H179" s="2024"/>
      <c r="I179" s="2169"/>
      <c r="J179" s="2169"/>
      <c r="K179" s="2169"/>
      <c r="L179" s="2169"/>
      <c r="M179" s="2169"/>
      <c r="N179" s="2185"/>
      <c r="O179" s="1190"/>
      <c r="P179" s="2086"/>
      <c r="Q179" s="2087"/>
      <c r="R179" s="2087"/>
      <c r="S179" s="2087"/>
      <c r="T179" s="2087"/>
      <c r="U179" s="2087"/>
      <c r="V179" s="2087"/>
      <c r="W179" s="2087"/>
      <c r="X179" s="2087"/>
      <c r="Y179" s="2087"/>
      <c r="Z179" s="2087"/>
      <c r="AA179" s="2087"/>
      <c r="AB179" s="2087"/>
      <c r="AC179" s="2087"/>
      <c r="AD179" s="2087"/>
      <c r="AE179" s="2087"/>
      <c r="AF179" s="2087"/>
      <c r="AG179" s="2087"/>
      <c r="AH179" s="2087"/>
      <c r="AI179" s="2087"/>
      <c r="AJ179" s="2087"/>
      <c r="AK179" s="2087"/>
      <c r="AL179" s="2087"/>
      <c r="AM179" s="2087"/>
      <c r="AN179" s="2087"/>
      <c r="AO179" s="2088"/>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86"/>
      <c r="D180" s="2187"/>
      <c r="E180" s="2187"/>
      <c r="F180" s="2187"/>
      <c r="G180" s="2187"/>
      <c r="H180" s="2187"/>
      <c r="I180" s="2188"/>
      <c r="J180" s="2188"/>
      <c r="K180" s="2188"/>
      <c r="L180" s="2188"/>
      <c r="M180" s="2188"/>
      <c r="N180" s="2189"/>
      <c r="O180" s="1190"/>
      <c r="P180" s="2089"/>
      <c r="Q180" s="2090"/>
      <c r="R180" s="2090"/>
      <c r="S180" s="2090"/>
      <c r="T180" s="2090"/>
      <c r="U180" s="2090"/>
      <c r="V180" s="2090"/>
      <c r="W180" s="2090"/>
      <c r="X180" s="2090"/>
      <c r="Y180" s="2090"/>
      <c r="Z180" s="2090"/>
      <c r="AA180" s="2090"/>
      <c r="AB180" s="2090"/>
      <c r="AC180" s="2090"/>
      <c r="AD180" s="2090"/>
      <c r="AE180" s="2090"/>
      <c r="AF180" s="2090"/>
      <c r="AG180" s="2090"/>
      <c r="AH180" s="2090"/>
      <c r="AI180" s="2090"/>
      <c r="AJ180" s="2090"/>
      <c r="AK180" s="2090"/>
      <c r="AL180" s="2090"/>
      <c r="AM180" s="2090"/>
      <c r="AN180" s="2090"/>
      <c r="AO180" s="2091"/>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93" t="s">
        <v>2331</v>
      </c>
      <c r="D182" s="2194"/>
      <c r="E182" s="2194"/>
      <c r="F182" s="2194"/>
      <c r="G182" s="2194"/>
      <c r="H182" s="2194"/>
      <c r="I182" s="2194"/>
      <c r="J182" s="2194"/>
      <c r="K182" s="2194"/>
      <c r="L182" s="2194"/>
      <c r="M182" s="2194"/>
      <c r="N182" s="2194"/>
      <c r="O182" s="2194"/>
      <c r="P182" s="2194"/>
      <c r="Q182" s="2194"/>
      <c r="R182" s="2194"/>
      <c r="S182" s="2194"/>
      <c r="T182" s="2194"/>
      <c r="U182" s="2194"/>
      <c r="V182" s="2194"/>
      <c r="W182" s="2194"/>
      <c r="X182" s="2194"/>
      <c r="Y182" s="2194"/>
      <c r="Z182" s="2194"/>
      <c r="AA182" s="2194"/>
      <c r="AB182" s="2194"/>
      <c r="AC182" s="2194"/>
      <c r="AD182" s="2194"/>
      <c r="AE182" s="2195"/>
      <c r="AF182" s="1190"/>
      <c r="AG182" s="1190"/>
      <c r="AH182" s="2203"/>
      <c r="AI182" s="2203"/>
      <c r="AJ182" s="2203"/>
      <c r="AK182" s="2203"/>
      <c r="AL182" s="2203"/>
      <c r="AM182" s="2203"/>
      <c r="AN182" s="2203"/>
      <c r="AO182" s="2203"/>
      <c r="AP182" s="2203"/>
      <c r="AQ182" s="2203"/>
      <c r="AR182" s="2203"/>
      <c r="AS182" s="2203"/>
      <c r="AT182" s="2203"/>
      <c r="AU182" s="2203"/>
      <c r="AV182" s="2203"/>
      <c r="AW182" s="2203"/>
      <c r="AX182" s="2203"/>
      <c r="AY182" s="2203"/>
      <c r="AZ182" s="2203"/>
      <c r="BA182" s="2203"/>
      <c r="BB182" s="2203"/>
      <c r="BC182" s="2203"/>
      <c r="BD182" s="2203"/>
      <c r="BE182" s="2203"/>
    </row>
    <row r="183" spans="1:57" ht="15.75" customHeight="1" thickBot="1">
      <c r="A183" s="1190"/>
      <c r="B183" s="1190"/>
      <c r="C183" s="2196"/>
      <c r="D183" s="2197"/>
      <c r="E183" s="2197"/>
      <c r="F183" s="2197"/>
      <c r="G183" s="2197"/>
      <c r="H183" s="2197"/>
      <c r="I183" s="2197"/>
      <c r="J183" s="2197"/>
      <c r="K183" s="2197"/>
      <c r="L183" s="2197"/>
      <c r="M183" s="2197"/>
      <c r="N183" s="2197"/>
      <c r="O183" s="2197"/>
      <c r="P183" s="2197"/>
      <c r="Q183" s="2197"/>
      <c r="R183" s="2197"/>
      <c r="S183" s="2197"/>
      <c r="T183" s="2197"/>
      <c r="U183" s="2197"/>
      <c r="V183" s="2197"/>
      <c r="W183" s="2197"/>
      <c r="X183" s="2197"/>
      <c r="Y183" s="2197"/>
      <c r="Z183" s="2197"/>
      <c r="AA183" s="2197"/>
      <c r="AB183" s="2197"/>
      <c r="AC183" s="2197"/>
      <c r="AD183" s="2197"/>
      <c r="AE183" s="2198"/>
      <c r="AF183" s="1190"/>
      <c r="AG183" s="1190"/>
      <c r="AH183" s="2203"/>
      <c r="AI183" s="2203"/>
      <c r="AJ183" s="2203"/>
      <c r="AK183" s="2203"/>
      <c r="AL183" s="2203"/>
      <c r="AM183" s="2203"/>
      <c r="AN183" s="2203"/>
      <c r="AO183" s="2203"/>
      <c r="AP183" s="2203"/>
      <c r="AQ183" s="2203"/>
      <c r="AR183" s="2203"/>
      <c r="AS183" s="2203"/>
      <c r="AT183" s="2203"/>
      <c r="AU183" s="2203"/>
      <c r="AV183" s="2203"/>
      <c r="AW183" s="2203"/>
      <c r="AX183" s="2203"/>
      <c r="AY183" s="2203"/>
      <c r="AZ183" s="2203"/>
      <c r="BA183" s="2203"/>
      <c r="BB183" s="2203"/>
      <c r="BC183" s="2203"/>
      <c r="BD183" s="2203"/>
      <c r="BE183" s="2203"/>
    </row>
    <row r="184" spans="1:57" ht="15.75" customHeight="1">
      <c r="A184" s="1190"/>
      <c r="B184" s="1190"/>
      <c r="C184" s="2066" t="s">
        <v>2329</v>
      </c>
      <c r="D184" s="2067"/>
      <c r="E184" s="2067"/>
      <c r="F184" s="2067"/>
      <c r="G184" s="2067"/>
      <c r="H184" s="2067"/>
      <c r="I184" s="2067"/>
      <c r="J184" s="2067"/>
      <c r="K184" s="2067"/>
      <c r="L184" s="2067"/>
      <c r="M184" s="2067"/>
      <c r="N184" s="2067" t="s">
        <v>2330</v>
      </c>
      <c r="O184" s="2067"/>
      <c r="P184" s="2067"/>
      <c r="Q184" s="2067"/>
      <c r="R184" s="2067"/>
      <c r="S184" s="2067"/>
      <c r="T184" s="2067"/>
      <c r="U184" s="2018" t="s">
        <v>2329</v>
      </c>
      <c r="V184" s="2018"/>
      <c r="W184" s="2018"/>
      <c r="X184" s="2018"/>
      <c r="Y184" s="2018"/>
      <c r="Z184" s="2018"/>
      <c r="AA184" s="2018"/>
      <c r="AB184" s="2018"/>
      <c r="AC184" s="2018"/>
      <c r="AD184" s="2018"/>
      <c r="AE184" s="2019"/>
      <c r="AF184" s="1190"/>
      <c r="AG184" s="1190"/>
      <c r="AH184" s="2203"/>
      <c r="AI184" s="2203"/>
      <c r="AJ184" s="2203"/>
      <c r="AK184" s="2203"/>
      <c r="AL184" s="2203"/>
      <c r="AM184" s="2203"/>
      <c r="AN184" s="2203"/>
      <c r="AO184" s="2203"/>
      <c r="AP184" s="2203"/>
      <c r="AQ184" s="2203"/>
      <c r="AR184" s="2203"/>
      <c r="AS184" s="2203"/>
      <c r="AT184" s="2203"/>
      <c r="AU184" s="2203"/>
      <c r="AV184" s="2203"/>
      <c r="AW184" s="2203"/>
      <c r="AX184" s="2203"/>
      <c r="AY184" s="2203"/>
      <c r="AZ184" s="2203"/>
      <c r="BA184" s="2203"/>
      <c r="BB184" s="2203"/>
      <c r="BC184" s="2203"/>
      <c r="BD184" s="2203"/>
      <c r="BE184" s="2203"/>
    </row>
    <row r="185" spans="1:57" ht="15.75" customHeight="1">
      <c r="A185" s="1190"/>
      <c r="B185" s="1190"/>
      <c r="C185" s="2190" t="s">
        <v>2328</v>
      </c>
      <c r="D185" s="2191"/>
      <c r="E185" s="2191"/>
      <c r="F185" s="2191"/>
      <c r="G185" s="2191"/>
      <c r="H185" s="2191"/>
      <c r="I185" s="2191"/>
      <c r="J185" s="2191"/>
      <c r="K185" s="2191"/>
      <c r="L185" s="2191"/>
      <c r="M185" s="2191"/>
      <c r="N185" s="2192">
        <f>'Sources and Uses Budget'!B105</f>
        <v>83985878</v>
      </c>
      <c r="O185" s="2192"/>
      <c r="P185" s="2192"/>
      <c r="Q185" s="2192"/>
      <c r="R185" s="2192"/>
      <c r="S185" s="2192"/>
      <c r="T185" s="2192"/>
      <c r="U185" s="2204"/>
      <c r="V185" s="2204"/>
      <c r="W185" s="2204"/>
      <c r="X185" s="2204"/>
      <c r="Y185" s="2204"/>
      <c r="Z185" s="2204"/>
      <c r="AA185" s="2204"/>
      <c r="AB185" s="2204"/>
      <c r="AC185" s="2204"/>
      <c r="AD185" s="2204"/>
      <c r="AE185" s="2205"/>
      <c r="AF185" s="1190"/>
      <c r="AG185" s="1190"/>
      <c r="AH185" s="2203"/>
      <c r="AI185" s="2203"/>
      <c r="AJ185" s="2203"/>
      <c r="AK185" s="2203"/>
      <c r="AL185" s="2203"/>
      <c r="AM185" s="2203"/>
      <c r="AN185" s="2203"/>
      <c r="AO185" s="2203"/>
      <c r="AP185" s="2203"/>
      <c r="AQ185" s="2203"/>
      <c r="AR185" s="2203"/>
      <c r="AS185" s="2203"/>
      <c r="AT185" s="2203"/>
      <c r="AU185" s="2203"/>
      <c r="AV185" s="2203"/>
      <c r="AW185" s="2203"/>
      <c r="AX185" s="2203"/>
      <c r="AY185" s="2203"/>
      <c r="AZ185" s="2203"/>
      <c r="BA185" s="2203"/>
      <c r="BB185" s="2203"/>
      <c r="BC185" s="2203"/>
      <c r="BD185" s="2203"/>
      <c r="BE185" s="2203"/>
    </row>
    <row r="186" spans="1:57" ht="15.75" customHeight="1">
      <c r="A186" s="1190"/>
      <c r="B186" s="1190"/>
      <c r="C186" s="2190" t="s">
        <v>2327</v>
      </c>
      <c r="D186" s="2191"/>
      <c r="E186" s="2191"/>
      <c r="F186" s="2191"/>
      <c r="G186" s="2191"/>
      <c r="H186" s="2191"/>
      <c r="I186" s="2191"/>
      <c r="J186" s="2191"/>
      <c r="K186" s="2191"/>
      <c r="L186" s="2191"/>
      <c r="M186" s="2191"/>
      <c r="N186" s="2192">
        <f>N185/J29</f>
        <v>763507.98181818181</v>
      </c>
      <c r="O186" s="2192"/>
      <c r="P186" s="2192"/>
      <c r="Q186" s="2192"/>
      <c r="R186" s="2192"/>
      <c r="S186" s="2192"/>
      <c r="T186" s="2192"/>
      <c r="U186" s="1228"/>
      <c r="V186" s="1228"/>
      <c r="W186" s="1228"/>
      <c r="X186" s="1228"/>
      <c r="Y186" s="1228"/>
      <c r="Z186" s="1228"/>
      <c r="AA186" s="1228"/>
      <c r="AB186" s="1228"/>
      <c r="AC186" s="1228"/>
      <c r="AD186" s="1228"/>
      <c r="AE186" s="1229"/>
      <c r="AF186" s="1190"/>
      <c r="AG186" s="1190"/>
      <c r="AH186" s="2203"/>
      <c r="AI186" s="2203"/>
      <c r="AJ186" s="2203"/>
      <c r="AK186" s="2203"/>
      <c r="AL186" s="2203"/>
      <c r="AM186" s="2203"/>
      <c r="AN186" s="2203"/>
      <c r="AO186" s="2203"/>
      <c r="AP186" s="2203"/>
      <c r="AQ186" s="2203"/>
      <c r="AR186" s="2203"/>
      <c r="AS186" s="2203"/>
      <c r="AT186" s="2203"/>
      <c r="AU186" s="2203"/>
      <c r="AV186" s="2203"/>
      <c r="AW186" s="2203"/>
      <c r="AX186" s="2203"/>
      <c r="AY186" s="2203"/>
      <c r="AZ186" s="2203"/>
      <c r="BA186" s="2203"/>
      <c r="BB186" s="2203"/>
      <c r="BC186" s="2203"/>
      <c r="BD186" s="2203"/>
      <c r="BE186" s="2203"/>
    </row>
    <row r="187" spans="1:57" ht="15.75" customHeight="1">
      <c r="A187" s="1190"/>
      <c r="B187" s="1190"/>
      <c r="C187" s="2206" t="s">
        <v>2326</v>
      </c>
      <c r="D187" s="2207"/>
      <c r="E187" s="2207"/>
      <c r="F187" s="2207"/>
      <c r="G187" s="2207"/>
      <c r="H187" s="2207"/>
      <c r="I187" s="2207"/>
      <c r="J187" s="2207"/>
      <c r="K187" s="2207"/>
      <c r="L187" s="2207"/>
      <c r="M187" s="2207"/>
      <c r="N187" s="2060">
        <v>0</v>
      </c>
      <c r="O187" s="2060"/>
      <c r="P187" s="2060"/>
      <c r="Q187" s="2060"/>
      <c r="R187" s="2060"/>
      <c r="S187" s="2060"/>
      <c r="T187" s="2060"/>
      <c r="U187" s="2036"/>
      <c r="V187" s="2036"/>
      <c r="W187" s="2036"/>
      <c r="X187" s="2036"/>
      <c r="Y187" s="2036"/>
      <c r="Z187" s="2036"/>
      <c r="AA187" s="2036"/>
      <c r="AB187" s="2036"/>
      <c r="AC187" s="2036"/>
      <c r="AD187" s="2036"/>
      <c r="AE187" s="2037"/>
      <c r="AF187" s="1190"/>
      <c r="AG187" s="1190"/>
      <c r="AH187" s="2203"/>
      <c r="AI187" s="2203"/>
      <c r="AJ187" s="2203"/>
      <c r="AK187" s="2203"/>
      <c r="AL187" s="2203"/>
      <c r="AM187" s="2203"/>
      <c r="AN187" s="2203"/>
      <c r="AO187" s="2203"/>
      <c r="AP187" s="2203"/>
      <c r="AQ187" s="2203"/>
      <c r="AR187" s="2203"/>
      <c r="AS187" s="2203"/>
      <c r="AT187" s="2203"/>
      <c r="AU187" s="2203"/>
      <c r="AV187" s="2203"/>
      <c r="AW187" s="2203"/>
      <c r="AX187" s="2203"/>
      <c r="AY187" s="2203"/>
      <c r="AZ187" s="2203"/>
      <c r="BA187" s="2203"/>
      <c r="BB187" s="2203"/>
      <c r="BC187" s="2203"/>
      <c r="BD187" s="2203"/>
      <c r="BE187" s="2203"/>
    </row>
    <row r="188" spans="1:57" ht="15.75" customHeight="1" thickBot="1">
      <c r="A188" s="1190"/>
      <c r="B188" s="1190"/>
      <c r="C188" s="2190" t="s">
        <v>2325</v>
      </c>
      <c r="D188" s="2191"/>
      <c r="E188" s="2191"/>
      <c r="F188" s="2191"/>
      <c r="G188" s="2191"/>
      <c r="H188" s="2191"/>
      <c r="I188" s="2191"/>
      <c r="J188" s="2191"/>
      <c r="K188" s="2191"/>
      <c r="L188" s="2191"/>
      <c r="M188" s="2191"/>
      <c r="N188" s="2208">
        <f>SUM('Sources and Uses Budget'!B85:B86)</f>
        <v>1104759</v>
      </c>
      <c r="O188" s="2208"/>
      <c r="P188" s="2208"/>
      <c r="Q188" s="2208"/>
      <c r="R188" s="2208"/>
      <c r="S188" s="2208"/>
      <c r="T188" s="2208"/>
      <c r="U188" s="2036"/>
      <c r="V188" s="2036"/>
      <c r="W188" s="2036"/>
      <c r="X188" s="2036"/>
      <c r="Y188" s="2036"/>
      <c r="Z188" s="2036"/>
      <c r="AA188" s="2036"/>
      <c r="AB188" s="2036"/>
      <c r="AC188" s="2036"/>
      <c r="AD188" s="2036"/>
      <c r="AE188" s="2037"/>
      <c r="AF188" s="1190"/>
      <c r="AG188" s="1190"/>
      <c r="AH188" s="2203"/>
      <c r="AI188" s="2203"/>
      <c r="AJ188" s="2203"/>
      <c r="AK188" s="2203"/>
      <c r="AL188" s="2203"/>
      <c r="AM188" s="2203"/>
      <c r="AN188" s="2203"/>
      <c r="AO188" s="2203"/>
      <c r="AP188" s="2203"/>
      <c r="AQ188" s="2203"/>
      <c r="AR188" s="2203"/>
      <c r="AS188" s="2203"/>
      <c r="AT188" s="2203"/>
      <c r="AU188" s="2203"/>
      <c r="AV188" s="2203"/>
      <c r="AW188" s="2203"/>
      <c r="AX188" s="2203"/>
      <c r="AY188" s="2203"/>
      <c r="AZ188" s="2203"/>
      <c r="BA188" s="2203"/>
      <c r="BB188" s="2203"/>
      <c r="BC188" s="2203"/>
      <c r="BD188" s="2203"/>
      <c r="BE188" s="2203"/>
    </row>
    <row r="189" spans="1:57" ht="15.75" customHeight="1" thickBot="1">
      <c r="A189" s="1190"/>
      <c r="B189" s="1190"/>
      <c r="C189" s="2190" t="s">
        <v>2324</v>
      </c>
      <c r="D189" s="2191"/>
      <c r="E189" s="2191"/>
      <c r="F189" s="2191"/>
      <c r="G189" s="2191"/>
      <c r="H189" s="2191"/>
      <c r="I189" s="2191"/>
      <c r="J189" s="2191"/>
      <c r="K189" s="2191"/>
      <c r="L189" s="2191"/>
      <c r="M189" s="2191"/>
      <c r="N189" s="2208">
        <f>'Sources and Uses Budget'!B8</f>
        <v>3600000</v>
      </c>
      <c r="O189" s="2208"/>
      <c r="P189" s="2208"/>
      <c r="Q189" s="2208"/>
      <c r="R189" s="2208"/>
      <c r="S189" s="2208"/>
      <c r="T189" s="2208"/>
      <c r="U189" s="2036"/>
      <c r="V189" s="2036"/>
      <c r="W189" s="2036"/>
      <c r="X189" s="2036"/>
      <c r="Y189" s="2036"/>
      <c r="Z189" s="2036"/>
      <c r="AA189" s="2036"/>
      <c r="AB189" s="2036"/>
      <c r="AC189" s="2036"/>
      <c r="AD189" s="2036"/>
      <c r="AE189" s="2037"/>
      <c r="AF189" s="1190"/>
      <c r="AG189" s="1190"/>
      <c r="AH189" s="2212" t="s">
        <v>2322</v>
      </c>
      <c r="AI189" s="2213"/>
      <c r="AJ189" s="2213"/>
      <c r="AK189" s="2213"/>
      <c r="AL189" s="2213"/>
      <c r="AM189" s="2213"/>
      <c r="AN189" s="2213"/>
      <c r="AO189" s="2213"/>
      <c r="AP189" s="2213"/>
      <c r="AQ189" s="2213"/>
      <c r="AR189" s="2213"/>
      <c r="AS189" s="2213"/>
      <c r="AT189" s="2213"/>
      <c r="AU189" s="2213"/>
      <c r="AV189" s="2213"/>
      <c r="AW189" s="2213"/>
      <c r="AX189" s="2213"/>
      <c r="AY189" s="2213"/>
      <c r="AZ189" s="2213"/>
      <c r="BA189" s="2213"/>
      <c r="BB189" s="2213"/>
      <c r="BC189" s="2213"/>
      <c r="BD189" s="2213"/>
      <c r="BE189" s="2214"/>
    </row>
    <row r="190" spans="1:57" ht="15.75" customHeight="1">
      <c r="A190" s="1190"/>
      <c r="B190" s="1190"/>
      <c r="C190" s="2190" t="s">
        <v>2323</v>
      </c>
      <c r="D190" s="2191"/>
      <c r="E190" s="2191"/>
      <c r="F190" s="2191"/>
      <c r="G190" s="2191"/>
      <c r="H190" s="2191"/>
      <c r="I190" s="2191"/>
      <c r="J190" s="2191"/>
      <c r="K190" s="2191"/>
      <c r="L190" s="2191"/>
      <c r="M190" s="2191"/>
      <c r="N190" s="2199">
        <v>0</v>
      </c>
      <c r="O190" s="2199"/>
      <c r="P190" s="2199"/>
      <c r="Q190" s="2199"/>
      <c r="R190" s="2199"/>
      <c r="S190" s="2199"/>
      <c r="T190" s="2199"/>
      <c r="U190" s="2036"/>
      <c r="V190" s="2036"/>
      <c r="W190" s="2036"/>
      <c r="X190" s="2036"/>
      <c r="Y190" s="2036"/>
      <c r="Z190" s="2036"/>
      <c r="AA190" s="2036"/>
      <c r="AB190" s="2036"/>
      <c r="AC190" s="2036"/>
      <c r="AD190" s="2036"/>
      <c r="AE190" s="2037"/>
      <c r="AF190" s="1190"/>
      <c r="AG190" s="1190"/>
      <c r="AH190" s="2215" t="s">
        <v>2322</v>
      </c>
      <c r="AI190" s="2216"/>
      <c r="AJ190" s="2216"/>
      <c r="AK190" s="2216"/>
      <c r="AL190" s="2216"/>
      <c r="AM190" s="2216"/>
      <c r="AN190" s="2216"/>
      <c r="AO190" s="2216"/>
      <c r="AP190" s="2216"/>
      <c r="AQ190" s="2216"/>
      <c r="AR190" s="2216"/>
      <c r="AS190" s="2216"/>
      <c r="AT190" s="2216"/>
      <c r="AU190" s="2217">
        <v>0</v>
      </c>
      <c r="AV190" s="2217"/>
      <c r="AW190" s="2217"/>
      <c r="AX190" s="2217"/>
      <c r="AY190" s="2217"/>
      <c r="AZ190" s="2217"/>
      <c r="BA190" s="2217"/>
      <c r="BB190" s="2217"/>
      <c r="BC190" s="2218"/>
      <c r="BD190" s="2219"/>
      <c r="BE190" s="2220"/>
    </row>
    <row r="191" spans="1:57" ht="15.75" customHeight="1">
      <c r="A191" s="1190"/>
      <c r="B191" s="1190"/>
      <c r="C191" s="2190" t="s">
        <v>2321</v>
      </c>
      <c r="D191" s="2191"/>
      <c r="E191" s="2191"/>
      <c r="F191" s="2191"/>
      <c r="G191" s="2191"/>
      <c r="H191" s="2191"/>
      <c r="I191" s="2191"/>
      <c r="J191" s="2191"/>
      <c r="K191" s="2191"/>
      <c r="L191" s="2191"/>
      <c r="M191" s="2191"/>
      <c r="N191" s="2199">
        <v>0</v>
      </c>
      <c r="O191" s="2199"/>
      <c r="P191" s="2199"/>
      <c r="Q191" s="2199"/>
      <c r="R191" s="2199"/>
      <c r="S191" s="2199"/>
      <c r="T191" s="2199"/>
      <c r="U191" s="2036"/>
      <c r="V191" s="2036"/>
      <c r="W191" s="2036"/>
      <c r="X191" s="2036"/>
      <c r="Y191" s="2036"/>
      <c r="Z191" s="2036"/>
      <c r="AA191" s="2036"/>
      <c r="AB191" s="2036"/>
      <c r="AC191" s="2036"/>
      <c r="AD191" s="2036"/>
      <c r="AE191" s="2037"/>
      <c r="AF191" s="1190"/>
      <c r="AG191" s="1190"/>
      <c r="AH191" s="2200" t="s">
        <v>2320</v>
      </c>
      <c r="AI191" s="2201"/>
      <c r="AJ191" s="2201"/>
      <c r="AK191" s="2201"/>
      <c r="AL191" s="2201"/>
      <c r="AM191" s="2201"/>
      <c r="AN191" s="2201"/>
      <c r="AO191" s="2201"/>
      <c r="AP191" s="2201"/>
      <c r="AQ191" s="2201"/>
      <c r="AR191" s="2201"/>
      <c r="AS191" s="2201"/>
      <c r="AT191" s="2201"/>
      <c r="AU191" s="2202"/>
      <c r="AV191" s="2202"/>
      <c r="AW191" s="2202"/>
      <c r="AX191" s="2202"/>
      <c r="AY191" s="2202"/>
      <c r="AZ191" s="2202"/>
      <c r="BA191" s="2202"/>
      <c r="BB191" s="2202"/>
      <c r="BC191" s="2209"/>
      <c r="BD191" s="2210"/>
      <c r="BE191" s="2211"/>
    </row>
    <row r="192" spans="1:57" ht="15.75" customHeight="1">
      <c r="A192" s="1190"/>
      <c r="B192" s="1190"/>
      <c r="C192" s="2225" t="s">
        <v>299</v>
      </c>
      <c r="D192" s="2168"/>
      <c r="E192" s="2221" t="s">
        <v>2318</v>
      </c>
      <c r="F192" s="2221"/>
      <c r="G192" s="2221"/>
      <c r="H192" s="2221"/>
      <c r="I192" s="2221"/>
      <c r="J192" s="2221"/>
      <c r="K192" s="2221"/>
      <c r="L192" s="2221"/>
      <c r="M192" s="2221"/>
      <c r="N192" s="2199">
        <v>0</v>
      </c>
      <c r="O192" s="2199"/>
      <c r="P192" s="2199"/>
      <c r="Q192" s="2199"/>
      <c r="R192" s="2199"/>
      <c r="S192" s="2199"/>
      <c r="T192" s="2199"/>
      <c r="U192" s="2036"/>
      <c r="V192" s="2036"/>
      <c r="W192" s="2036"/>
      <c r="X192" s="2036"/>
      <c r="Y192" s="2036"/>
      <c r="Z192" s="2036"/>
      <c r="AA192" s="2036"/>
      <c r="AB192" s="2036"/>
      <c r="AC192" s="2036"/>
      <c r="AD192" s="2036"/>
      <c r="AE192" s="2037"/>
      <c r="AF192" s="1190"/>
      <c r="AG192" s="1190"/>
      <c r="AH192" s="2226" t="s">
        <v>2319</v>
      </c>
      <c r="AI192" s="2227"/>
      <c r="AJ192" s="2227"/>
      <c r="AK192" s="2227"/>
      <c r="AL192" s="2227"/>
      <c r="AM192" s="2227"/>
      <c r="AN192" s="2227"/>
      <c r="AO192" s="2227"/>
      <c r="AP192" s="2227"/>
      <c r="AQ192" s="2227"/>
      <c r="AR192" s="2227"/>
      <c r="AS192" s="2227"/>
      <c r="AT192" s="2227"/>
      <c r="AU192" s="2228">
        <f>SUM(AU190:BB191)</f>
        <v>0</v>
      </c>
      <c r="AV192" s="2228"/>
      <c r="AW192" s="2228"/>
      <c r="AX192" s="2228"/>
      <c r="AY192" s="2228"/>
      <c r="AZ192" s="2228"/>
      <c r="BA192" s="2228"/>
      <c r="BB192" s="2228"/>
      <c r="BC192" s="2209"/>
      <c r="BD192" s="2210"/>
      <c r="BE192" s="2211"/>
    </row>
    <row r="193" spans="1:57" ht="15.75" customHeight="1" thickBot="1">
      <c r="A193" s="1190"/>
      <c r="B193" s="1190"/>
      <c r="C193" s="2092" t="s">
        <v>299</v>
      </c>
      <c r="D193" s="2024"/>
      <c r="E193" s="2221" t="s">
        <v>2318</v>
      </c>
      <c r="F193" s="2221"/>
      <c r="G193" s="2221"/>
      <c r="H193" s="2221"/>
      <c r="I193" s="2221"/>
      <c r="J193" s="2221"/>
      <c r="K193" s="2221"/>
      <c r="L193" s="2221"/>
      <c r="M193" s="2221"/>
      <c r="N193" s="2199">
        <v>0</v>
      </c>
      <c r="O193" s="2199"/>
      <c r="P193" s="2199"/>
      <c r="Q193" s="2199"/>
      <c r="R193" s="2199"/>
      <c r="S193" s="2199"/>
      <c r="T193" s="2199"/>
      <c r="U193" s="2036"/>
      <c r="V193" s="2036"/>
      <c r="W193" s="2036"/>
      <c r="X193" s="2036"/>
      <c r="Y193" s="2036"/>
      <c r="Z193" s="2036"/>
      <c r="AA193" s="2036"/>
      <c r="AB193" s="2036"/>
      <c r="AC193" s="2036"/>
      <c r="AD193" s="2036"/>
      <c r="AE193" s="203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22"/>
      <c r="BD193" s="2223"/>
      <c r="BE193" s="2224"/>
    </row>
    <row r="194" spans="1:57" ht="15.75" customHeight="1" thickBot="1">
      <c r="A194" s="1190"/>
      <c r="B194" s="1190"/>
      <c r="C194" s="2246" t="s">
        <v>299</v>
      </c>
      <c r="D194" s="2247"/>
      <c r="E194" s="2248" t="s">
        <v>2318</v>
      </c>
      <c r="F194" s="2248"/>
      <c r="G194" s="2248"/>
      <c r="H194" s="2248"/>
      <c r="I194" s="2248"/>
      <c r="J194" s="2248"/>
      <c r="K194" s="2248"/>
      <c r="L194" s="2248"/>
      <c r="M194" s="2249"/>
      <c r="N194" s="2250">
        <v>0</v>
      </c>
      <c r="O194" s="2250"/>
      <c r="P194" s="2250"/>
      <c r="Q194" s="2250"/>
      <c r="R194" s="2250"/>
      <c r="S194" s="2250"/>
      <c r="T194" s="2251"/>
      <c r="U194" s="2252"/>
      <c r="V194" s="2253"/>
      <c r="W194" s="2253"/>
      <c r="X194" s="2253"/>
      <c r="Y194" s="2253"/>
      <c r="Z194" s="2253"/>
      <c r="AA194" s="2253"/>
      <c r="AB194" s="2253"/>
      <c r="AC194" s="2253"/>
      <c r="AD194" s="2253"/>
      <c r="AE194" s="2254"/>
      <c r="AF194" s="1190"/>
      <c r="AG194" s="1190"/>
      <c r="AH194" s="2255" t="s">
        <v>2317</v>
      </c>
      <c r="AI194" s="2256"/>
      <c r="AJ194" s="2256"/>
      <c r="AK194" s="2256"/>
      <c r="AL194" s="2256"/>
      <c r="AM194" s="2256"/>
      <c r="AN194" s="2256"/>
      <c r="AO194" s="2256"/>
      <c r="AP194" s="2256"/>
      <c r="AQ194" s="2256"/>
      <c r="AR194" s="2256"/>
      <c r="AS194" s="2256"/>
      <c r="AT194" s="2256"/>
      <c r="AU194" s="2257"/>
      <c r="AV194" s="2257"/>
      <c r="AW194" s="2257"/>
      <c r="AX194" s="2257"/>
      <c r="AY194" s="2257"/>
      <c r="AZ194" s="2257"/>
      <c r="BA194" s="2257"/>
      <c r="BB194" s="2257"/>
      <c r="BC194" s="1171"/>
      <c r="BD194" s="1171"/>
      <c r="BE194" s="1232"/>
    </row>
    <row r="195" spans="1:57" ht="15.75" customHeight="1">
      <c r="A195" s="1190"/>
      <c r="B195" s="1190"/>
      <c r="C195" s="2229" t="s">
        <v>2316</v>
      </c>
      <c r="D195" s="2230"/>
      <c r="E195" s="2230"/>
      <c r="F195" s="2230"/>
      <c r="G195" s="2230"/>
      <c r="H195" s="2230"/>
      <c r="I195" s="2230"/>
      <c r="J195" s="2230"/>
      <c r="K195" s="2230"/>
      <c r="L195" s="2230"/>
      <c r="M195" s="2230"/>
      <c r="N195" s="2231">
        <f>SUM(N187:T194)</f>
        <v>4704759</v>
      </c>
      <c r="O195" s="2231"/>
      <c r="P195" s="2231"/>
      <c r="Q195" s="2231"/>
      <c r="R195" s="2231"/>
      <c r="S195" s="2231"/>
      <c r="T195" s="2232"/>
      <c r="U195" s="1190"/>
      <c r="V195" s="1190"/>
      <c r="W195" s="1190"/>
      <c r="X195" s="1190"/>
      <c r="Y195" s="1190"/>
      <c r="Z195" s="1190"/>
      <c r="AA195" s="1190"/>
      <c r="AB195" s="1190"/>
      <c r="AC195" s="1190"/>
      <c r="AD195" s="1190"/>
      <c r="AE195" s="1190"/>
      <c r="AF195" s="1190"/>
      <c r="AG195" s="1190"/>
      <c r="AH195" s="2233" t="s">
        <v>2315</v>
      </c>
      <c r="AI195" s="2234"/>
      <c r="AJ195" s="2234"/>
      <c r="AK195" s="2234"/>
      <c r="AL195" s="2234"/>
      <c r="AM195" s="2234"/>
      <c r="AN195" s="2234"/>
      <c r="AO195" s="2234"/>
      <c r="AP195" s="2234"/>
      <c r="AQ195" s="2234"/>
      <c r="AR195" s="2234"/>
      <c r="AS195" s="2234"/>
      <c r="AT195" s="2234"/>
      <c r="AU195" s="2234"/>
      <c r="AV195" s="2234"/>
      <c r="AW195" s="2234"/>
      <c r="AX195" s="2234"/>
      <c r="AY195" s="2234"/>
      <c r="AZ195" s="2234"/>
      <c r="BA195" s="2234"/>
      <c r="BB195" s="2234"/>
      <c r="BC195" s="2234"/>
      <c r="BD195" s="2234"/>
      <c r="BE195" s="2235"/>
    </row>
    <row r="196" spans="1:57" ht="15.75" customHeight="1" thickBot="1">
      <c r="A196" s="1190"/>
      <c r="B196" s="1190"/>
      <c r="C196" s="2239" t="s">
        <v>2314</v>
      </c>
      <c r="D196" s="2240"/>
      <c r="E196" s="2240"/>
      <c r="F196" s="2240"/>
      <c r="G196" s="2240"/>
      <c r="H196" s="2240"/>
      <c r="I196" s="2240"/>
      <c r="J196" s="2240"/>
      <c r="K196" s="2240"/>
      <c r="L196" s="2240"/>
      <c r="M196" s="2240"/>
      <c r="N196" s="2241">
        <f>(N185-N195)/J29</f>
        <v>720737.44545454544</v>
      </c>
      <c r="O196" s="2242"/>
      <c r="P196" s="2242"/>
      <c r="Q196" s="2242"/>
      <c r="R196" s="2242"/>
      <c r="S196" s="2242"/>
      <c r="T196" s="2243"/>
      <c r="U196" s="1195"/>
      <c r="V196" s="1190"/>
      <c r="W196" s="1190"/>
      <c r="X196" s="1190"/>
      <c r="Y196" s="1190"/>
      <c r="Z196" s="1190"/>
      <c r="AA196" s="1190"/>
      <c r="AB196" s="1190"/>
      <c r="AC196" s="1190"/>
      <c r="AD196" s="1190"/>
      <c r="AE196" s="1190"/>
      <c r="AF196" s="1190"/>
      <c r="AG196" s="1190"/>
      <c r="AH196" s="2236"/>
      <c r="AI196" s="2237"/>
      <c r="AJ196" s="2237"/>
      <c r="AK196" s="2237"/>
      <c r="AL196" s="2237"/>
      <c r="AM196" s="2237"/>
      <c r="AN196" s="2237"/>
      <c r="AO196" s="2237"/>
      <c r="AP196" s="2237"/>
      <c r="AQ196" s="2237"/>
      <c r="AR196" s="2237"/>
      <c r="AS196" s="2237"/>
      <c r="AT196" s="2237"/>
      <c r="AU196" s="2237"/>
      <c r="AV196" s="2237"/>
      <c r="AW196" s="2237"/>
      <c r="AX196" s="2237"/>
      <c r="AY196" s="2237"/>
      <c r="AZ196" s="2237"/>
      <c r="BA196" s="2237"/>
      <c r="BB196" s="2237"/>
      <c r="BC196" s="2237"/>
      <c r="BD196" s="2237"/>
      <c r="BE196" s="2238"/>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44"/>
      <c r="AI197" s="2244"/>
      <c r="AJ197" s="2244"/>
      <c r="AK197" s="2244"/>
      <c r="AL197" s="2244"/>
      <c r="AM197" s="2244"/>
      <c r="AN197" s="2244"/>
      <c r="AO197" s="2244"/>
      <c r="AP197" s="2244"/>
      <c r="AQ197" s="2244"/>
      <c r="AR197" s="2244"/>
      <c r="AS197" s="2245"/>
      <c r="AT197" s="2245"/>
      <c r="AU197" s="2245"/>
      <c r="AV197" s="2245"/>
      <c r="AW197" s="2245"/>
      <c r="AX197" s="2245"/>
      <c r="AY197" s="2245"/>
      <c r="AZ197" s="2245"/>
      <c r="BA197" s="2245"/>
      <c r="BB197" s="2245"/>
      <c r="BC197" s="2245"/>
      <c r="BD197" s="2245"/>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63" t="s">
        <v>2313</v>
      </c>
      <c r="D199" s="2264"/>
      <c r="E199" s="2264"/>
      <c r="F199" s="2264"/>
      <c r="G199" s="2264"/>
      <c r="H199" s="2264"/>
      <c r="I199" s="2264"/>
      <c r="J199" s="2264"/>
      <c r="K199" s="2264"/>
      <c r="L199" s="2264"/>
      <c r="M199" s="2264"/>
      <c r="N199" s="2264"/>
      <c r="O199" s="2264"/>
      <c r="P199" s="2264"/>
      <c r="Q199" s="2264"/>
      <c r="R199" s="2264"/>
      <c r="S199" s="2264"/>
      <c r="T199" s="2264"/>
      <c r="U199" s="2264"/>
      <c r="V199" s="2264"/>
      <c r="W199" s="2264"/>
      <c r="X199" s="2264"/>
      <c r="Y199" s="2264"/>
      <c r="Z199" s="2264"/>
      <c r="AA199" s="2264"/>
      <c r="AB199" s="2264"/>
      <c r="AC199" s="2264"/>
      <c r="AD199" s="2264"/>
      <c r="AE199" s="226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66" t="s">
        <v>2312</v>
      </c>
      <c r="D200" s="2266"/>
      <c r="E200" s="2266"/>
      <c r="F200" s="2266"/>
      <c r="G200" s="2266"/>
      <c r="H200" s="2266"/>
      <c r="I200" s="2266"/>
      <c r="J200" s="2266"/>
      <c r="K200" s="2266"/>
      <c r="L200" s="2266"/>
      <c r="M200" s="2266"/>
      <c r="N200" s="2266"/>
      <c r="O200" s="2267" t="s">
        <v>2311</v>
      </c>
      <c r="P200" s="2267"/>
      <c r="Q200" s="2267"/>
      <c r="R200" s="2267"/>
      <c r="S200" s="2267"/>
      <c r="T200" s="2267"/>
      <c r="U200" s="2267"/>
      <c r="V200" s="2267"/>
      <c r="W200" s="2267"/>
      <c r="X200" s="2267" t="s">
        <v>2310</v>
      </c>
      <c r="Y200" s="2267"/>
      <c r="Z200" s="2267"/>
      <c r="AA200" s="2267"/>
      <c r="AB200" s="2267"/>
      <c r="AC200" s="2267"/>
      <c r="AD200" s="2267"/>
      <c r="AE200" s="226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8" t="s">
        <v>2309</v>
      </c>
      <c r="D201" s="2258"/>
      <c r="E201" s="2258"/>
      <c r="F201" s="2258"/>
      <c r="G201" s="2258"/>
      <c r="H201" s="2258"/>
      <c r="I201" s="2258"/>
      <c r="J201" s="2258"/>
      <c r="K201" s="2258"/>
      <c r="L201" s="2258"/>
      <c r="M201" s="2258"/>
      <c r="N201" s="2258"/>
      <c r="O201" s="2259" t="s">
        <v>2308</v>
      </c>
      <c r="P201" s="2259"/>
      <c r="Q201" s="2259"/>
      <c r="R201" s="2259"/>
      <c r="S201" s="2259"/>
      <c r="T201" s="2259"/>
      <c r="U201" s="2259"/>
      <c r="V201" s="2259"/>
      <c r="W201" s="2259"/>
      <c r="X201" s="2260">
        <v>0.03</v>
      </c>
      <c r="Y201" s="2260"/>
      <c r="Z201" s="2260"/>
      <c r="AA201" s="2260"/>
      <c r="AB201" s="2260"/>
      <c r="AC201" s="2260"/>
      <c r="AD201" s="2260"/>
      <c r="AE201" s="226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8" t="s">
        <v>854</v>
      </c>
      <c r="D202" s="2258"/>
      <c r="E202" s="2258"/>
      <c r="F202" s="2258"/>
      <c r="G202" s="2258"/>
      <c r="H202" s="2258"/>
      <c r="I202" s="2258"/>
      <c r="J202" s="2258"/>
      <c r="K202" s="2258"/>
      <c r="L202" s="2258"/>
      <c r="M202" s="2258"/>
      <c r="N202" s="2258"/>
      <c r="O202" s="2259" t="s">
        <v>2308</v>
      </c>
      <c r="P202" s="2259"/>
      <c r="Q202" s="2259"/>
      <c r="R202" s="2259"/>
      <c r="S202" s="2259"/>
      <c r="T202" s="2259"/>
      <c r="U202" s="2259"/>
      <c r="V202" s="2259"/>
      <c r="W202" s="2259"/>
      <c r="X202" s="2260">
        <v>0.03</v>
      </c>
      <c r="Y202" s="2260"/>
      <c r="Z202" s="2260"/>
      <c r="AA202" s="2260"/>
      <c r="AB202" s="2260"/>
      <c r="AC202" s="2260"/>
      <c r="AD202" s="2260"/>
      <c r="AE202" s="226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8" t="s">
        <v>2307</v>
      </c>
      <c r="D203" s="2258"/>
      <c r="E203" s="2258"/>
      <c r="F203" s="2258"/>
      <c r="G203" s="2258"/>
      <c r="H203" s="2258"/>
      <c r="I203" s="2258"/>
      <c r="J203" s="2258"/>
      <c r="K203" s="2258"/>
      <c r="L203" s="2258"/>
      <c r="M203" s="2258"/>
      <c r="N203" s="2258"/>
      <c r="O203" s="2261">
        <f>SUM(O201:W202)</f>
        <v>0</v>
      </c>
      <c r="P203" s="2262"/>
      <c r="Q203" s="2262"/>
      <c r="R203" s="2262"/>
      <c r="S203" s="2262"/>
      <c r="T203" s="2262"/>
      <c r="U203" s="2262"/>
      <c r="V203" s="2262"/>
      <c r="W203" s="2262"/>
      <c r="X203" s="2262" t="s">
        <v>2306</v>
      </c>
      <c r="Y203" s="2262"/>
      <c r="Z203" s="2262"/>
      <c r="AA203" s="2262"/>
      <c r="AB203" s="2262"/>
      <c r="AC203" s="2262"/>
      <c r="AD203" s="2262"/>
      <c r="AE203" s="226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8" t="s">
        <v>2305</v>
      </c>
      <c r="D204" s="2268"/>
      <c r="E204" s="2268"/>
      <c r="F204" s="2268"/>
      <c r="G204" s="2268"/>
      <c r="H204" s="2268"/>
      <c r="I204" s="2268"/>
      <c r="J204" s="2268"/>
      <c r="K204" s="2268"/>
      <c r="L204" s="2268"/>
      <c r="M204" s="2268"/>
      <c r="N204" s="2268"/>
      <c r="O204" s="2268"/>
      <c r="P204" s="2268"/>
      <c r="Q204" s="2268"/>
      <c r="R204" s="2268"/>
      <c r="S204" s="2268"/>
      <c r="T204" s="2268"/>
      <c r="U204" s="2268"/>
      <c r="V204" s="2268"/>
      <c r="W204" s="2268"/>
      <c r="X204" s="2268"/>
      <c r="Y204" s="2268"/>
      <c r="Z204" s="2268"/>
      <c r="AA204" s="2268"/>
      <c r="AB204" s="2268"/>
      <c r="AC204" s="2268"/>
      <c r="AD204" s="2268"/>
      <c r="AE204" s="2268"/>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9" t="s">
        <v>2304</v>
      </c>
      <c r="D206" s="2270"/>
      <c r="E206" s="2270"/>
      <c r="F206" s="2270"/>
      <c r="G206" s="2270"/>
      <c r="H206" s="2270"/>
      <c r="I206" s="2270"/>
      <c r="J206" s="2270"/>
      <c r="K206" s="2270"/>
      <c r="L206" s="2270"/>
      <c r="M206" s="2270"/>
      <c r="N206" s="2270"/>
      <c r="O206" s="2270"/>
      <c r="P206" s="2270"/>
      <c r="Q206" s="2270"/>
      <c r="R206" s="2270"/>
      <c r="S206" s="2270"/>
      <c r="T206" s="2270"/>
      <c r="U206" s="2270"/>
      <c r="V206" s="2270"/>
      <c r="W206" s="2270"/>
      <c r="X206" s="2270"/>
      <c r="Y206" s="2270"/>
      <c r="Z206" s="2270"/>
      <c r="AA206" s="2270"/>
      <c r="AB206" s="2270"/>
      <c r="AC206" s="2270"/>
      <c r="AD206" s="2270"/>
      <c r="AE206" s="2270"/>
      <c r="AF206" s="2270"/>
      <c r="AG206" s="2270"/>
      <c r="AH206" s="2270"/>
      <c r="AI206" s="2270"/>
      <c r="AJ206" s="2270"/>
      <c r="AK206" s="2271"/>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72" t="s">
        <v>2303</v>
      </c>
      <c r="D207" s="2273"/>
      <c r="E207" s="2273"/>
      <c r="F207" s="2274"/>
      <c r="G207" s="2278" t="s">
        <v>2302</v>
      </c>
      <c r="H207" s="2273"/>
      <c r="I207" s="2273"/>
      <c r="J207" s="2273"/>
      <c r="K207" s="2273"/>
      <c r="L207" s="2273"/>
      <c r="M207" s="2273"/>
      <c r="N207" s="2273"/>
      <c r="O207" s="2274"/>
      <c r="P207" s="2280" t="s">
        <v>2301</v>
      </c>
      <c r="Q207" s="2281"/>
      <c r="R207" s="2281"/>
      <c r="S207" s="2281"/>
      <c r="T207" s="2282"/>
      <c r="U207" s="2286" t="s">
        <v>2300</v>
      </c>
      <c r="V207" s="2287"/>
      <c r="W207" s="2287"/>
      <c r="X207" s="2288"/>
      <c r="Y207" s="2286" t="s">
        <v>2299</v>
      </c>
      <c r="Z207" s="2287"/>
      <c r="AA207" s="2287"/>
      <c r="AB207" s="2288"/>
      <c r="AC207" s="2286" t="s">
        <v>2298</v>
      </c>
      <c r="AD207" s="2287"/>
      <c r="AE207" s="2287"/>
      <c r="AF207" s="2288"/>
      <c r="AG207" s="2278" t="s">
        <v>2297</v>
      </c>
      <c r="AH207" s="2273"/>
      <c r="AI207" s="2273"/>
      <c r="AJ207" s="2273"/>
      <c r="AK207" s="2292"/>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75"/>
      <c r="D208" s="2276"/>
      <c r="E208" s="2276"/>
      <c r="F208" s="2277"/>
      <c r="G208" s="2279"/>
      <c r="H208" s="2276"/>
      <c r="I208" s="2276"/>
      <c r="J208" s="2276"/>
      <c r="K208" s="2276"/>
      <c r="L208" s="2276"/>
      <c r="M208" s="2276"/>
      <c r="N208" s="2276"/>
      <c r="O208" s="2277"/>
      <c r="P208" s="2283"/>
      <c r="Q208" s="2284"/>
      <c r="R208" s="2284"/>
      <c r="S208" s="2284"/>
      <c r="T208" s="2285"/>
      <c r="U208" s="2289"/>
      <c r="V208" s="2290"/>
      <c r="W208" s="2290"/>
      <c r="X208" s="2291"/>
      <c r="Y208" s="2289"/>
      <c r="Z208" s="2290"/>
      <c r="AA208" s="2290"/>
      <c r="AB208" s="2291"/>
      <c r="AC208" s="2289"/>
      <c r="AD208" s="2290"/>
      <c r="AE208" s="2290"/>
      <c r="AF208" s="2291"/>
      <c r="AG208" s="2279"/>
      <c r="AH208" s="2276"/>
      <c r="AI208" s="2276"/>
      <c r="AJ208" s="2276"/>
      <c r="AK208" s="2293"/>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7">
        <v>1</v>
      </c>
      <c r="D209" s="2298"/>
      <c r="E209" s="2298"/>
      <c r="F209" s="2298"/>
      <c r="G209" s="2299" t="s">
        <v>1885</v>
      </c>
      <c r="H209" s="2299"/>
      <c r="I209" s="2299"/>
      <c r="J209" s="2299"/>
      <c r="K209" s="2299"/>
      <c r="L209" s="2299"/>
      <c r="M209" s="2299"/>
      <c r="N209" s="2299"/>
      <c r="O209" s="2299"/>
      <c r="P209" s="2300"/>
      <c r="Q209" s="2303"/>
      <c r="R209" s="2303"/>
      <c r="S209" s="2303"/>
      <c r="T209" s="2303"/>
      <c r="U209" s="2301" t="s">
        <v>1885</v>
      </c>
      <c r="V209" s="2301"/>
      <c r="W209" s="2301"/>
      <c r="X209" s="2301"/>
      <c r="Y209" s="2301" t="s">
        <v>1885</v>
      </c>
      <c r="Z209" s="2301"/>
      <c r="AA209" s="2301"/>
      <c r="AB209" s="2301"/>
      <c r="AC209" s="2302" t="s">
        <v>1885</v>
      </c>
      <c r="AD209" s="2302"/>
      <c r="AE209" s="2302"/>
      <c r="AF209" s="2302"/>
      <c r="AG209" s="2294"/>
      <c r="AH209" s="2295"/>
      <c r="AI209" s="2295"/>
      <c r="AJ209" s="2295"/>
      <c r="AK209" s="229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7">
        <v>2</v>
      </c>
      <c r="D210" s="2298"/>
      <c r="E210" s="2298"/>
      <c r="F210" s="2298"/>
      <c r="G210" s="2299" t="s">
        <v>1885</v>
      </c>
      <c r="H210" s="2299"/>
      <c r="I210" s="2299"/>
      <c r="J210" s="2299"/>
      <c r="K210" s="2299"/>
      <c r="L210" s="2299"/>
      <c r="M210" s="2299"/>
      <c r="N210" s="2299"/>
      <c r="O210" s="2299"/>
      <c r="P210" s="2300"/>
      <c r="Q210" s="2300"/>
      <c r="R210" s="2300"/>
      <c r="S210" s="2300"/>
      <c r="T210" s="2300"/>
      <c r="U210" s="2301" t="s">
        <v>1885</v>
      </c>
      <c r="V210" s="2301"/>
      <c r="W210" s="2301"/>
      <c r="X210" s="2301"/>
      <c r="Y210" s="2301" t="s">
        <v>1885</v>
      </c>
      <c r="Z210" s="2301"/>
      <c r="AA210" s="2301"/>
      <c r="AB210" s="2301"/>
      <c r="AC210" s="2302" t="s">
        <v>1885</v>
      </c>
      <c r="AD210" s="2302"/>
      <c r="AE210" s="2302"/>
      <c r="AF210" s="2302"/>
      <c r="AG210" s="2294"/>
      <c r="AH210" s="2295"/>
      <c r="AI210" s="2295"/>
      <c r="AJ210" s="2295"/>
      <c r="AK210" s="229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7">
        <v>3</v>
      </c>
      <c r="D211" s="2298"/>
      <c r="E211" s="2298"/>
      <c r="F211" s="2298"/>
      <c r="G211" s="2299" t="s">
        <v>1885</v>
      </c>
      <c r="H211" s="2299"/>
      <c r="I211" s="2299"/>
      <c r="J211" s="2299"/>
      <c r="K211" s="2299"/>
      <c r="L211" s="2299"/>
      <c r="M211" s="2299"/>
      <c r="N211" s="2299"/>
      <c r="O211" s="2299"/>
      <c r="P211" s="2300"/>
      <c r="Q211" s="2300"/>
      <c r="R211" s="2300"/>
      <c r="S211" s="2300"/>
      <c r="T211" s="2300"/>
      <c r="U211" s="2301" t="s">
        <v>1885</v>
      </c>
      <c r="V211" s="2301"/>
      <c r="W211" s="2301"/>
      <c r="X211" s="2301"/>
      <c r="Y211" s="2301" t="s">
        <v>1885</v>
      </c>
      <c r="Z211" s="2301"/>
      <c r="AA211" s="2301"/>
      <c r="AB211" s="2301"/>
      <c r="AC211" s="2302" t="s">
        <v>1885</v>
      </c>
      <c r="AD211" s="2302"/>
      <c r="AE211" s="2302"/>
      <c r="AF211" s="2302"/>
      <c r="AG211" s="2294"/>
      <c r="AH211" s="2295"/>
      <c r="AI211" s="2295"/>
      <c r="AJ211" s="2295"/>
      <c r="AK211" s="229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7">
        <v>4</v>
      </c>
      <c r="D212" s="2298"/>
      <c r="E212" s="2298"/>
      <c r="F212" s="2298"/>
      <c r="G212" s="2299" t="s">
        <v>1885</v>
      </c>
      <c r="H212" s="2299"/>
      <c r="I212" s="2299"/>
      <c r="J212" s="2299"/>
      <c r="K212" s="2299"/>
      <c r="L212" s="2299"/>
      <c r="M212" s="2299"/>
      <c r="N212" s="2299"/>
      <c r="O212" s="2299"/>
      <c r="P212" s="2300"/>
      <c r="Q212" s="2300"/>
      <c r="R212" s="2300"/>
      <c r="S212" s="2300"/>
      <c r="T212" s="2300"/>
      <c r="U212" s="2301" t="s">
        <v>1885</v>
      </c>
      <c r="V212" s="2301"/>
      <c r="W212" s="2301"/>
      <c r="X212" s="2301"/>
      <c r="Y212" s="2301" t="s">
        <v>1885</v>
      </c>
      <c r="Z212" s="2301"/>
      <c r="AA212" s="2301"/>
      <c r="AB212" s="2301"/>
      <c r="AC212" s="2302" t="s">
        <v>1885</v>
      </c>
      <c r="AD212" s="2302"/>
      <c r="AE212" s="2302"/>
      <c r="AF212" s="2302"/>
      <c r="AG212" s="2294"/>
      <c r="AH212" s="2295"/>
      <c r="AI212" s="2295"/>
      <c r="AJ212" s="2295"/>
      <c r="AK212" s="229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7">
        <v>5</v>
      </c>
      <c r="D213" s="2298"/>
      <c r="E213" s="2298"/>
      <c r="F213" s="2298"/>
      <c r="G213" s="2299" t="s">
        <v>1885</v>
      </c>
      <c r="H213" s="2299"/>
      <c r="I213" s="2299"/>
      <c r="J213" s="2299"/>
      <c r="K213" s="2299"/>
      <c r="L213" s="2299"/>
      <c r="M213" s="2299"/>
      <c r="N213" s="2299"/>
      <c r="O213" s="2299"/>
      <c r="P213" s="2300"/>
      <c r="Q213" s="2300"/>
      <c r="R213" s="2300"/>
      <c r="S213" s="2300"/>
      <c r="T213" s="2300"/>
      <c r="U213" s="2301" t="s">
        <v>1885</v>
      </c>
      <c r="V213" s="2301"/>
      <c r="W213" s="2301"/>
      <c r="X213" s="2301"/>
      <c r="Y213" s="2301" t="s">
        <v>1885</v>
      </c>
      <c r="Z213" s="2301"/>
      <c r="AA213" s="2301"/>
      <c r="AB213" s="2301"/>
      <c r="AC213" s="2302" t="s">
        <v>1885</v>
      </c>
      <c r="AD213" s="2302"/>
      <c r="AE213" s="2302"/>
      <c r="AF213" s="2302"/>
      <c r="AG213" s="2294"/>
      <c r="AH213" s="2295"/>
      <c r="AI213" s="2295"/>
      <c r="AJ213" s="2295"/>
      <c r="AK213" s="229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7">
        <v>6</v>
      </c>
      <c r="D214" s="2298"/>
      <c r="E214" s="2298"/>
      <c r="F214" s="2298"/>
      <c r="G214" s="2299" t="s">
        <v>1885</v>
      </c>
      <c r="H214" s="2299"/>
      <c r="I214" s="2299"/>
      <c r="J214" s="2299"/>
      <c r="K214" s="2299"/>
      <c r="L214" s="2299"/>
      <c r="M214" s="2299"/>
      <c r="N214" s="2299"/>
      <c r="O214" s="2299"/>
      <c r="P214" s="2300"/>
      <c r="Q214" s="2300"/>
      <c r="R214" s="2300"/>
      <c r="S214" s="2300"/>
      <c r="T214" s="2300"/>
      <c r="U214" s="2301"/>
      <c r="V214" s="2301"/>
      <c r="W214" s="2301"/>
      <c r="X214" s="2301"/>
      <c r="Y214" s="2301"/>
      <c r="Z214" s="2301"/>
      <c r="AA214" s="2301"/>
      <c r="AB214" s="2301"/>
      <c r="AC214" s="2302" t="s">
        <v>1885</v>
      </c>
      <c r="AD214" s="2302"/>
      <c r="AE214" s="2302"/>
      <c r="AF214" s="2302"/>
      <c r="AG214" s="2294"/>
      <c r="AH214" s="2295"/>
      <c r="AI214" s="2295"/>
      <c r="AJ214" s="2295"/>
      <c r="AK214" s="229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7">
        <v>7</v>
      </c>
      <c r="D215" s="2298"/>
      <c r="E215" s="2298"/>
      <c r="F215" s="2298"/>
      <c r="G215" s="2299"/>
      <c r="H215" s="2299"/>
      <c r="I215" s="2299"/>
      <c r="J215" s="2299"/>
      <c r="K215" s="2299"/>
      <c r="L215" s="2299"/>
      <c r="M215" s="2299"/>
      <c r="N215" s="2299"/>
      <c r="O215" s="2299"/>
      <c r="P215" s="2300"/>
      <c r="Q215" s="2300"/>
      <c r="R215" s="2300"/>
      <c r="S215" s="2300"/>
      <c r="T215" s="2300"/>
      <c r="U215" s="2301"/>
      <c r="V215" s="2301"/>
      <c r="W215" s="2301"/>
      <c r="X215" s="2301"/>
      <c r="Y215" s="2301"/>
      <c r="Z215" s="2301"/>
      <c r="AA215" s="2301"/>
      <c r="AB215" s="2301"/>
      <c r="AC215" s="2302" t="s">
        <v>1885</v>
      </c>
      <c r="AD215" s="2302"/>
      <c r="AE215" s="2302"/>
      <c r="AF215" s="2302"/>
      <c r="AG215" s="2294"/>
      <c r="AH215" s="2295"/>
      <c r="AI215" s="2295"/>
      <c r="AJ215" s="2295"/>
      <c r="AK215" s="229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16" t="s">
        <v>2296</v>
      </c>
      <c r="D216" s="2317"/>
      <c r="E216" s="2317"/>
      <c r="F216" s="2317"/>
      <c r="G216" s="2317"/>
      <c r="H216" s="2317"/>
      <c r="I216" s="2317"/>
      <c r="J216" s="2317"/>
      <c r="K216" s="2317"/>
      <c r="L216" s="2317"/>
      <c r="M216" s="2317"/>
      <c r="N216" s="2317"/>
      <c r="O216" s="2317"/>
      <c r="P216" s="2318"/>
      <c r="Q216" s="2318"/>
      <c r="R216" s="2318"/>
      <c r="S216" s="2318"/>
      <c r="T216" s="2318"/>
      <c r="U216" s="2319">
        <f>-SUM(U209:U215)</f>
        <v>0</v>
      </c>
      <c r="V216" s="2319"/>
      <c r="W216" s="2319"/>
      <c r="X216" s="2319"/>
      <c r="Y216" s="2319">
        <f>-SUM(Y209:Y215)</f>
        <v>0</v>
      </c>
      <c r="Z216" s="2319"/>
      <c r="AA216" s="2319"/>
      <c r="AB216" s="2319"/>
      <c r="AC216" s="2320">
        <f>-SUM(AC209:AC215)</f>
        <v>0</v>
      </c>
      <c r="AD216" s="2320"/>
      <c r="AE216" s="2320"/>
      <c r="AF216" s="2320"/>
      <c r="AG216" s="2321"/>
      <c r="AH216" s="2322"/>
      <c r="AI216" s="2322"/>
      <c r="AJ216" s="2322"/>
      <c r="AK216" s="232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304" t="s">
        <v>2294</v>
      </c>
      <c r="C221" s="2305"/>
      <c r="D221" s="2305"/>
      <c r="E221" s="2305"/>
      <c r="F221" s="2305"/>
      <c r="G221" s="2305"/>
      <c r="H221" s="2305"/>
      <c r="I221" s="2305"/>
      <c r="J221" s="2305"/>
      <c r="K221" s="2305"/>
      <c r="L221" s="2305"/>
      <c r="M221" s="2305"/>
      <c r="N221" s="2305"/>
      <c r="O221" s="2305"/>
      <c r="P221" s="2305"/>
      <c r="Q221" s="2305"/>
      <c r="R221" s="2305"/>
      <c r="S221" s="2305"/>
      <c r="T221" s="2305"/>
      <c r="U221" s="2305"/>
      <c r="V221" s="2305"/>
      <c r="W221" s="2305"/>
      <c r="X221" s="2305"/>
      <c r="Y221" s="2305"/>
      <c r="Z221" s="2305"/>
      <c r="AA221" s="2305"/>
      <c r="AB221" s="2305"/>
      <c r="AC221" s="2305"/>
      <c r="AD221" s="2305"/>
      <c r="AE221" s="2305"/>
      <c r="AF221" s="2305"/>
      <c r="AG221" s="2305"/>
      <c r="AH221" s="2305"/>
      <c r="AI221" s="2305"/>
      <c r="AJ221" s="2305"/>
      <c r="AK221" s="2305"/>
      <c r="AL221" s="2305"/>
      <c r="AM221" s="2305"/>
      <c r="AN221" s="2305"/>
      <c r="AO221" s="2305"/>
      <c r="AP221" s="2305"/>
      <c r="AQ221" s="2305"/>
      <c r="AR221" s="2305"/>
      <c r="AS221" s="2305"/>
      <c r="AT221" s="2305"/>
      <c r="AU221" s="2305"/>
      <c r="AV221" s="2305"/>
      <c r="AW221" s="2305"/>
      <c r="AX221" s="2305"/>
      <c r="AY221" s="2305"/>
      <c r="AZ221" s="2305"/>
      <c r="BA221" s="2305"/>
      <c r="BB221" s="2305"/>
      <c r="BC221" s="2305"/>
      <c r="BD221" s="2306"/>
      <c r="BE221" s="1194"/>
    </row>
    <row r="222" spans="1:57" ht="15.75" customHeight="1">
      <c r="A222" s="1190"/>
      <c r="B222" s="2307"/>
      <c r="C222" s="2308"/>
      <c r="D222" s="2308"/>
      <c r="E222" s="2308"/>
      <c r="F222" s="2308"/>
      <c r="G222" s="2308"/>
      <c r="H222" s="2308"/>
      <c r="I222" s="2308"/>
      <c r="J222" s="2308"/>
      <c r="K222" s="2308"/>
      <c r="L222" s="2308"/>
      <c r="M222" s="2308"/>
      <c r="N222" s="2308"/>
      <c r="O222" s="2308"/>
      <c r="P222" s="2308"/>
      <c r="Q222" s="2308"/>
      <c r="R222" s="2308"/>
      <c r="S222" s="2308"/>
      <c r="T222" s="2308"/>
      <c r="U222" s="2308"/>
      <c r="V222" s="2308"/>
      <c r="W222" s="2308"/>
      <c r="X222" s="2308"/>
      <c r="Y222" s="2308"/>
      <c r="Z222" s="2308"/>
      <c r="AA222" s="2308"/>
      <c r="AB222" s="2308"/>
      <c r="AC222" s="2308"/>
      <c r="AD222" s="2308"/>
      <c r="AE222" s="2308"/>
      <c r="AF222" s="2308"/>
      <c r="AG222" s="2308"/>
      <c r="AH222" s="2308"/>
      <c r="AI222" s="2308"/>
      <c r="AJ222" s="2308"/>
      <c r="AK222" s="2308"/>
      <c r="AL222" s="2308"/>
      <c r="AM222" s="2308"/>
      <c r="AN222" s="2308"/>
      <c r="AO222" s="2308"/>
      <c r="AP222" s="2308"/>
      <c r="AQ222" s="2308"/>
      <c r="AR222" s="2308"/>
      <c r="AS222" s="2308"/>
      <c r="AT222" s="2308"/>
      <c r="AU222" s="2308"/>
      <c r="AV222" s="2308"/>
      <c r="AW222" s="2308"/>
      <c r="AX222" s="2308"/>
      <c r="AY222" s="2308"/>
      <c r="AZ222" s="2308"/>
      <c r="BA222" s="2308"/>
      <c r="BB222" s="2308"/>
      <c r="BC222" s="2308"/>
      <c r="BD222" s="2309"/>
      <c r="BE222" s="1194"/>
    </row>
    <row r="223" spans="1:57" ht="15.75" customHeight="1">
      <c r="A223" s="1190"/>
      <c r="B223" s="2310" t="s">
        <v>2293</v>
      </c>
      <c r="C223" s="2311"/>
      <c r="D223" s="2311"/>
      <c r="E223" s="2311"/>
      <c r="F223" s="2311"/>
      <c r="G223" s="2311"/>
      <c r="H223" s="2311"/>
      <c r="I223" s="2311"/>
      <c r="J223" s="2311"/>
      <c r="K223" s="2311"/>
      <c r="L223" s="2311"/>
      <c r="M223" s="2311"/>
      <c r="N223" s="2311"/>
      <c r="O223" s="2311"/>
      <c r="P223" s="2311"/>
      <c r="Q223" s="2311"/>
      <c r="R223" s="2311"/>
      <c r="S223" s="2311"/>
      <c r="T223" s="2311"/>
      <c r="U223" s="2311"/>
      <c r="V223" s="2311"/>
      <c r="W223" s="2311"/>
      <c r="X223" s="2311"/>
      <c r="Y223" s="2311"/>
      <c r="Z223" s="2311"/>
      <c r="AA223" s="2311"/>
      <c r="AB223" s="2311"/>
      <c r="AC223" s="2311"/>
      <c r="AD223" s="2311"/>
      <c r="AE223" s="2311"/>
      <c r="AF223" s="2311"/>
      <c r="AG223" s="2311"/>
      <c r="AH223" s="2311"/>
      <c r="AI223" s="2311"/>
      <c r="AJ223" s="2311"/>
      <c r="AK223" s="2311"/>
      <c r="AL223" s="2311"/>
      <c r="AM223" s="2311"/>
      <c r="AN223" s="2311"/>
      <c r="AO223" s="2311"/>
      <c r="AP223" s="2311"/>
      <c r="AQ223" s="2311"/>
      <c r="AR223" s="2311"/>
      <c r="AS223" s="2311"/>
      <c r="AT223" s="2311"/>
      <c r="AU223" s="2311"/>
      <c r="AV223" s="2311"/>
      <c r="AW223" s="2311"/>
      <c r="AX223" s="2311"/>
      <c r="AY223" s="2311"/>
      <c r="AZ223" s="2311"/>
      <c r="BA223" s="2311"/>
      <c r="BB223" s="2311"/>
      <c r="BC223" s="2311"/>
      <c r="BD223" s="2312"/>
      <c r="BE223" s="1194"/>
    </row>
    <row r="224" spans="1:57" ht="15.75" customHeight="1">
      <c r="A224" s="1190"/>
      <c r="B224" s="2310" t="s">
        <v>2292</v>
      </c>
      <c r="C224" s="2311"/>
      <c r="D224" s="2311"/>
      <c r="E224" s="2311"/>
      <c r="F224" s="2311"/>
      <c r="G224" s="2311"/>
      <c r="H224" s="2311"/>
      <c r="I224" s="2311"/>
      <c r="J224" s="2311"/>
      <c r="K224" s="2311"/>
      <c r="L224" s="2311"/>
      <c r="M224" s="2311"/>
      <c r="N224" s="2311"/>
      <c r="O224" s="2311"/>
      <c r="P224" s="2311"/>
      <c r="Q224" s="2311"/>
      <c r="R224" s="2311"/>
      <c r="S224" s="2311"/>
      <c r="T224" s="2311"/>
      <c r="U224" s="2311"/>
      <c r="V224" s="2311"/>
      <c r="W224" s="2311"/>
      <c r="X224" s="2311"/>
      <c r="Y224" s="2311"/>
      <c r="Z224" s="2311"/>
      <c r="AA224" s="2311"/>
      <c r="AB224" s="2311"/>
      <c r="AC224" s="2311"/>
      <c r="AD224" s="2311"/>
      <c r="AE224" s="2311"/>
      <c r="AF224" s="2311"/>
      <c r="AG224" s="2311"/>
      <c r="AH224" s="2311"/>
      <c r="AI224" s="2311"/>
      <c r="AJ224" s="2311"/>
      <c r="AK224" s="2311"/>
      <c r="AL224" s="2311"/>
      <c r="AM224" s="2311"/>
      <c r="AN224" s="2311"/>
      <c r="AO224" s="2311"/>
      <c r="AP224" s="2311"/>
      <c r="AQ224" s="2311"/>
      <c r="AR224" s="2311"/>
      <c r="AS224" s="2311"/>
      <c r="AT224" s="2311"/>
      <c r="AU224" s="2311"/>
      <c r="AV224" s="2311"/>
      <c r="AW224" s="2311"/>
      <c r="AX224" s="2311"/>
      <c r="AY224" s="2311"/>
      <c r="AZ224" s="2311"/>
      <c r="BA224" s="2311"/>
      <c r="BB224" s="2311"/>
      <c r="BC224" s="2311"/>
      <c r="BD224" s="2312"/>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13" t="s">
        <v>2291</v>
      </c>
      <c r="C226" s="2203"/>
      <c r="D226" s="2203"/>
      <c r="E226" s="2203"/>
      <c r="F226" s="2203"/>
      <c r="G226" s="2203"/>
      <c r="H226" s="2203"/>
      <c r="I226" s="2203"/>
      <c r="J226" s="2203"/>
      <c r="K226" s="2203"/>
      <c r="L226" s="2203"/>
      <c r="M226" s="2203"/>
      <c r="N226" s="2203"/>
      <c r="O226" s="2203"/>
      <c r="P226" s="2203"/>
      <c r="Q226" s="2203"/>
      <c r="R226" s="2203"/>
      <c r="S226" s="2203"/>
      <c r="T226" s="2203"/>
      <c r="U226" s="2203"/>
      <c r="V226" s="2203"/>
      <c r="W226" s="2203"/>
      <c r="X226" s="2203"/>
      <c r="Y226" s="2203"/>
      <c r="Z226" s="2203"/>
      <c r="AA226" s="2203"/>
      <c r="AB226" s="2203"/>
      <c r="AC226" s="2203"/>
      <c r="AD226" s="2203"/>
      <c r="AE226" s="2203"/>
      <c r="AF226" s="2203"/>
      <c r="AG226" s="2203"/>
      <c r="AH226" s="2203"/>
      <c r="AI226" s="2203"/>
      <c r="AJ226" s="2203"/>
      <c r="AK226" s="2203"/>
      <c r="AL226" s="2203"/>
      <c r="AM226" s="2203"/>
      <c r="AN226" s="2203"/>
      <c r="AO226" s="2203"/>
      <c r="AP226" s="2203"/>
      <c r="AQ226" s="2203"/>
      <c r="AR226" s="2203"/>
      <c r="AS226" s="2203"/>
      <c r="AT226" s="2203"/>
      <c r="AU226" s="2203"/>
      <c r="AV226" s="2203"/>
      <c r="AW226" s="2203"/>
      <c r="AX226" s="2203"/>
      <c r="AY226" s="2203"/>
      <c r="AZ226" s="2203"/>
      <c r="BA226" s="2203"/>
      <c r="BB226" s="2203"/>
      <c r="BC226" s="2203"/>
      <c r="BD226" s="2314"/>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15" t="s">
        <v>2289</v>
      </c>
      <c r="I230" s="2315"/>
      <c r="J230" s="2315"/>
      <c r="K230" s="2315"/>
      <c r="L230" s="2315"/>
      <c r="M230" s="2315"/>
      <c r="N230" s="2315"/>
      <c r="O230" s="2315"/>
      <c r="P230" s="2315"/>
      <c r="Q230" s="2315"/>
      <c r="R230" s="2315"/>
      <c r="S230" s="2315"/>
      <c r="T230" s="2315"/>
      <c r="U230" s="2315"/>
      <c r="V230" s="2315"/>
      <c r="W230" s="2315"/>
      <c r="X230" s="2315"/>
      <c r="Y230" s="2315"/>
      <c r="Z230" s="2315"/>
      <c r="AA230" s="2315"/>
      <c r="AB230" s="2315"/>
      <c r="AC230" s="2315"/>
      <c r="AD230" s="2315"/>
      <c r="AE230" s="2315"/>
      <c r="AF230" s="2315"/>
      <c r="AG230" s="2315"/>
      <c r="AH230" s="2315"/>
      <c r="AI230" s="2315"/>
      <c r="AJ230" s="2315"/>
      <c r="AK230" s="2315"/>
      <c r="AL230" s="2315"/>
      <c r="AM230" s="2315"/>
      <c r="AN230" s="2315"/>
      <c r="AO230" s="2315"/>
      <c r="AP230" s="2315"/>
      <c r="AQ230" s="2315"/>
      <c r="AR230" s="2315"/>
      <c r="AS230" s="2315"/>
      <c r="AT230" s="2315"/>
      <c r="AU230" s="2315"/>
      <c r="AV230" s="2315"/>
      <c r="AW230" s="2315"/>
      <c r="AX230" s="2315"/>
      <c r="AY230" s="2315"/>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33" t="s">
        <v>2288</v>
      </c>
      <c r="I232" s="2333"/>
      <c r="J232" s="2333"/>
      <c r="K232" s="2333"/>
      <c r="L232" s="2333"/>
      <c r="M232" s="2333"/>
      <c r="N232" s="2333"/>
      <c r="O232" s="2333"/>
      <c r="P232" s="2333"/>
      <c r="Q232" s="2333"/>
      <c r="R232" s="2333"/>
      <c r="S232" s="2333"/>
      <c r="T232" s="2333"/>
      <c r="U232" s="2333"/>
      <c r="V232" s="2333"/>
      <c r="W232" s="2333"/>
      <c r="X232" s="2333"/>
      <c r="Y232" s="2333"/>
      <c r="Z232" s="2333"/>
      <c r="AA232" s="2333"/>
      <c r="AB232" s="2333"/>
      <c r="AC232" s="2333"/>
      <c r="AD232" s="2333"/>
      <c r="AE232" s="2333"/>
      <c r="AF232" s="2333"/>
      <c r="AG232" s="2333"/>
      <c r="AH232" s="2333"/>
      <c r="AI232" s="2333"/>
      <c r="AJ232" s="2333"/>
      <c r="AK232" s="2333"/>
      <c r="AL232" s="2333"/>
      <c r="AM232" s="2333"/>
      <c r="AN232" s="2333"/>
      <c r="AO232" s="2333"/>
      <c r="AP232" s="2333"/>
      <c r="AQ232" s="2333"/>
      <c r="AR232" s="2333"/>
      <c r="AS232" s="2333"/>
      <c r="AT232" s="2333"/>
      <c r="AU232" s="2333"/>
      <c r="AV232" s="2333"/>
      <c r="AW232" s="2333"/>
      <c r="AX232" s="2333"/>
      <c r="AY232" s="2333"/>
      <c r="AZ232" s="2333"/>
      <c r="BA232" s="1190"/>
      <c r="BB232" s="1190"/>
      <c r="BC232" s="1190"/>
      <c r="BD232" s="1194"/>
      <c r="BE232" s="1194"/>
    </row>
    <row r="233" spans="1:57" ht="15.75" customHeight="1">
      <c r="A233" s="1190"/>
      <c r="B233" s="1189"/>
      <c r="C233" s="1190"/>
      <c r="D233" s="1190"/>
      <c r="E233" s="1190"/>
      <c r="F233" s="1190"/>
      <c r="G233" s="1190"/>
      <c r="H233" s="2333"/>
      <c r="I233" s="2333"/>
      <c r="J233" s="2333"/>
      <c r="K233" s="2333"/>
      <c r="L233" s="2333"/>
      <c r="M233" s="2333"/>
      <c r="N233" s="2333"/>
      <c r="O233" s="2333"/>
      <c r="P233" s="2333"/>
      <c r="Q233" s="2333"/>
      <c r="R233" s="2333"/>
      <c r="S233" s="2333"/>
      <c r="T233" s="2333"/>
      <c r="U233" s="2333"/>
      <c r="V233" s="2333"/>
      <c r="W233" s="2333"/>
      <c r="X233" s="2333"/>
      <c r="Y233" s="2333"/>
      <c r="Z233" s="2333"/>
      <c r="AA233" s="2333"/>
      <c r="AB233" s="2333"/>
      <c r="AC233" s="2333"/>
      <c r="AD233" s="2333"/>
      <c r="AE233" s="2333"/>
      <c r="AF233" s="2333"/>
      <c r="AG233" s="2333"/>
      <c r="AH233" s="2333"/>
      <c r="AI233" s="2333"/>
      <c r="AJ233" s="2333"/>
      <c r="AK233" s="2333"/>
      <c r="AL233" s="2333"/>
      <c r="AM233" s="2333"/>
      <c r="AN233" s="2333"/>
      <c r="AO233" s="2333"/>
      <c r="AP233" s="2333"/>
      <c r="AQ233" s="2333"/>
      <c r="AR233" s="2333"/>
      <c r="AS233" s="2333"/>
      <c r="AT233" s="2333"/>
      <c r="AU233" s="2333"/>
      <c r="AV233" s="2333"/>
      <c r="AW233" s="2333"/>
      <c r="AX233" s="2333"/>
      <c r="AY233" s="2333"/>
      <c r="AZ233" s="2333"/>
      <c r="BA233" s="1190"/>
      <c r="BB233" s="1190"/>
      <c r="BC233" s="1190"/>
      <c r="BD233" s="1194"/>
      <c r="BE233" s="1194"/>
    </row>
    <row r="234" spans="1:57" ht="15.75" customHeight="1">
      <c r="A234" s="1190"/>
      <c r="B234" s="1189"/>
      <c r="C234" s="1190"/>
      <c r="D234" s="1190"/>
      <c r="E234" s="1190"/>
      <c r="F234" s="1190"/>
      <c r="G234" s="1190"/>
      <c r="H234" s="2333"/>
      <c r="I234" s="2333"/>
      <c r="J234" s="2333"/>
      <c r="K234" s="2333"/>
      <c r="L234" s="2333"/>
      <c r="M234" s="2333"/>
      <c r="N234" s="2333"/>
      <c r="O234" s="2333"/>
      <c r="P234" s="2333"/>
      <c r="Q234" s="2333"/>
      <c r="R234" s="2333"/>
      <c r="S234" s="2333"/>
      <c r="T234" s="2333"/>
      <c r="U234" s="2333"/>
      <c r="V234" s="2333"/>
      <c r="W234" s="2333"/>
      <c r="X234" s="2333"/>
      <c r="Y234" s="2333"/>
      <c r="Z234" s="2333"/>
      <c r="AA234" s="2333"/>
      <c r="AB234" s="2333"/>
      <c r="AC234" s="2333"/>
      <c r="AD234" s="2333"/>
      <c r="AE234" s="2333"/>
      <c r="AF234" s="2333"/>
      <c r="AG234" s="2333"/>
      <c r="AH234" s="2333"/>
      <c r="AI234" s="2333"/>
      <c r="AJ234" s="2333"/>
      <c r="AK234" s="2333"/>
      <c r="AL234" s="2333"/>
      <c r="AM234" s="2333"/>
      <c r="AN234" s="2333"/>
      <c r="AO234" s="2333"/>
      <c r="AP234" s="2333"/>
      <c r="AQ234" s="2333"/>
      <c r="AR234" s="2333"/>
      <c r="AS234" s="2333"/>
      <c r="AT234" s="2333"/>
      <c r="AU234" s="2333"/>
      <c r="AV234" s="2333"/>
      <c r="AW234" s="2333"/>
      <c r="AX234" s="2333"/>
      <c r="AY234" s="2333"/>
      <c r="AZ234" s="2333"/>
      <c r="BA234" s="1190"/>
      <c r="BB234" s="1190"/>
      <c r="BC234" s="1190"/>
      <c r="BD234" s="1194"/>
      <c r="BE234" s="1194"/>
    </row>
    <row r="235" spans="1:57" ht="15.75" customHeight="1">
      <c r="A235" s="1190"/>
      <c r="B235" s="1189"/>
      <c r="C235" s="1190"/>
      <c r="D235" s="1190"/>
      <c r="E235" s="1190"/>
      <c r="F235" s="1190"/>
      <c r="G235" s="1190"/>
      <c r="H235" s="2333"/>
      <c r="I235" s="2333"/>
      <c r="J235" s="2333"/>
      <c r="K235" s="2333"/>
      <c r="L235" s="2333"/>
      <c r="M235" s="2333"/>
      <c r="N235" s="2333"/>
      <c r="O235" s="2333"/>
      <c r="P235" s="2333"/>
      <c r="Q235" s="2333"/>
      <c r="R235" s="2333"/>
      <c r="S235" s="2333"/>
      <c r="T235" s="2333"/>
      <c r="U235" s="2333"/>
      <c r="V235" s="2333"/>
      <c r="W235" s="2333"/>
      <c r="X235" s="2333"/>
      <c r="Y235" s="2333"/>
      <c r="Z235" s="2333"/>
      <c r="AA235" s="2333"/>
      <c r="AB235" s="2333"/>
      <c r="AC235" s="2333"/>
      <c r="AD235" s="2333"/>
      <c r="AE235" s="2333"/>
      <c r="AF235" s="2333"/>
      <c r="AG235" s="2333"/>
      <c r="AH235" s="2333"/>
      <c r="AI235" s="2333"/>
      <c r="AJ235" s="2333"/>
      <c r="AK235" s="2333"/>
      <c r="AL235" s="2333"/>
      <c r="AM235" s="2333"/>
      <c r="AN235" s="2333"/>
      <c r="AO235" s="2333"/>
      <c r="AP235" s="2333"/>
      <c r="AQ235" s="2333"/>
      <c r="AR235" s="2333"/>
      <c r="AS235" s="2333"/>
      <c r="AT235" s="2333"/>
      <c r="AU235" s="2333"/>
      <c r="AV235" s="2333"/>
      <c r="AW235" s="2333"/>
      <c r="AX235" s="2333"/>
      <c r="AY235" s="2333"/>
      <c r="AZ235" s="2333"/>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34" t="s">
        <v>2287</v>
      </c>
      <c r="I237" s="2334"/>
      <c r="J237" s="2334"/>
      <c r="K237" s="2334"/>
      <c r="L237" s="2334"/>
      <c r="M237" s="2334"/>
      <c r="N237" s="2334"/>
      <c r="O237" s="2334"/>
      <c r="P237" s="2334"/>
      <c r="Q237" s="2334"/>
      <c r="R237" s="2334"/>
      <c r="S237" s="2334"/>
      <c r="T237" s="2334"/>
      <c r="U237" s="2334"/>
      <c r="V237" s="2334"/>
      <c r="W237" s="2334"/>
      <c r="X237" s="2334"/>
      <c r="Y237" s="2334"/>
      <c r="Z237" s="2334"/>
      <c r="AA237" s="2334"/>
      <c r="AB237" s="2334"/>
      <c r="AC237" s="2334"/>
      <c r="AD237" s="2334"/>
      <c r="AE237" s="2334"/>
      <c r="AF237" s="2334"/>
      <c r="AG237" s="2334"/>
      <c r="AH237" s="2334"/>
      <c r="AI237" s="2334"/>
      <c r="AJ237" s="2334"/>
      <c r="AK237" s="2334"/>
      <c r="AL237" s="2334"/>
      <c r="AM237" s="2334"/>
      <c r="AN237" s="2334"/>
      <c r="AO237" s="2334"/>
      <c r="AP237" s="2334"/>
      <c r="AQ237" s="2334"/>
      <c r="AR237" s="2334"/>
      <c r="AS237" s="2334"/>
      <c r="AT237" s="2334"/>
      <c r="AU237" s="2334"/>
      <c r="AV237" s="2334"/>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24" t="s">
        <v>2286</v>
      </c>
      <c r="I239" s="2324"/>
      <c r="J239" s="2324"/>
      <c r="K239" s="2324"/>
      <c r="L239" s="1239"/>
      <c r="M239" s="1239"/>
      <c r="N239" s="1239"/>
      <c r="O239" s="1239"/>
      <c r="P239" s="1239"/>
      <c r="Q239" s="1239"/>
      <c r="R239" s="1239"/>
      <c r="S239" s="2335"/>
      <c r="T239" s="2336"/>
      <c r="U239" s="2336"/>
      <c r="V239" s="2336"/>
      <c r="W239" s="2336"/>
      <c r="X239" s="2336"/>
      <c r="Y239" s="2336"/>
      <c r="Z239" s="2336"/>
      <c r="AA239" s="2336"/>
      <c r="AB239" s="2336"/>
      <c r="AC239" s="2336"/>
      <c r="AD239" s="2336"/>
      <c r="AE239" s="2336"/>
      <c r="AF239" s="2336"/>
      <c r="AG239" s="2336"/>
      <c r="AH239" s="2336"/>
      <c r="AI239" s="2336"/>
      <c r="AJ239" s="2337"/>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24" t="s">
        <v>2285</v>
      </c>
      <c r="I241" s="2324"/>
      <c r="J241" s="2324"/>
      <c r="K241" s="1241"/>
      <c r="L241" s="1239"/>
      <c r="M241" s="1239"/>
      <c r="N241" s="1239"/>
      <c r="O241" s="1239"/>
      <c r="P241" s="1239"/>
      <c r="Q241" s="1239"/>
      <c r="R241" s="1239"/>
      <c r="S241" s="2325"/>
      <c r="T241" s="2326"/>
      <c r="U241" s="2326"/>
      <c r="V241" s="2326"/>
      <c r="W241" s="2326"/>
      <c r="X241" s="2326"/>
      <c r="Y241" s="2326"/>
      <c r="Z241" s="2326"/>
      <c r="AA241" s="2326"/>
      <c r="AB241" s="2326"/>
      <c r="AC241" s="2326"/>
      <c r="AD241" s="2326"/>
      <c r="AE241" s="2326"/>
      <c r="AF241" s="2326"/>
      <c r="AG241" s="2326"/>
      <c r="AH241" s="2326"/>
      <c r="AI241" s="2326"/>
      <c r="AJ241" s="2327"/>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24" t="s">
        <v>441</v>
      </c>
      <c r="I243" s="2324"/>
      <c r="J243" s="1241"/>
      <c r="K243" s="1241"/>
      <c r="L243" s="1239"/>
      <c r="M243" s="1239"/>
      <c r="N243" s="1239"/>
      <c r="O243" s="1239"/>
      <c r="P243" s="1239"/>
      <c r="Q243" s="1239"/>
      <c r="R243" s="1239"/>
      <c r="S243" s="2325"/>
      <c r="T243" s="2326"/>
      <c r="U243" s="2326"/>
      <c r="V243" s="2326"/>
      <c r="W243" s="2326"/>
      <c r="X243" s="2326"/>
      <c r="Y243" s="2326"/>
      <c r="Z243" s="2326"/>
      <c r="AA243" s="2326"/>
      <c r="AB243" s="2326"/>
      <c r="AC243" s="2326"/>
      <c r="AD243" s="2326"/>
      <c r="AE243" s="2326"/>
      <c r="AF243" s="2326"/>
      <c r="AG243" s="2326"/>
      <c r="AH243" s="2326"/>
      <c r="AI243" s="2326"/>
      <c r="AJ243" s="2327"/>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8" t="s">
        <v>2284</v>
      </c>
      <c r="I245" s="2328"/>
      <c r="J245" s="2328"/>
      <c r="K245" s="2328"/>
      <c r="L245" s="2328"/>
      <c r="M245" s="2328"/>
      <c r="N245" s="2328"/>
      <c r="O245" s="2328"/>
      <c r="P245" s="1239"/>
      <c r="Q245" s="1239"/>
      <c r="R245" s="1239"/>
      <c r="S245" s="2325"/>
      <c r="T245" s="2326"/>
      <c r="U245" s="2326"/>
      <c r="V245" s="2326"/>
      <c r="W245" s="2326"/>
      <c r="X245" s="2326"/>
      <c r="Y245" s="2326"/>
      <c r="Z245" s="2326"/>
      <c r="AA245" s="2326"/>
      <c r="AB245" s="2326"/>
      <c r="AC245" s="2326"/>
      <c r="AD245" s="2326"/>
      <c r="AE245" s="2326"/>
      <c r="AF245" s="2326"/>
      <c r="AG245" s="2326"/>
      <c r="AH245" s="2326"/>
      <c r="AI245" s="2326"/>
      <c r="AJ245" s="2327"/>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9" t="s">
        <v>2283</v>
      </c>
      <c r="I247" s="2329"/>
      <c r="J247" s="1239"/>
      <c r="K247" s="1239"/>
      <c r="L247" s="1239"/>
      <c r="M247" s="1239"/>
      <c r="N247" s="1239"/>
      <c r="O247" s="1239"/>
      <c r="P247" s="1239"/>
      <c r="Q247" s="1239"/>
      <c r="R247" s="1239"/>
      <c r="S247" s="2330"/>
      <c r="T247" s="2331"/>
      <c r="U247" s="2331"/>
      <c r="V247" s="2331"/>
      <c r="W247" s="2331"/>
      <c r="X247" s="2331"/>
      <c r="Y247" s="2331"/>
      <c r="Z247" s="2331"/>
      <c r="AA247" s="2331"/>
      <c r="AB247" s="2331"/>
      <c r="AC247" s="2331"/>
      <c r="AD247" s="2331"/>
      <c r="AE247" s="2331"/>
      <c r="AF247" s="2331"/>
      <c r="AG247" s="2331"/>
      <c r="AH247" s="2331"/>
      <c r="AI247" s="2331"/>
      <c r="AJ247" s="2332"/>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sqref="A1:AN2"/>
    </sheetView>
  </sheetViews>
  <sheetFormatPr defaultColWidth="0" defaultRowHeight="12.95" customHeight="1"/>
  <cols>
    <col min="1" max="1" width="1.42578125" style="402" customWidth="1"/>
    <col min="2" max="2" width="0.85546875" style="402" customWidth="1"/>
    <col min="3" max="18" width="2.42578125" style="402" customWidth="1"/>
    <col min="19" max="19" width="6.42578125" style="402" customWidth="1"/>
    <col min="20" max="39" width="2.42578125" style="402" customWidth="1"/>
    <col min="40" max="40" width="1.42578125" style="402" customWidth="1"/>
    <col min="41" max="256" width="2.42578125" style="402" hidden="1"/>
    <col min="257" max="257" width="1.42578125" style="402" hidden="1" customWidth="1"/>
    <col min="258" max="258" width="0.85546875" style="402" hidden="1" customWidth="1"/>
    <col min="259" max="274" width="2.42578125" style="402" hidden="1" customWidth="1"/>
    <col min="275" max="275" width="4" style="402" hidden="1" customWidth="1"/>
    <col min="276" max="295" width="2.42578125" style="402" hidden="1" customWidth="1"/>
    <col min="296" max="296" width="1.42578125" style="402" hidden="1" customWidth="1"/>
    <col min="297" max="512" width="2.42578125" style="402" hidden="1"/>
    <col min="513" max="513" width="1.42578125" style="402" hidden="1" customWidth="1"/>
    <col min="514" max="514" width="0.85546875" style="402" hidden="1" customWidth="1"/>
    <col min="515" max="530" width="2.42578125" style="402" hidden="1" customWidth="1"/>
    <col min="531" max="531" width="4" style="402" hidden="1" customWidth="1"/>
    <col min="532" max="551" width="2.42578125" style="402" hidden="1" customWidth="1"/>
    <col min="552" max="552" width="1.42578125" style="402" hidden="1" customWidth="1"/>
    <col min="553" max="768" width="2.42578125" style="402" hidden="1"/>
    <col min="769" max="769" width="1.42578125" style="402" hidden="1" customWidth="1"/>
    <col min="770" max="770" width="0.85546875" style="402" hidden="1" customWidth="1"/>
    <col min="771" max="786" width="2.42578125" style="402" hidden="1" customWidth="1"/>
    <col min="787" max="787" width="4" style="402" hidden="1" customWidth="1"/>
    <col min="788" max="807" width="2.42578125" style="402" hidden="1" customWidth="1"/>
    <col min="808" max="808" width="1.42578125" style="402" hidden="1" customWidth="1"/>
    <col min="809" max="1024" width="2.42578125" style="402" hidden="1"/>
    <col min="1025" max="1025" width="1.42578125" style="402" hidden="1" customWidth="1"/>
    <col min="1026" max="1026" width="0.85546875" style="402" hidden="1" customWidth="1"/>
    <col min="1027" max="1042" width="2.42578125" style="402" hidden="1" customWidth="1"/>
    <col min="1043" max="1043" width="4" style="402" hidden="1" customWidth="1"/>
    <col min="1044" max="1063" width="2.42578125" style="402" hidden="1" customWidth="1"/>
    <col min="1064" max="1064" width="1.42578125" style="402" hidden="1" customWidth="1"/>
    <col min="1065" max="1280" width="2.42578125" style="402" hidden="1"/>
    <col min="1281" max="1281" width="1.42578125" style="402" hidden="1" customWidth="1"/>
    <col min="1282" max="1282" width="0.85546875" style="402" hidden="1" customWidth="1"/>
    <col min="1283" max="1298" width="2.42578125" style="402" hidden="1" customWidth="1"/>
    <col min="1299" max="1299" width="4" style="402" hidden="1" customWidth="1"/>
    <col min="1300" max="1319" width="2.42578125" style="402" hidden="1" customWidth="1"/>
    <col min="1320" max="1320" width="1.42578125" style="402" hidden="1" customWidth="1"/>
    <col min="1321" max="1536" width="2.42578125" style="402" hidden="1"/>
    <col min="1537" max="1537" width="1.42578125" style="402" hidden="1" customWidth="1"/>
    <col min="1538" max="1538" width="0.85546875" style="402" hidden="1" customWidth="1"/>
    <col min="1539" max="1554" width="2.42578125" style="402" hidden="1" customWidth="1"/>
    <col min="1555" max="1555" width="4" style="402" hidden="1" customWidth="1"/>
    <col min="1556" max="1575" width="2.42578125" style="402" hidden="1" customWidth="1"/>
    <col min="1576" max="1576" width="1.42578125" style="402" hidden="1" customWidth="1"/>
    <col min="1577" max="1792" width="2.42578125" style="402" hidden="1"/>
    <col min="1793" max="1793" width="1.42578125" style="402" hidden="1" customWidth="1"/>
    <col min="1794" max="1794" width="0.85546875" style="402" hidden="1" customWidth="1"/>
    <col min="1795" max="1810" width="2.42578125" style="402" hidden="1" customWidth="1"/>
    <col min="1811" max="1811" width="4" style="402" hidden="1" customWidth="1"/>
    <col min="1812" max="1831" width="2.42578125" style="402" hidden="1" customWidth="1"/>
    <col min="1832" max="1832" width="1.42578125" style="402" hidden="1" customWidth="1"/>
    <col min="1833" max="2048" width="2.42578125" style="402" hidden="1"/>
    <col min="2049" max="2049" width="1.42578125" style="402" hidden="1" customWidth="1"/>
    <col min="2050" max="2050" width="0.85546875" style="402" hidden="1" customWidth="1"/>
    <col min="2051" max="2066" width="2.42578125" style="402" hidden="1" customWidth="1"/>
    <col min="2067" max="2067" width="4" style="402" hidden="1" customWidth="1"/>
    <col min="2068" max="2087" width="2.42578125" style="402" hidden="1" customWidth="1"/>
    <col min="2088" max="2088" width="1.42578125" style="402" hidden="1" customWidth="1"/>
    <col min="2089" max="2304" width="2.42578125" style="402" hidden="1"/>
    <col min="2305" max="2305" width="1.42578125" style="402" hidden="1" customWidth="1"/>
    <col min="2306" max="2306" width="0.85546875" style="402" hidden="1" customWidth="1"/>
    <col min="2307" max="2322" width="2.42578125" style="402" hidden="1" customWidth="1"/>
    <col min="2323" max="2323" width="4" style="402" hidden="1" customWidth="1"/>
    <col min="2324" max="2343" width="2.42578125" style="402" hidden="1" customWidth="1"/>
    <col min="2344" max="2344" width="1.42578125" style="402" hidden="1" customWidth="1"/>
    <col min="2345" max="2560" width="2.42578125" style="402" hidden="1"/>
    <col min="2561" max="2561" width="1.42578125" style="402" hidden="1" customWidth="1"/>
    <col min="2562" max="2562" width="0.85546875" style="402" hidden="1" customWidth="1"/>
    <col min="2563" max="2578" width="2.42578125" style="402" hidden="1" customWidth="1"/>
    <col min="2579" max="2579" width="4" style="402" hidden="1" customWidth="1"/>
    <col min="2580" max="2599" width="2.42578125" style="402" hidden="1" customWidth="1"/>
    <col min="2600" max="2600" width="1.42578125" style="402" hidden="1" customWidth="1"/>
    <col min="2601" max="2816" width="2.42578125" style="402" hidden="1"/>
    <col min="2817" max="2817" width="1.42578125" style="402" hidden="1" customWidth="1"/>
    <col min="2818" max="2818" width="0.85546875" style="402" hidden="1" customWidth="1"/>
    <col min="2819" max="2834" width="2.42578125" style="402" hidden="1" customWidth="1"/>
    <col min="2835" max="2835" width="4" style="402" hidden="1" customWidth="1"/>
    <col min="2836" max="2855" width="2.42578125" style="402" hidden="1" customWidth="1"/>
    <col min="2856" max="2856" width="1.42578125" style="402" hidden="1" customWidth="1"/>
    <col min="2857" max="3072" width="2.42578125" style="402" hidden="1"/>
    <col min="3073" max="3073" width="1.42578125" style="402" hidden="1" customWidth="1"/>
    <col min="3074" max="3074" width="0.85546875" style="402" hidden="1" customWidth="1"/>
    <col min="3075" max="3090" width="2.42578125" style="402" hidden="1" customWidth="1"/>
    <col min="3091" max="3091" width="4" style="402" hidden="1" customWidth="1"/>
    <col min="3092" max="3111" width="2.42578125" style="402" hidden="1" customWidth="1"/>
    <col min="3112" max="3112" width="1.42578125" style="402" hidden="1" customWidth="1"/>
    <col min="3113" max="3328" width="2.42578125" style="402" hidden="1"/>
    <col min="3329" max="3329" width="1.42578125" style="402" hidden="1" customWidth="1"/>
    <col min="3330" max="3330" width="0.85546875" style="402" hidden="1" customWidth="1"/>
    <col min="3331" max="3346" width="2.42578125" style="402" hidden="1" customWidth="1"/>
    <col min="3347" max="3347" width="4" style="402" hidden="1" customWidth="1"/>
    <col min="3348" max="3367" width="2.42578125" style="402" hidden="1" customWidth="1"/>
    <col min="3368" max="3368" width="1.42578125" style="402" hidden="1" customWidth="1"/>
    <col min="3369" max="3584" width="2.42578125" style="402" hidden="1"/>
    <col min="3585" max="3585" width="1.42578125" style="402" hidden="1" customWidth="1"/>
    <col min="3586" max="3586" width="0.85546875" style="402" hidden="1" customWidth="1"/>
    <col min="3587" max="3602" width="2.42578125" style="402" hidden="1" customWidth="1"/>
    <col min="3603" max="3603" width="4" style="402" hidden="1" customWidth="1"/>
    <col min="3604" max="3623" width="2.42578125" style="402" hidden="1" customWidth="1"/>
    <col min="3624" max="3624" width="1.42578125" style="402" hidden="1" customWidth="1"/>
    <col min="3625" max="3840" width="2.42578125" style="402" hidden="1"/>
    <col min="3841" max="3841" width="1.42578125" style="402" hidden="1" customWidth="1"/>
    <col min="3842" max="3842" width="0.85546875" style="402" hidden="1" customWidth="1"/>
    <col min="3843" max="3858" width="2.42578125" style="402" hidden="1" customWidth="1"/>
    <col min="3859" max="3859" width="4" style="402" hidden="1" customWidth="1"/>
    <col min="3860" max="3879" width="2.42578125" style="402" hidden="1" customWidth="1"/>
    <col min="3880" max="3880" width="1.42578125" style="402" hidden="1" customWidth="1"/>
    <col min="3881" max="4096" width="2.42578125" style="402" hidden="1"/>
    <col min="4097" max="4097" width="1.42578125" style="402" hidden="1" customWidth="1"/>
    <col min="4098" max="4098" width="0.85546875" style="402" hidden="1" customWidth="1"/>
    <col min="4099" max="4114" width="2.42578125" style="402" hidden="1" customWidth="1"/>
    <col min="4115" max="4115" width="4" style="402" hidden="1" customWidth="1"/>
    <col min="4116" max="4135" width="2.42578125" style="402" hidden="1" customWidth="1"/>
    <col min="4136" max="4136" width="1.42578125" style="402" hidden="1" customWidth="1"/>
    <col min="4137" max="4352" width="2.42578125" style="402" hidden="1"/>
    <col min="4353" max="4353" width="1.42578125" style="402" hidden="1" customWidth="1"/>
    <col min="4354" max="4354" width="0.85546875" style="402" hidden="1" customWidth="1"/>
    <col min="4355" max="4370" width="2.42578125" style="402" hidden="1" customWidth="1"/>
    <col min="4371" max="4371" width="4" style="402" hidden="1" customWidth="1"/>
    <col min="4372" max="4391" width="2.42578125" style="402" hidden="1" customWidth="1"/>
    <col min="4392" max="4392" width="1.42578125" style="402" hidden="1" customWidth="1"/>
    <col min="4393" max="4608" width="2.42578125" style="402" hidden="1"/>
    <col min="4609" max="4609" width="1.42578125" style="402" hidden="1" customWidth="1"/>
    <col min="4610" max="4610" width="0.85546875" style="402" hidden="1" customWidth="1"/>
    <col min="4611" max="4626" width="2.42578125" style="402" hidden="1" customWidth="1"/>
    <col min="4627" max="4627" width="4" style="402" hidden="1" customWidth="1"/>
    <col min="4628" max="4647" width="2.42578125" style="402" hidden="1" customWidth="1"/>
    <col min="4648" max="4648" width="1.42578125" style="402" hidden="1" customWidth="1"/>
    <col min="4649" max="4864" width="2.42578125" style="402" hidden="1"/>
    <col min="4865" max="4865" width="1.42578125" style="402" hidden="1" customWidth="1"/>
    <col min="4866" max="4866" width="0.85546875" style="402" hidden="1" customWidth="1"/>
    <col min="4867" max="4882" width="2.42578125" style="402" hidden="1" customWidth="1"/>
    <col min="4883" max="4883" width="4" style="402" hidden="1" customWidth="1"/>
    <col min="4884" max="4903" width="2.42578125" style="402" hidden="1" customWidth="1"/>
    <col min="4904" max="4904" width="1.42578125" style="402" hidden="1" customWidth="1"/>
    <col min="4905" max="5120" width="2.42578125" style="402" hidden="1"/>
    <col min="5121" max="5121" width="1.42578125" style="402" hidden="1" customWidth="1"/>
    <col min="5122" max="5122" width="0.85546875" style="402" hidden="1" customWidth="1"/>
    <col min="5123" max="5138" width="2.42578125" style="402" hidden="1" customWidth="1"/>
    <col min="5139" max="5139" width="4" style="402" hidden="1" customWidth="1"/>
    <col min="5140" max="5159" width="2.42578125" style="402" hidden="1" customWidth="1"/>
    <col min="5160" max="5160" width="1.42578125" style="402" hidden="1" customWidth="1"/>
    <col min="5161" max="5376" width="2.42578125" style="402" hidden="1"/>
    <col min="5377" max="5377" width="1.42578125" style="402" hidden="1" customWidth="1"/>
    <col min="5378" max="5378" width="0.85546875" style="402" hidden="1" customWidth="1"/>
    <col min="5379" max="5394" width="2.42578125" style="402" hidden="1" customWidth="1"/>
    <col min="5395" max="5395" width="4" style="402" hidden="1" customWidth="1"/>
    <col min="5396" max="5415" width="2.42578125" style="402" hidden="1" customWidth="1"/>
    <col min="5416" max="5416" width="1.42578125" style="402" hidden="1" customWidth="1"/>
    <col min="5417" max="5632" width="2.42578125" style="402" hidden="1"/>
    <col min="5633" max="5633" width="1.42578125" style="402" hidden="1" customWidth="1"/>
    <col min="5634" max="5634" width="0.85546875" style="402" hidden="1" customWidth="1"/>
    <col min="5635" max="5650" width="2.42578125" style="402" hidden="1" customWidth="1"/>
    <col min="5651" max="5651" width="4" style="402" hidden="1" customWidth="1"/>
    <col min="5652" max="5671" width="2.42578125" style="402" hidden="1" customWidth="1"/>
    <col min="5672" max="5672" width="1.42578125" style="402" hidden="1" customWidth="1"/>
    <col min="5673" max="5888" width="2.42578125" style="402" hidden="1"/>
    <col min="5889" max="5889" width="1.42578125" style="402" hidden="1" customWidth="1"/>
    <col min="5890" max="5890" width="0.85546875" style="402" hidden="1" customWidth="1"/>
    <col min="5891" max="5906" width="2.42578125" style="402" hidden="1" customWidth="1"/>
    <col min="5907" max="5907" width="4" style="402" hidden="1" customWidth="1"/>
    <col min="5908" max="5927" width="2.42578125" style="402" hidden="1" customWidth="1"/>
    <col min="5928" max="5928" width="1.42578125" style="402" hidden="1" customWidth="1"/>
    <col min="5929" max="6144" width="2.42578125" style="402" hidden="1"/>
    <col min="6145" max="6145" width="1.42578125" style="402" hidden="1" customWidth="1"/>
    <col min="6146" max="6146" width="0.85546875" style="402" hidden="1" customWidth="1"/>
    <col min="6147" max="6162" width="2.42578125" style="402" hidden="1" customWidth="1"/>
    <col min="6163" max="6163" width="4" style="402" hidden="1" customWidth="1"/>
    <col min="6164" max="6183" width="2.42578125" style="402" hidden="1" customWidth="1"/>
    <col min="6184" max="6184" width="1.42578125" style="402" hidden="1" customWidth="1"/>
    <col min="6185" max="6400" width="2.42578125" style="402" hidden="1"/>
    <col min="6401" max="6401" width="1.42578125" style="402" hidden="1" customWidth="1"/>
    <col min="6402" max="6402" width="0.85546875" style="402" hidden="1" customWidth="1"/>
    <col min="6403" max="6418" width="2.42578125" style="402" hidden="1" customWidth="1"/>
    <col min="6419" max="6419" width="4" style="402" hidden="1" customWidth="1"/>
    <col min="6420" max="6439" width="2.42578125" style="402" hidden="1" customWidth="1"/>
    <col min="6440" max="6440" width="1.42578125" style="402" hidden="1" customWidth="1"/>
    <col min="6441" max="6656" width="2.42578125" style="402" hidden="1"/>
    <col min="6657" max="6657" width="1.42578125" style="402" hidden="1" customWidth="1"/>
    <col min="6658" max="6658" width="0.85546875" style="402" hidden="1" customWidth="1"/>
    <col min="6659" max="6674" width="2.42578125" style="402" hidden="1" customWidth="1"/>
    <col min="6675" max="6675" width="4" style="402" hidden="1" customWidth="1"/>
    <col min="6676" max="6695" width="2.42578125" style="402" hidden="1" customWidth="1"/>
    <col min="6696" max="6696" width="1.42578125" style="402" hidden="1" customWidth="1"/>
    <col min="6697" max="6912" width="2.42578125" style="402" hidden="1"/>
    <col min="6913" max="6913" width="1.42578125" style="402" hidden="1" customWidth="1"/>
    <col min="6914" max="6914" width="0.85546875" style="402" hidden="1" customWidth="1"/>
    <col min="6915" max="6930" width="2.42578125" style="402" hidden="1" customWidth="1"/>
    <col min="6931" max="6931" width="4" style="402" hidden="1" customWidth="1"/>
    <col min="6932" max="6951" width="2.42578125" style="402" hidden="1" customWidth="1"/>
    <col min="6952" max="6952" width="1.42578125" style="402" hidden="1" customWidth="1"/>
    <col min="6953" max="7168" width="2.42578125" style="402" hidden="1"/>
    <col min="7169" max="7169" width="1.42578125" style="402" hidden="1" customWidth="1"/>
    <col min="7170" max="7170" width="0.85546875" style="402" hidden="1" customWidth="1"/>
    <col min="7171" max="7186" width="2.42578125" style="402" hidden="1" customWidth="1"/>
    <col min="7187" max="7187" width="4" style="402" hidden="1" customWidth="1"/>
    <col min="7188" max="7207" width="2.42578125" style="402" hidden="1" customWidth="1"/>
    <col min="7208" max="7208" width="1.42578125" style="402" hidden="1" customWidth="1"/>
    <col min="7209" max="7424" width="2.42578125" style="402" hidden="1"/>
    <col min="7425" max="7425" width="1.42578125" style="402" hidden="1" customWidth="1"/>
    <col min="7426" max="7426" width="0.85546875" style="402" hidden="1" customWidth="1"/>
    <col min="7427" max="7442" width="2.42578125" style="402" hidden="1" customWidth="1"/>
    <col min="7443" max="7443" width="4" style="402" hidden="1" customWidth="1"/>
    <col min="7444" max="7463" width="2.42578125" style="402" hidden="1" customWidth="1"/>
    <col min="7464" max="7464" width="1.42578125" style="402" hidden="1" customWidth="1"/>
    <col min="7465" max="7680" width="2.42578125" style="402" hidden="1"/>
    <col min="7681" max="7681" width="1.42578125" style="402" hidden="1" customWidth="1"/>
    <col min="7682" max="7682" width="0.85546875" style="402" hidden="1" customWidth="1"/>
    <col min="7683" max="7698" width="2.42578125" style="402" hidden="1" customWidth="1"/>
    <col min="7699" max="7699" width="4" style="402" hidden="1" customWidth="1"/>
    <col min="7700" max="7719" width="2.42578125" style="402" hidden="1" customWidth="1"/>
    <col min="7720" max="7720" width="1.42578125" style="402" hidden="1" customWidth="1"/>
    <col min="7721" max="7936" width="2.42578125" style="402" hidden="1"/>
    <col min="7937" max="7937" width="1.42578125" style="402" hidden="1" customWidth="1"/>
    <col min="7938" max="7938" width="0.85546875" style="402" hidden="1" customWidth="1"/>
    <col min="7939" max="7954" width="2.42578125" style="402" hidden="1" customWidth="1"/>
    <col min="7955" max="7955" width="4" style="402" hidden="1" customWidth="1"/>
    <col min="7956" max="7975" width="2.42578125" style="402" hidden="1" customWidth="1"/>
    <col min="7976" max="7976" width="1.42578125" style="402" hidden="1" customWidth="1"/>
    <col min="7977" max="8192" width="2.42578125" style="402" hidden="1"/>
    <col min="8193" max="8193" width="1.42578125" style="402" hidden="1" customWidth="1"/>
    <col min="8194" max="8194" width="0.85546875" style="402" hidden="1" customWidth="1"/>
    <col min="8195" max="8210" width="2.42578125" style="402" hidden="1" customWidth="1"/>
    <col min="8211" max="8211" width="4" style="402" hidden="1" customWidth="1"/>
    <col min="8212" max="8231" width="2.42578125" style="402" hidden="1" customWidth="1"/>
    <col min="8232" max="8232" width="1.42578125" style="402" hidden="1" customWidth="1"/>
    <col min="8233" max="8448" width="2.42578125" style="402" hidden="1"/>
    <col min="8449" max="8449" width="1.42578125" style="402" hidden="1" customWidth="1"/>
    <col min="8450" max="8450" width="0.85546875" style="402" hidden="1" customWidth="1"/>
    <col min="8451" max="8466" width="2.42578125" style="402" hidden="1" customWidth="1"/>
    <col min="8467" max="8467" width="4" style="402" hidden="1" customWidth="1"/>
    <col min="8468" max="8487" width="2.42578125" style="402" hidden="1" customWidth="1"/>
    <col min="8488" max="8488" width="1.42578125" style="402" hidden="1" customWidth="1"/>
    <col min="8489" max="8704" width="2.42578125" style="402" hidden="1"/>
    <col min="8705" max="8705" width="1.42578125" style="402" hidden="1" customWidth="1"/>
    <col min="8706" max="8706" width="0.85546875" style="402" hidden="1" customWidth="1"/>
    <col min="8707" max="8722" width="2.42578125" style="402" hidden="1" customWidth="1"/>
    <col min="8723" max="8723" width="4" style="402" hidden="1" customWidth="1"/>
    <col min="8724" max="8743" width="2.42578125" style="402" hidden="1" customWidth="1"/>
    <col min="8744" max="8744" width="1.42578125" style="402" hidden="1" customWidth="1"/>
    <col min="8745" max="8960" width="2.42578125" style="402" hidden="1"/>
    <col min="8961" max="8961" width="1.42578125" style="402" hidden="1" customWidth="1"/>
    <col min="8962" max="8962" width="0.85546875" style="402" hidden="1" customWidth="1"/>
    <col min="8963" max="8978" width="2.42578125" style="402" hidden="1" customWidth="1"/>
    <col min="8979" max="8979" width="4" style="402" hidden="1" customWidth="1"/>
    <col min="8980" max="8999" width="2.42578125" style="402" hidden="1" customWidth="1"/>
    <col min="9000" max="9000" width="1.42578125" style="402" hidden="1" customWidth="1"/>
    <col min="9001" max="9216" width="2.42578125" style="402" hidden="1"/>
    <col min="9217" max="9217" width="1.42578125" style="402" hidden="1" customWidth="1"/>
    <col min="9218" max="9218" width="0.85546875" style="402" hidden="1" customWidth="1"/>
    <col min="9219" max="9234" width="2.42578125" style="402" hidden="1" customWidth="1"/>
    <col min="9235" max="9235" width="4" style="402" hidden="1" customWidth="1"/>
    <col min="9236" max="9255" width="2.42578125" style="402" hidden="1" customWidth="1"/>
    <col min="9256" max="9256" width="1.42578125" style="402" hidden="1" customWidth="1"/>
    <col min="9257" max="9472" width="2.42578125" style="402" hidden="1"/>
    <col min="9473" max="9473" width="1.42578125" style="402" hidden="1" customWidth="1"/>
    <col min="9474" max="9474" width="0.85546875" style="402" hidden="1" customWidth="1"/>
    <col min="9475" max="9490" width="2.42578125" style="402" hidden="1" customWidth="1"/>
    <col min="9491" max="9491" width="4" style="402" hidden="1" customWidth="1"/>
    <col min="9492" max="9511" width="2.42578125" style="402" hidden="1" customWidth="1"/>
    <col min="9512" max="9512" width="1.42578125" style="402" hidden="1" customWidth="1"/>
    <col min="9513" max="9728" width="2.42578125" style="402" hidden="1"/>
    <col min="9729" max="9729" width="1.42578125" style="402" hidden="1" customWidth="1"/>
    <col min="9730" max="9730" width="0.85546875" style="402" hidden="1" customWidth="1"/>
    <col min="9731" max="9746" width="2.42578125" style="402" hidden="1" customWidth="1"/>
    <col min="9747" max="9747" width="4" style="402" hidden="1" customWidth="1"/>
    <col min="9748" max="9767" width="2.42578125" style="402" hidden="1" customWidth="1"/>
    <col min="9768" max="9768" width="1.42578125" style="402" hidden="1" customWidth="1"/>
    <col min="9769" max="9984" width="2.42578125" style="402" hidden="1"/>
    <col min="9985" max="9985" width="1.42578125" style="402" hidden="1" customWidth="1"/>
    <col min="9986" max="9986" width="0.85546875" style="402" hidden="1" customWidth="1"/>
    <col min="9987" max="10002" width="2.42578125" style="402" hidden="1" customWidth="1"/>
    <col min="10003" max="10003" width="4" style="402" hidden="1" customWidth="1"/>
    <col min="10004" max="10023" width="2.42578125" style="402" hidden="1" customWidth="1"/>
    <col min="10024" max="10024" width="1.42578125" style="402" hidden="1" customWidth="1"/>
    <col min="10025" max="10240" width="2.42578125" style="402" hidden="1"/>
    <col min="10241" max="10241" width="1.42578125" style="402" hidden="1" customWidth="1"/>
    <col min="10242" max="10242" width="0.85546875" style="402" hidden="1" customWidth="1"/>
    <col min="10243" max="10258" width="2.42578125" style="402" hidden="1" customWidth="1"/>
    <col min="10259" max="10259" width="4" style="402" hidden="1" customWidth="1"/>
    <col min="10260" max="10279" width="2.42578125" style="402" hidden="1" customWidth="1"/>
    <col min="10280" max="10280" width="1.42578125" style="402" hidden="1" customWidth="1"/>
    <col min="10281" max="10496" width="2.42578125" style="402" hidden="1"/>
    <col min="10497" max="10497" width="1.42578125" style="402" hidden="1" customWidth="1"/>
    <col min="10498" max="10498" width="0.85546875" style="402" hidden="1" customWidth="1"/>
    <col min="10499" max="10514" width="2.42578125" style="402" hidden="1" customWidth="1"/>
    <col min="10515" max="10515" width="4" style="402" hidden="1" customWidth="1"/>
    <col min="10516" max="10535" width="2.42578125" style="402" hidden="1" customWidth="1"/>
    <col min="10536" max="10536" width="1.42578125" style="402" hidden="1" customWidth="1"/>
    <col min="10537" max="10752" width="2.42578125" style="402" hidden="1"/>
    <col min="10753" max="10753" width="1.42578125" style="402" hidden="1" customWidth="1"/>
    <col min="10754" max="10754" width="0.85546875" style="402" hidden="1" customWidth="1"/>
    <col min="10755" max="10770" width="2.42578125" style="402" hidden="1" customWidth="1"/>
    <col min="10771" max="10771" width="4" style="402" hidden="1" customWidth="1"/>
    <col min="10772" max="10791" width="2.42578125" style="402" hidden="1" customWidth="1"/>
    <col min="10792" max="10792" width="1.42578125" style="402" hidden="1" customWidth="1"/>
    <col min="10793" max="11008" width="2.42578125" style="402" hidden="1"/>
    <col min="11009" max="11009" width="1.42578125" style="402" hidden="1" customWidth="1"/>
    <col min="11010" max="11010" width="0.85546875" style="402" hidden="1" customWidth="1"/>
    <col min="11011" max="11026" width="2.42578125" style="402" hidden="1" customWidth="1"/>
    <col min="11027" max="11027" width="4" style="402" hidden="1" customWidth="1"/>
    <col min="11028" max="11047" width="2.42578125" style="402" hidden="1" customWidth="1"/>
    <col min="11048" max="11048" width="1.42578125" style="402" hidden="1" customWidth="1"/>
    <col min="11049" max="11264" width="2.42578125" style="402" hidden="1"/>
    <col min="11265" max="11265" width="1.42578125" style="402" hidden="1" customWidth="1"/>
    <col min="11266" max="11266" width="0.85546875" style="402" hidden="1" customWidth="1"/>
    <col min="11267" max="11282" width="2.42578125" style="402" hidden="1" customWidth="1"/>
    <col min="11283" max="11283" width="4" style="402" hidden="1" customWidth="1"/>
    <col min="11284" max="11303" width="2.42578125" style="402" hidden="1" customWidth="1"/>
    <col min="11304" max="11304" width="1.42578125" style="402" hidden="1" customWidth="1"/>
    <col min="11305" max="11520" width="2.42578125" style="402" hidden="1"/>
    <col min="11521" max="11521" width="1.42578125" style="402" hidden="1" customWidth="1"/>
    <col min="11522" max="11522" width="0.85546875" style="402" hidden="1" customWidth="1"/>
    <col min="11523" max="11538" width="2.42578125" style="402" hidden="1" customWidth="1"/>
    <col min="11539" max="11539" width="4" style="402" hidden="1" customWidth="1"/>
    <col min="11540" max="11559" width="2.42578125" style="402" hidden="1" customWidth="1"/>
    <col min="11560" max="11560" width="1.42578125" style="402" hidden="1" customWidth="1"/>
    <col min="11561" max="11776" width="2.42578125" style="402" hidden="1"/>
    <col min="11777" max="11777" width="1.42578125" style="402" hidden="1" customWidth="1"/>
    <col min="11778" max="11778" width="0.85546875" style="402" hidden="1" customWidth="1"/>
    <col min="11779" max="11794" width="2.42578125" style="402" hidden="1" customWidth="1"/>
    <col min="11795" max="11795" width="4" style="402" hidden="1" customWidth="1"/>
    <col min="11796" max="11815" width="2.42578125" style="402" hidden="1" customWidth="1"/>
    <col min="11816" max="11816" width="1.42578125" style="402" hidden="1" customWidth="1"/>
    <col min="11817" max="12032" width="2.42578125" style="402" hidden="1"/>
    <col min="12033" max="12033" width="1.42578125" style="402" hidden="1" customWidth="1"/>
    <col min="12034" max="12034" width="0.85546875" style="402" hidden="1" customWidth="1"/>
    <col min="12035" max="12050" width="2.42578125" style="402" hidden="1" customWidth="1"/>
    <col min="12051" max="12051" width="4" style="402" hidden="1" customWidth="1"/>
    <col min="12052" max="12071" width="2.42578125" style="402" hidden="1" customWidth="1"/>
    <col min="12072" max="12072" width="1.42578125" style="402" hidden="1" customWidth="1"/>
    <col min="12073" max="12288" width="2.42578125" style="402" hidden="1"/>
    <col min="12289" max="12289" width="1.42578125" style="402" hidden="1" customWidth="1"/>
    <col min="12290" max="12290" width="0.85546875" style="402" hidden="1" customWidth="1"/>
    <col min="12291" max="12306" width="2.42578125" style="402" hidden="1" customWidth="1"/>
    <col min="12307" max="12307" width="4" style="402" hidden="1" customWidth="1"/>
    <col min="12308" max="12327" width="2.42578125" style="402" hidden="1" customWidth="1"/>
    <col min="12328" max="12328" width="1.42578125" style="402" hidden="1" customWidth="1"/>
    <col min="12329" max="12544" width="2.42578125" style="402" hidden="1"/>
    <col min="12545" max="12545" width="1.42578125" style="402" hidden="1" customWidth="1"/>
    <col min="12546" max="12546" width="0.85546875" style="402" hidden="1" customWidth="1"/>
    <col min="12547" max="12562" width="2.42578125" style="402" hidden="1" customWidth="1"/>
    <col min="12563" max="12563" width="4" style="402" hidden="1" customWidth="1"/>
    <col min="12564" max="12583" width="2.42578125" style="402" hidden="1" customWidth="1"/>
    <col min="12584" max="12584" width="1.42578125" style="402" hidden="1" customWidth="1"/>
    <col min="12585" max="12800" width="2.42578125" style="402" hidden="1"/>
    <col min="12801" max="12801" width="1.42578125" style="402" hidden="1" customWidth="1"/>
    <col min="12802" max="12802" width="0.85546875" style="402" hidden="1" customWidth="1"/>
    <col min="12803" max="12818" width="2.42578125" style="402" hidden="1" customWidth="1"/>
    <col min="12819" max="12819" width="4" style="402" hidden="1" customWidth="1"/>
    <col min="12820" max="12839" width="2.42578125" style="402" hidden="1" customWidth="1"/>
    <col min="12840" max="12840" width="1.42578125" style="402" hidden="1" customWidth="1"/>
    <col min="12841" max="13056" width="2.42578125" style="402" hidden="1"/>
    <col min="13057" max="13057" width="1.42578125" style="402" hidden="1" customWidth="1"/>
    <col min="13058" max="13058" width="0.85546875" style="402" hidden="1" customWidth="1"/>
    <col min="13059" max="13074" width="2.42578125" style="402" hidden="1" customWidth="1"/>
    <col min="13075" max="13075" width="4" style="402" hidden="1" customWidth="1"/>
    <col min="13076" max="13095" width="2.42578125" style="402" hidden="1" customWidth="1"/>
    <col min="13096" max="13096" width="1.42578125" style="402" hidden="1" customWidth="1"/>
    <col min="13097" max="13312" width="2.42578125" style="402" hidden="1"/>
    <col min="13313" max="13313" width="1.42578125" style="402" hidden="1" customWidth="1"/>
    <col min="13314" max="13314" width="0.85546875" style="402" hidden="1" customWidth="1"/>
    <col min="13315" max="13330" width="2.42578125" style="402" hidden="1" customWidth="1"/>
    <col min="13331" max="13331" width="4" style="402" hidden="1" customWidth="1"/>
    <col min="13332" max="13351" width="2.42578125" style="402" hidden="1" customWidth="1"/>
    <col min="13352" max="13352" width="1.42578125" style="402" hidden="1" customWidth="1"/>
    <col min="13353" max="13568" width="2.42578125" style="402" hidden="1"/>
    <col min="13569" max="13569" width="1.42578125" style="402" hidden="1" customWidth="1"/>
    <col min="13570" max="13570" width="0.85546875" style="402" hidden="1" customWidth="1"/>
    <col min="13571" max="13586" width="2.42578125" style="402" hidden="1" customWidth="1"/>
    <col min="13587" max="13587" width="4" style="402" hidden="1" customWidth="1"/>
    <col min="13588" max="13607" width="2.42578125" style="402" hidden="1" customWidth="1"/>
    <col min="13608" max="13608" width="1.42578125" style="402" hidden="1" customWidth="1"/>
    <col min="13609" max="13824" width="2.42578125" style="402" hidden="1"/>
    <col min="13825" max="13825" width="1.42578125" style="402" hidden="1" customWidth="1"/>
    <col min="13826" max="13826" width="0.85546875" style="402" hidden="1" customWidth="1"/>
    <col min="13827" max="13842" width="2.42578125" style="402" hidden="1" customWidth="1"/>
    <col min="13843" max="13843" width="4" style="402" hidden="1" customWidth="1"/>
    <col min="13844" max="13863" width="2.42578125" style="402" hidden="1" customWidth="1"/>
    <col min="13864" max="13864" width="1.42578125" style="402" hidden="1" customWidth="1"/>
    <col min="13865" max="14080" width="2.42578125" style="402" hidden="1"/>
    <col min="14081" max="14081" width="1.42578125" style="402" hidden="1" customWidth="1"/>
    <col min="14082" max="14082" width="0.85546875" style="402" hidden="1" customWidth="1"/>
    <col min="14083" max="14098" width="2.42578125" style="402" hidden="1" customWidth="1"/>
    <col min="14099" max="14099" width="4" style="402" hidden="1" customWidth="1"/>
    <col min="14100" max="14119" width="2.42578125" style="402" hidden="1" customWidth="1"/>
    <col min="14120" max="14120" width="1.42578125" style="402" hidden="1" customWidth="1"/>
    <col min="14121" max="14336" width="2.42578125" style="402" hidden="1"/>
    <col min="14337" max="14337" width="1.42578125" style="402" hidden="1" customWidth="1"/>
    <col min="14338" max="14338" width="0.85546875" style="402" hidden="1" customWidth="1"/>
    <col min="14339" max="14354" width="2.42578125" style="402" hidden="1" customWidth="1"/>
    <col min="14355" max="14355" width="4" style="402" hidden="1" customWidth="1"/>
    <col min="14356" max="14375" width="2.42578125" style="402" hidden="1" customWidth="1"/>
    <col min="14376" max="14376" width="1.42578125" style="402" hidden="1" customWidth="1"/>
    <col min="14377" max="14592" width="2.42578125" style="402" hidden="1"/>
    <col min="14593" max="14593" width="1.42578125" style="402" hidden="1" customWidth="1"/>
    <col min="14594" max="14594" width="0.85546875" style="402" hidden="1" customWidth="1"/>
    <col min="14595" max="14610" width="2.42578125" style="402" hidden="1" customWidth="1"/>
    <col min="14611" max="14611" width="4" style="402" hidden="1" customWidth="1"/>
    <col min="14612" max="14631" width="2.42578125" style="402" hidden="1" customWidth="1"/>
    <col min="14632" max="14632" width="1.42578125" style="402" hidden="1" customWidth="1"/>
    <col min="14633" max="14848" width="2.42578125" style="402" hidden="1"/>
    <col min="14849" max="14849" width="1.42578125" style="402" hidden="1" customWidth="1"/>
    <col min="14850" max="14850" width="0.85546875" style="402" hidden="1" customWidth="1"/>
    <col min="14851" max="14866" width="2.42578125" style="402" hidden="1" customWidth="1"/>
    <col min="14867" max="14867" width="4" style="402" hidden="1" customWidth="1"/>
    <col min="14868" max="14887" width="2.42578125" style="402" hidden="1" customWidth="1"/>
    <col min="14888" max="14888" width="1.42578125" style="402" hidden="1" customWidth="1"/>
    <col min="14889" max="15104" width="2.42578125" style="402" hidden="1"/>
    <col min="15105" max="15105" width="1.42578125" style="402" hidden="1" customWidth="1"/>
    <col min="15106" max="15106" width="0.85546875" style="402" hidden="1" customWidth="1"/>
    <col min="15107" max="15122" width="2.42578125" style="402" hidden="1" customWidth="1"/>
    <col min="15123" max="15123" width="4" style="402" hidden="1" customWidth="1"/>
    <col min="15124" max="15143" width="2.42578125" style="402" hidden="1" customWidth="1"/>
    <col min="15144" max="15144" width="1.42578125" style="402" hidden="1" customWidth="1"/>
    <col min="15145" max="15360" width="2.42578125" style="402" hidden="1"/>
    <col min="15361" max="15361" width="1.42578125" style="402" hidden="1" customWidth="1"/>
    <col min="15362" max="15362" width="0.85546875" style="402" hidden="1" customWidth="1"/>
    <col min="15363" max="15378" width="2.42578125" style="402" hidden="1" customWidth="1"/>
    <col min="15379" max="15379" width="4" style="402" hidden="1" customWidth="1"/>
    <col min="15380" max="15399" width="2.42578125" style="402" hidden="1" customWidth="1"/>
    <col min="15400" max="15400" width="1.42578125" style="402" hidden="1" customWidth="1"/>
    <col min="15401" max="15616" width="2.42578125" style="402" hidden="1"/>
    <col min="15617" max="15617" width="1.42578125" style="402" hidden="1" customWidth="1"/>
    <col min="15618" max="15618" width="0.85546875" style="402" hidden="1" customWidth="1"/>
    <col min="15619" max="15634" width="2.42578125" style="402" hidden="1" customWidth="1"/>
    <col min="15635" max="15635" width="4" style="402" hidden="1" customWidth="1"/>
    <col min="15636" max="15655" width="2.42578125" style="402" hidden="1" customWidth="1"/>
    <col min="15656" max="15656" width="1.42578125" style="402" hidden="1" customWidth="1"/>
    <col min="15657" max="15872" width="2.42578125" style="402" hidden="1"/>
    <col min="15873" max="15873" width="1.42578125" style="402" hidden="1" customWidth="1"/>
    <col min="15874" max="15874" width="0.85546875" style="402" hidden="1" customWidth="1"/>
    <col min="15875" max="15890" width="2.42578125" style="402" hidden="1" customWidth="1"/>
    <col min="15891" max="15891" width="4" style="402" hidden="1" customWidth="1"/>
    <col min="15892" max="15911" width="2.42578125" style="402" hidden="1" customWidth="1"/>
    <col min="15912" max="15912" width="1.42578125" style="402" hidden="1" customWidth="1"/>
    <col min="15913" max="16128" width="2.42578125" style="402" hidden="1"/>
    <col min="16129" max="16129" width="1.42578125" style="402" hidden="1" customWidth="1"/>
    <col min="16130" max="16130" width="0.85546875" style="402" hidden="1" customWidth="1"/>
    <col min="16131" max="16146" width="2.42578125" style="402" hidden="1" customWidth="1"/>
    <col min="16147" max="16147" width="4" style="402" hidden="1" customWidth="1"/>
    <col min="16148" max="16167" width="2.42578125" style="402" hidden="1" customWidth="1"/>
    <col min="16168" max="16168" width="1.42578125" style="402" hidden="1" customWidth="1"/>
    <col min="16169" max="16384" width="2.42578125" style="402" hidden="1"/>
  </cols>
  <sheetData>
    <row r="1" spans="1:40" ht="12.95" customHeight="1">
      <c r="A1" s="2369" t="s">
        <v>1280</v>
      </c>
      <c r="B1" s="2369"/>
      <c r="C1" s="2369"/>
      <c r="D1" s="2369"/>
      <c r="E1" s="2369"/>
      <c r="F1" s="2369"/>
      <c r="G1" s="2369"/>
      <c r="H1" s="2369"/>
      <c r="I1" s="2369"/>
      <c r="J1" s="2369"/>
      <c r="K1" s="2369"/>
      <c r="L1" s="2369"/>
      <c r="M1" s="2369"/>
      <c r="N1" s="2369"/>
      <c r="O1" s="2369"/>
      <c r="P1" s="2369"/>
      <c r="Q1" s="2369"/>
      <c r="R1" s="2369"/>
      <c r="S1" s="2369"/>
      <c r="T1" s="2369"/>
      <c r="U1" s="2369"/>
      <c r="V1" s="2369"/>
      <c r="W1" s="2369"/>
      <c r="X1" s="2369"/>
      <c r="Y1" s="2369"/>
      <c r="Z1" s="2369"/>
      <c r="AA1" s="2369"/>
      <c r="AB1" s="2369"/>
      <c r="AC1" s="2369"/>
      <c r="AD1" s="2369"/>
      <c r="AE1" s="2369"/>
      <c r="AF1" s="2369"/>
      <c r="AG1" s="2369"/>
      <c r="AH1" s="2369"/>
      <c r="AI1" s="2369"/>
      <c r="AJ1" s="2369"/>
      <c r="AK1" s="2369"/>
      <c r="AL1" s="2369"/>
      <c r="AM1" s="2369"/>
      <c r="AN1" s="2369"/>
    </row>
    <row r="2" spans="1:40" ht="12.95" customHeight="1" thickBot="1">
      <c r="A2" s="2370"/>
      <c r="B2" s="2370"/>
      <c r="C2" s="2370"/>
      <c r="D2" s="2370"/>
      <c r="E2" s="2370"/>
      <c r="F2" s="2370"/>
      <c r="G2" s="2370"/>
      <c r="H2" s="2370"/>
      <c r="I2" s="2370"/>
      <c r="J2" s="2370"/>
      <c r="K2" s="2370"/>
      <c r="L2" s="2370"/>
      <c r="M2" s="2370"/>
      <c r="N2" s="2370"/>
      <c r="O2" s="2370"/>
      <c r="P2" s="2370"/>
      <c r="Q2" s="2370"/>
      <c r="R2" s="2370"/>
      <c r="S2" s="2370"/>
      <c r="T2" s="2370"/>
      <c r="U2" s="2370"/>
      <c r="V2" s="2370"/>
      <c r="W2" s="2370"/>
      <c r="X2" s="2370"/>
      <c r="Y2" s="2370"/>
      <c r="Z2" s="2370"/>
      <c r="AA2" s="2370"/>
      <c r="AB2" s="2370"/>
      <c r="AC2" s="2370"/>
      <c r="AD2" s="2370"/>
      <c r="AE2" s="2370"/>
      <c r="AF2" s="2370"/>
      <c r="AG2" s="2370"/>
      <c r="AH2" s="2370"/>
      <c r="AI2" s="2370"/>
      <c r="AJ2" s="2370"/>
      <c r="AK2" s="2370"/>
      <c r="AL2" s="2370"/>
      <c r="AM2" s="2370"/>
      <c r="AN2" s="2370"/>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71" t="str">
        <f xml:space="preserve"> IF(T25=100%,'Sources and Basis Breakdown'!G2,'Sources and Basis Breakdown'!F2)</f>
        <v>30% PVC for New Const/
Rehabilitation
DDA/QCT
Building(s)</v>
      </c>
      <c r="U7" s="2371"/>
      <c r="V7" s="2371"/>
      <c r="W7" s="2371"/>
      <c r="X7" s="2371"/>
      <c r="Y7" s="2371" t="str">
        <f>IF(T25=100%,"",'Sources and Basis Breakdown'!G2)</f>
        <v>30% PVC for New Const/
Rehabilitation
NON-DDA/
NON-QCT Building(s)</v>
      </c>
      <c r="Z7" s="2371"/>
      <c r="AA7" s="2371"/>
      <c r="AB7" s="2371"/>
      <c r="AC7" s="2371"/>
      <c r="AD7" s="2371" t="str">
        <f xml:space="preserve"> IF(T25=100%, 'Sources and Basis Breakdown'!J2,'Sources and Basis Breakdown'!I2)</f>
        <v>30% PVC for Acquisition
DDA/QCT Building(s)</v>
      </c>
      <c r="AE7" s="2371"/>
      <c r="AF7" s="2371"/>
      <c r="AG7" s="2371"/>
      <c r="AH7" s="2371"/>
      <c r="AI7" s="2371" t="str">
        <f>IF(T25=100%,"",'Sources and Basis Breakdown'!J2)</f>
        <v>30% PVC for Acquisition
NON-DDA/
NON-QCT Building(s)</v>
      </c>
      <c r="AJ7" s="2371"/>
      <c r="AK7" s="2371"/>
      <c r="AL7" s="2371"/>
      <c r="AM7" s="2371"/>
    </row>
    <row r="8" spans="1:40" ht="12.95" customHeight="1">
      <c r="B8" s="407"/>
      <c r="T8" s="2371"/>
      <c r="U8" s="2371"/>
      <c r="V8" s="2371"/>
      <c r="W8" s="2371"/>
      <c r="X8" s="2371"/>
      <c r="Y8" s="2371"/>
      <c r="Z8" s="2371"/>
      <c r="AA8" s="2371"/>
      <c r="AB8" s="2371"/>
      <c r="AC8" s="2371"/>
      <c r="AD8" s="2371"/>
      <c r="AE8" s="2371"/>
      <c r="AF8" s="2371"/>
      <c r="AG8" s="2371"/>
      <c r="AH8" s="2371"/>
      <c r="AI8" s="2371"/>
      <c r="AJ8" s="2371"/>
      <c r="AK8" s="2371"/>
      <c r="AL8" s="2371"/>
      <c r="AM8" s="2371"/>
    </row>
    <row r="9" spans="1:40" ht="12.95" customHeight="1">
      <c r="B9" s="407"/>
      <c r="T9" s="2371"/>
      <c r="U9" s="2371"/>
      <c r="V9" s="2371"/>
      <c r="W9" s="2371"/>
      <c r="X9" s="2371"/>
      <c r="Y9" s="2371"/>
      <c r="Z9" s="2371"/>
      <c r="AA9" s="2371"/>
      <c r="AB9" s="2371"/>
      <c r="AC9" s="2371"/>
      <c r="AD9" s="2371"/>
      <c r="AE9" s="2371"/>
      <c r="AF9" s="2371"/>
      <c r="AG9" s="2371"/>
      <c r="AH9" s="2371"/>
      <c r="AI9" s="2371"/>
      <c r="AJ9" s="2371"/>
      <c r="AK9" s="2371"/>
      <c r="AL9" s="2371"/>
      <c r="AM9" s="2371"/>
    </row>
    <row r="10" spans="1:40" ht="12.95" customHeight="1">
      <c r="B10" s="408"/>
      <c r="C10" s="409"/>
      <c r="D10" s="409"/>
      <c r="E10" s="409"/>
      <c r="F10" s="409"/>
      <c r="G10" s="409"/>
      <c r="H10" s="409"/>
      <c r="I10" s="409"/>
      <c r="J10" s="409"/>
      <c r="K10" s="409"/>
      <c r="L10" s="409"/>
      <c r="M10" s="409"/>
      <c r="N10" s="409"/>
      <c r="O10" s="409"/>
      <c r="P10" s="409"/>
      <c r="Q10" s="409"/>
      <c r="R10" s="409"/>
      <c r="S10" s="409"/>
      <c r="T10" s="2371"/>
      <c r="U10" s="2371"/>
      <c r="V10" s="2371"/>
      <c r="W10" s="2371"/>
      <c r="X10" s="2371"/>
      <c r="Y10" s="2371"/>
      <c r="Z10" s="2371"/>
      <c r="AA10" s="2371"/>
      <c r="AB10" s="2371"/>
      <c r="AC10" s="2371"/>
      <c r="AD10" s="2371"/>
      <c r="AE10" s="2371"/>
      <c r="AF10" s="2371"/>
      <c r="AG10" s="2371"/>
      <c r="AH10" s="2371"/>
      <c r="AI10" s="2371"/>
      <c r="AJ10" s="2371"/>
      <c r="AK10" s="2371"/>
      <c r="AL10" s="2371"/>
      <c r="AM10" s="2371"/>
    </row>
    <row r="11" spans="1:40" ht="12.95" customHeight="1">
      <c r="B11" s="2350" t="s">
        <v>374</v>
      </c>
      <c r="C11" s="2351"/>
      <c r="D11" s="2351"/>
      <c r="E11" s="2351"/>
      <c r="F11" s="2351"/>
      <c r="G11" s="2351"/>
      <c r="H11" s="2351"/>
      <c r="I11" s="2351"/>
      <c r="J11" s="2351"/>
      <c r="K11" s="2351"/>
      <c r="L11" s="2351"/>
      <c r="M11" s="2351"/>
      <c r="N11" s="2351"/>
      <c r="O11" s="2351"/>
      <c r="P11" s="2351"/>
      <c r="Q11" s="2351"/>
      <c r="R11" s="2351"/>
      <c r="S11" s="2352"/>
      <c r="T11" s="2372">
        <f>IF('Sources and Basis Breakdown'!F107=0,'Sources and Basis Breakdown'!E107,'Sources and Basis Breakdown'!F107)</f>
        <v>73362688</v>
      </c>
      <c r="U11" s="2373"/>
      <c r="V11" s="2373"/>
      <c r="W11" s="2373"/>
      <c r="X11" s="2373"/>
      <c r="Y11" s="2372">
        <f>IF(Y7="",0,IF('Sources and Basis Breakdown'!G107+'Sources and Basis Breakdown'!F107='Sources and Basis Breakdown'!E107,'Sources and Basis Breakdown'!G107,0))</f>
        <v>0</v>
      </c>
      <c r="Z11" s="2373"/>
      <c r="AA11" s="2373"/>
      <c r="AB11" s="2373"/>
      <c r="AC11" s="2373"/>
      <c r="AD11" s="2373">
        <f>IF('Sources and Basis Breakdown'!I107=0,'Sources and Basis Breakdown'!H107,'Sources and Basis Breakdown'!I107)</f>
        <v>0</v>
      </c>
      <c r="AE11" s="2373"/>
      <c r="AF11" s="2373"/>
      <c r="AG11" s="2373"/>
      <c r="AH11" s="2373"/>
      <c r="AI11" s="2373">
        <f>IF(Y7="",0,IF('Sources and Basis Breakdown'!I107+'Sources and Basis Breakdown'!J107='Sources and Basis Breakdown'!H107,'Sources and Basis Breakdown'!J107,0))</f>
        <v>0</v>
      </c>
      <c r="AJ11" s="2373"/>
      <c r="AK11" s="2373"/>
      <c r="AL11" s="2373"/>
      <c r="AM11" s="2373"/>
    </row>
    <row r="12" spans="1:40" ht="12.95" customHeight="1">
      <c r="B12" s="2365" t="s">
        <v>497</v>
      </c>
      <c r="C12" s="1286"/>
      <c r="D12" s="1286"/>
      <c r="E12" s="1286"/>
      <c r="F12" s="1286"/>
      <c r="G12" s="1286"/>
      <c r="H12" s="1286"/>
      <c r="I12" s="1286"/>
      <c r="J12" s="1286"/>
      <c r="K12" s="1286"/>
      <c r="L12" s="1286"/>
      <c r="M12" s="1286"/>
      <c r="N12" s="1286"/>
      <c r="O12" s="1286"/>
      <c r="P12" s="1286"/>
      <c r="Q12" s="1286"/>
      <c r="R12" s="1286"/>
      <c r="S12" s="2366"/>
      <c r="T12" s="2338"/>
      <c r="U12" s="2339"/>
      <c r="V12" s="2339"/>
      <c r="W12" s="2339"/>
      <c r="X12" s="2340"/>
      <c r="Y12" s="2338"/>
      <c r="Z12" s="2339"/>
      <c r="AA12" s="2339"/>
      <c r="AB12" s="2339"/>
      <c r="AC12" s="2340"/>
      <c r="AD12" s="2338"/>
      <c r="AE12" s="2339"/>
      <c r="AF12" s="2339"/>
      <c r="AG12" s="2339"/>
      <c r="AH12" s="2340"/>
      <c r="AI12" s="2338"/>
      <c r="AJ12" s="2339"/>
      <c r="AK12" s="2339"/>
      <c r="AL12" s="2339"/>
      <c r="AM12" s="2340"/>
    </row>
    <row r="13" spans="1:40" ht="12.95" customHeight="1">
      <c r="B13" s="435"/>
      <c r="C13" s="2367" t="s">
        <v>498</v>
      </c>
      <c r="D13" s="2367"/>
      <c r="E13" s="2367"/>
      <c r="F13" s="2367"/>
      <c r="G13" s="2367"/>
      <c r="H13" s="2367"/>
      <c r="I13" s="2367"/>
      <c r="J13" s="2367"/>
      <c r="K13" s="2367"/>
      <c r="L13" s="2367"/>
      <c r="M13" s="2367"/>
      <c r="N13" s="2367"/>
      <c r="O13" s="2367"/>
      <c r="P13" s="2367"/>
      <c r="Q13" s="2367"/>
      <c r="R13" s="2367"/>
      <c r="S13" s="2368"/>
      <c r="T13" s="2374"/>
      <c r="U13" s="2375"/>
      <c r="V13" s="2375"/>
      <c r="W13" s="2375"/>
      <c r="X13" s="2375"/>
      <c r="Y13" s="2374"/>
      <c r="Z13" s="2375"/>
      <c r="AA13" s="2375"/>
      <c r="AB13" s="2375"/>
      <c r="AC13" s="2375"/>
      <c r="AD13" s="2375"/>
      <c r="AE13" s="2375"/>
      <c r="AF13" s="2375"/>
      <c r="AG13" s="2375"/>
      <c r="AH13" s="2375"/>
      <c r="AI13" s="2375"/>
      <c r="AJ13" s="2375"/>
      <c r="AK13" s="2375"/>
      <c r="AL13" s="2375"/>
      <c r="AM13" s="2375"/>
    </row>
    <row r="14" spans="1:40" ht="12.95" customHeight="1">
      <c r="B14" s="435"/>
      <c r="C14" s="2367" t="s">
        <v>499</v>
      </c>
      <c r="D14" s="2367"/>
      <c r="E14" s="2367"/>
      <c r="F14" s="2367"/>
      <c r="G14" s="2367"/>
      <c r="H14" s="2367"/>
      <c r="I14" s="2367"/>
      <c r="J14" s="2367"/>
      <c r="K14" s="2367"/>
      <c r="L14" s="2367"/>
      <c r="M14" s="2367"/>
      <c r="N14" s="2367"/>
      <c r="O14" s="2367"/>
      <c r="P14" s="2367"/>
      <c r="Q14" s="2367"/>
      <c r="R14" s="2367"/>
      <c r="S14" s="2368"/>
      <c r="T14" s="2341"/>
      <c r="U14" s="2342"/>
      <c r="V14" s="2342"/>
      <c r="W14" s="2342"/>
      <c r="X14" s="2342"/>
      <c r="Y14" s="2341"/>
      <c r="Z14" s="2342"/>
      <c r="AA14" s="2342"/>
      <c r="AB14" s="2342"/>
      <c r="AC14" s="2342"/>
      <c r="AD14" s="2342"/>
      <c r="AE14" s="2342"/>
      <c r="AF14" s="2342"/>
      <c r="AG14" s="2342"/>
      <c r="AH14" s="2342"/>
      <c r="AI14" s="2342"/>
      <c r="AJ14" s="2342"/>
      <c r="AK14" s="2342"/>
      <c r="AL14" s="2342"/>
      <c r="AM14" s="2342"/>
    </row>
    <row r="15" spans="1:40" ht="12.95" customHeight="1">
      <c r="B15" s="435"/>
      <c r="C15" s="2367" t="s">
        <v>500</v>
      </c>
      <c r="D15" s="2367"/>
      <c r="E15" s="2367"/>
      <c r="F15" s="2367"/>
      <c r="G15" s="2367"/>
      <c r="H15" s="2367"/>
      <c r="I15" s="2367"/>
      <c r="J15" s="2367"/>
      <c r="K15" s="2367"/>
      <c r="L15" s="2367"/>
      <c r="M15" s="2367"/>
      <c r="N15" s="2367"/>
      <c r="O15" s="2367"/>
      <c r="P15" s="2367"/>
      <c r="Q15" s="2367"/>
      <c r="R15" s="2367"/>
      <c r="S15" s="2368"/>
      <c r="T15" s="2341"/>
      <c r="U15" s="2342"/>
      <c r="V15" s="2342"/>
      <c r="W15" s="2342"/>
      <c r="X15" s="2342"/>
      <c r="Y15" s="2341"/>
      <c r="Z15" s="2342"/>
      <c r="AA15" s="2342"/>
      <c r="AB15" s="2342"/>
      <c r="AC15" s="2342"/>
      <c r="AD15" s="2342"/>
      <c r="AE15" s="2342"/>
      <c r="AF15" s="2342"/>
      <c r="AG15" s="2342"/>
      <c r="AH15" s="2342"/>
      <c r="AI15" s="2342"/>
      <c r="AJ15" s="2342"/>
      <c r="AK15" s="2342"/>
      <c r="AL15" s="2342"/>
      <c r="AM15" s="2342"/>
    </row>
    <row r="16" spans="1:40" ht="12.95" customHeight="1">
      <c r="B16" s="435"/>
      <c r="C16" s="2367" t="s">
        <v>805</v>
      </c>
      <c r="D16" s="2367"/>
      <c r="E16" s="2367"/>
      <c r="F16" s="2367"/>
      <c r="G16" s="2367"/>
      <c r="H16" s="2367"/>
      <c r="I16" s="2367"/>
      <c r="J16" s="2367"/>
      <c r="K16" s="2367"/>
      <c r="L16" s="2367"/>
      <c r="M16" s="2367"/>
      <c r="N16" s="2367"/>
      <c r="O16" s="2367"/>
      <c r="P16" s="2367"/>
      <c r="Q16" s="2367"/>
      <c r="R16" s="2367"/>
      <c r="S16" s="2368"/>
      <c r="T16" s="2341"/>
      <c r="U16" s="2342"/>
      <c r="V16" s="2342"/>
      <c r="W16" s="2342"/>
      <c r="X16" s="2342"/>
      <c r="Y16" s="2341"/>
      <c r="Z16" s="2342"/>
      <c r="AA16" s="2342"/>
      <c r="AB16" s="2342"/>
      <c r="AC16" s="2342"/>
      <c r="AD16" s="2342"/>
      <c r="AE16" s="2342"/>
      <c r="AF16" s="2342"/>
      <c r="AG16" s="2342"/>
      <c r="AH16" s="2342"/>
      <c r="AI16" s="2342"/>
      <c r="AJ16" s="2342"/>
      <c r="AK16" s="2342"/>
      <c r="AL16" s="2342"/>
      <c r="AM16" s="2342"/>
    </row>
    <row r="17" spans="1:40" ht="12.95" customHeight="1">
      <c r="B17" s="435"/>
      <c r="C17" s="2367" t="s">
        <v>501</v>
      </c>
      <c r="D17" s="2367"/>
      <c r="E17" s="2367"/>
      <c r="F17" s="2367"/>
      <c r="G17" s="2367"/>
      <c r="H17" s="2367"/>
      <c r="I17" s="2367"/>
      <c r="J17" s="2367"/>
      <c r="K17" s="2367"/>
      <c r="L17" s="2367"/>
      <c r="M17" s="2367"/>
      <c r="N17" s="2367"/>
      <c r="O17" s="2367"/>
      <c r="P17" s="2367"/>
      <c r="Q17" s="2367"/>
      <c r="R17" s="2367"/>
      <c r="S17" s="2368"/>
      <c r="T17" s="2341"/>
      <c r="U17" s="2342"/>
      <c r="V17" s="2342"/>
      <c r="W17" s="2342"/>
      <c r="X17" s="2342"/>
      <c r="Y17" s="2341"/>
      <c r="Z17" s="2342"/>
      <c r="AA17" s="2342"/>
      <c r="AB17" s="2342"/>
      <c r="AC17" s="2342"/>
      <c r="AD17" s="2342"/>
      <c r="AE17" s="2342"/>
      <c r="AF17" s="2342"/>
      <c r="AG17" s="2342"/>
      <c r="AH17" s="2342"/>
      <c r="AI17" s="2342"/>
      <c r="AJ17" s="2342"/>
      <c r="AK17" s="2342"/>
      <c r="AL17" s="2342"/>
      <c r="AM17" s="2342"/>
    </row>
    <row r="18" spans="1:40" ht="12.95" customHeight="1">
      <c r="A18"/>
      <c r="B18" s="1150"/>
      <c r="C18" s="1821" t="s">
        <v>960</v>
      </c>
      <c r="D18" s="1821"/>
      <c r="E18" s="1821"/>
      <c r="F18" s="1821"/>
      <c r="G18" s="1821"/>
      <c r="H18" s="1821"/>
      <c r="I18" s="1821"/>
      <c r="J18" s="1821"/>
      <c r="K18" s="1821"/>
      <c r="L18" s="1821"/>
      <c r="M18" s="1821"/>
      <c r="N18" s="1821"/>
      <c r="O18" s="1821"/>
      <c r="P18" s="1821"/>
      <c r="Q18" s="1821"/>
      <c r="R18" s="1821"/>
      <c r="S18" s="1822"/>
      <c r="T18" s="2341"/>
      <c r="U18" s="2342"/>
      <c r="V18" s="2342"/>
      <c r="W18" s="2342"/>
      <c r="X18" s="2342"/>
      <c r="Y18" s="2341"/>
      <c r="Z18" s="2342"/>
      <c r="AA18" s="2342"/>
      <c r="AB18" s="2342"/>
      <c r="AC18" s="2342"/>
      <c r="AD18" s="2342"/>
      <c r="AE18" s="2342"/>
      <c r="AF18" s="2342"/>
      <c r="AG18" s="2342"/>
      <c r="AH18" s="2342"/>
      <c r="AI18" s="2342"/>
      <c r="AJ18" s="2342"/>
      <c r="AK18" s="2342"/>
      <c r="AL18" s="2342"/>
      <c r="AM18" s="2342"/>
    </row>
    <row r="19" spans="1:40" ht="12.95" customHeight="1">
      <c r="B19" s="1150"/>
      <c r="C19" s="1821" t="s">
        <v>960</v>
      </c>
      <c r="D19" s="1821"/>
      <c r="E19" s="1821"/>
      <c r="F19" s="1821"/>
      <c r="G19" s="1821"/>
      <c r="H19" s="1821"/>
      <c r="I19" s="1821"/>
      <c r="J19" s="1821"/>
      <c r="K19" s="1821"/>
      <c r="L19" s="1821"/>
      <c r="M19" s="1821"/>
      <c r="N19" s="1821"/>
      <c r="O19" s="1821"/>
      <c r="P19" s="1821"/>
      <c r="Q19" s="1821"/>
      <c r="R19" s="1821"/>
      <c r="S19" s="1822"/>
      <c r="T19" s="2341"/>
      <c r="U19" s="2342"/>
      <c r="V19" s="2342"/>
      <c r="W19" s="2342"/>
      <c r="X19" s="2342"/>
      <c r="Y19" s="2341"/>
      <c r="Z19" s="2342"/>
      <c r="AA19" s="2342"/>
      <c r="AB19" s="2342"/>
      <c r="AC19" s="2342"/>
      <c r="AD19" s="2342"/>
      <c r="AE19" s="2342"/>
      <c r="AF19" s="2342"/>
      <c r="AG19" s="2342"/>
      <c r="AH19" s="2342"/>
      <c r="AI19" s="2342"/>
      <c r="AJ19" s="2342"/>
      <c r="AK19" s="2342"/>
      <c r="AL19" s="2342"/>
      <c r="AM19" s="2342"/>
    </row>
    <row r="20" spans="1:40" ht="12.95" customHeight="1">
      <c r="B20" s="2350" t="s">
        <v>502</v>
      </c>
      <c r="C20" s="2351"/>
      <c r="D20" s="2351"/>
      <c r="E20" s="2351"/>
      <c r="F20" s="2351"/>
      <c r="G20" s="2351"/>
      <c r="H20" s="2351"/>
      <c r="I20" s="2351"/>
      <c r="J20" s="2351"/>
      <c r="K20" s="2351"/>
      <c r="L20" s="2351"/>
      <c r="M20" s="2351"/>
      <c r="N20" s="2351"/>
      <c r="O20" s="2351"/>
      <c r="P20" s="2351"/>
      <c r="Q20" s="2351"/>
      <c r="R20" s="2351"/>
      <c r="S20" s="2352"/>
      <c r="T20" s="2343">
        <f>SUM(T13:X19)</f>
        <v>0</v>
      </c>
      <c r="U20" s="2344"/>
      <c r="V20" s="2344"/>
      <c r="W20" s="2344"/>
      <c r="X20" s="2344"/>
      <c r="Y20" s="2343">
        <f>SUM(Y13:AC19)</f>
        <v>0</v>
      </c>
      <c r="Z20" s="2344"/>
      <c r="AA20" s="2344"/>
      <c r="AB20" s="2344"/>
      <c r="AC20" s="2344"/>
      <c r="AD20" s="2345">
        <f>SUM(AD13:AH19)</f>
        <v>0</v>
      </c>
      <c r="AE20" s="2346"/>
      <c r="AF20" s="2346"/>
      <c r="AG20" s="2346"/>
      <c r="AH20" s="2343"/>
      <c r="AI20" s="2345">
        <f>SUM(AI13:AM19)</f>
        <v>0</v>
      </c>
      <c r="AJ20" s="2346"/>
      <c r="AK20" s="2346"/>
      <c r="AL20" s="2346"/>
      <c r="AM20" s="2343"/>
    </row>
    <row r="21" spans="1:40" ht="12.95" customHeight="1">
      <c r="B21" s="2350" t="s">
        <v>1263</v>
      </c>
      <c r="C21" s="2351"/>
      <c r="D21" s="2351"/>
      <c r="E21" s="2351"/>
      <c r="F21" s="2351"/>
      <c r="G21" s="2351"/>
      <c r="H21" s="2351"/>
      <c r="I21" s="2351"/>
      <c r="J21" s="2351"/>
      <c r="K21" s="2351"/>
      <c r="L21" s="2351"/>
      <c r="M21" s="2351"/>
      <c r="N21" s="2351"/>
      <c r="O21" s="2351"/>
      <c r="P21" s="2351"/>
      <c r="Q21" s="2351"/>
      <c r="R21" s="2351"/>
      <c r="S21" s="2352"/>
      <c r="T21" s="2341"/>
      <c r="U21" s="2342"/>
      <c r="V21" s="2342"/>
      <c r="W21" s="2342"/>
      <c r="X21" s="2342"/>
      <c r="Y21" s="2341"/>
      <c r="Z21" s="2342"/>
      <c r="AA21" s="2342"/>
      <c r="AB21" s="2342"/>
      <c r="AC21" s="2342"/>
      <c r="AD21" s="2338"/>
      <c r="AE21" s="2339"/>
      <c r="AF21" s="2339"/>
      <c r="AG21" s="2339"/>
      <c r="AH21" s="2340"/>
      <c r="AI21" s="2338"/>
      <c r="AJ21" s="2339"/>
      <c r="AK21" s="2339"/>
      <c r="AL21" s="2339"/>
      <c r="AM21" s="2340"/>
    </row>
    <row r="22" spans="1:40" ht="12.95" customHeight="1">
      <c r="B22" s="2350" t="s">
        <v>503</v>
      </c>
      <c r="C22" s="2351"/>
      <c r="D22" s="2351"/>
      <c r="E22" s="2351"/>
      <c r="F22" s="2351"/>
      <c r="G22" s="2351"/>
      <c r="H22" s="2351"/>
      <c r="I22" s="2351"/>
      <c r="J22" s="2351"/>
      <c r="K22" s="2351"/>
      <c r="L22" s="2351"/>
      <c r="M22" s="2351"/>
      <c r="N22" s="2351"/>
      <c r="O22" s="2351"/>
      <c r="P22" s="2351"/>
      <c r="Q22" s="2351"/>
      <c r="R22" s="2351"/>
      <c r="S22" s="2352"/>
      <c r="T22" s="2376">
        <f>(ABS(T20)+ABS(T21))*-1</f>
        <v>0</v>
      </c>
      <c r="U22" s="2377"/>
      <c r="V22" s="2377"/>
      <c r="W22" s="2377"/>
      <c r="X22" s="2377"/>
      <c r="Y22" s="2376">
        <f>(Y20+Y21)*-1</f>
        <v>0</v>
      </c>
      <c r="Z22" s="2377"/>
      <c r="AA22" s="2377"/>
      <c r="AB22" s="2377"/>
      <c r="AC22" s="2377"/>
      <c r="AD22" s="2378">
        <f>(AD20)*-1</f>
        <v>0</v>
      </c>
      <c r="AE22" s="2379"/>
      <c r="AF22" s="2379"/>
      <c r="AG22" s="2379"/>
      <c r="AH22" s="2376"/>
      <c r="AI22" s="2378">
        <f>(AI20)*-1</f>
        <v>0</v>
      </c>
      <c r="AJ22" s="2379"/>
      <c r="AK22" s="2379"/>
      <c r="AL22" s="2379"/>
      <c r="AM22" s="2376"/>
    </row>
    <row r="23" spans="1:40" ht="12.95" customHeight="1">
      <c r="B23" s="2350" t="s">
        <v>504</v>
      </c>
      <c r="C23" s="2351"/>
      <c r="D23" s="2351"/>
      <c r="E23" s="2351"/>
      <c r="F23" s="2351"/>
      <c r="G23" s="2351"/>
      <c r="H23" s="2351"/>
      <c r="I23" s="2351"/>
      <c r="J23" s="2351"/>
      <c r="K23" s="2351"/>
      <c r="L23" s="2351"/>
      <c r="M23" s="2351"/>
      <c r="N23" s="2351"/>
      <c r="O23" s="2351"/>
      <c r="P23" s="2351"/>
      <c r="Q23" s="2351"/>
      <c r="R23" s="2351"/>
      <c r="S23" s="2352"/>
      <c r="T23" s="2343">
        <f>T11+T22</f>
        <v>73362688</v>
      </c>
      <c r="U23" s="2344"/>
      <c r="V23" s="2344"/>
      <c r="W23" s="2344"/>
      <c r="X23" s="2344"/>
      <c r="Y23" s="2343">
        <f>Y11+Y22</f>
        <v>0</v>
      </c>
      <c r="Z23" s="2344"/>
      <c r="AA23" s="2344"/>
      <c r="AB23" s="2344"/>
      <c r="AC23" s="2344"/>
      <c r="AD23" s="2343">
        <f>AD11+AD22</f>
        <v>0</v>
      </c>
      <c r="AE23" s="2344"/>
      <c r="AF23" s="2344"/>
      <c r="AG23" s="2344"/>
      <c r="AH23" s="2344"/>
      <c r="AI23" s="2343">
        <f>AI11+AI22</f>
        <v>0</v>
      </c>
      <c r="AJ23" s="2344"/>
      <c r="AK23" s="2344"/>
      <c r="AL23" s="2344"/>
      <c r="AM23" s="2344"/>
    </row>
    <row r="24" spans="1:40" ht="12.95" customHeight="1">
      <c r="B24" s="2350" t="s">
        <v>961</v>
      </c>
      <c r="C24" s="2351"/>
      <c r="D24" s="2351"/>
      <c r="E24" s="2351"/>
      <c r="F24" s="2351"/>
      <c r="G24" s="2351"/>
      <c r="H24" s="2351"/>
      <c r="I24" s="2351"/>
      <c r="J24" s="2351"/>
      <c r="K24" s="2351"/>
      <c r="L24" s="2351"/>
      <c r="M24" s="2351"/>
      <c r="N24" s="2351"/>
      <c r="O24" s="2351"/>
      <c r="P24" s="2351"/>
      <c r="Q24" s="2351"/>
      <c r="R24" s="2351"/>
      <c r="S24" s="2352"/>
      <c r="T24" s="2345">
        <f>Application!AJ1053</f>
        <v>179442684.56</v>
      </c>
      <c r="U24" s="2346"/>
      <c r="V24" s="2346"/>
      <c r="W24" s="2346"/>
      <c r="X24" s="2346"/>
      <c r="Y24" s="2346"/>
      <c r="Z24" s="2346"/>
      <c r="AA24" s="2346"/>
      <c r="AB24" s="2346"/>
      <c r="AC24" s="2346"/>
      <c r="AD24" s="2346"/>
      <c r="AE24" s="2346"/>
      <c r="AF24" s="2346"/>
      <c r="AG24" s="2346"/>
      <c r="AH24" s="2346"/>
      <c r="AI24" s="2346"/>
      <c r="AJ24" s="2346"/>
      <c r="AK24" s="2346"/>
      <c r="AL24" s="2346"/>
      <c r="AM24" s="2343"/>
    </row>
    <row r="25" spans="1:40" ht="12.95" customHeight="1">
      <c r="B25" s="2354" t="s">
        <v>1264</v>
      </c>
      <c r="C25" s="2355"/>
      <c r="D25" s="2355"/>
      <c r="E25" s="2355"/>
      <c r="F25" s="2355"/>
      <c r="G25" s="2355"/>
      <c r="H25" s="2355"/>
      <c r="I25" s="2355"/>
      <c r="J25" s="2355"/>
      <c r="K25" s="2355"/>
      <c r="L25" s="2355"/>
      <c r="M25" s="2355"/>
      <c r="N25" s="2355"/>
      <c r="O25" s="2355"/>
      <c r="P25" s="2355"/>
      <c r="Q25" s="2355"/>
      <c r="R25" s="2355"/>
      <c r="S25" s="2356"/>
      <c r="T25" s="2380">
        <f>IF(OR(Application!T196="yes",Application!T195="yes"),1.3,1)</f>
        <v>1.3</v>
      </c>
      <c r="U25" s="2381"/>
      <c r="V25" s="2381"/>
      <c r="W25" s="2381"/>
      <c r="X25" s="2381"/>
      <c r="Y25" s="2380">
        <v>1</v>
      </c>
      <c r="Z25" s="2381"/>
      <c r="AA25" s="2381"/>
      <c r="AB25" s="2381"/>
      <c r="AC25" s="2381"/>
      <c r="AD25" s="2380">
        <v>1</v>
      </c>
      <c r="AE25" s="2381"/>
      <c r="AF25" s="2381"/>
      <c r="AG25" s="2381"/>
      <c r="AH25" s="2382"/>
      <c r="AI25" s="2380">
        <v>1</v>
      </c>
      <c r="AJ25" s="2381"/>
      <c r="AK25" s="2381"/>
      <c r="AL25" s="2381"/>
      <c r="AM25" s="2382"/>
    </row>
    <row r="26" spans="1:40" ht="12.95" customHeight="1">
      <c r="B26" s="2350" t="s">
        <v>505</v>
      </c>
      <c r="C26" s="2351"/>
      <c r="D26" s="2351"/>
      <c r="E26" s="2351"/>
      <c r="F26" s="2351"/>
      <c r="G26" s="2351"/>
      <c r="H26" s="2351"/>
      <c r="I26" s="2351"/>
      <c r="J26" s="2351"/>
      <c r="K26" s="2351"/>
      <c r="L26" s="2351"/>
      <c r="M26" s="2351"/>
      <c r="N26" s="2351"/>
      <c r="O26" s="2351"/>
      <c r="P26" s="2351"/>
      <c r="Q26" s="2351"/>
      <c r="R26" s="2351"/>
      <c r="S26" s="2352"/>
      <c r="T26" s="2343">
        <f>T23*T25</f>
        <v>95371494.400000006</v>
      </c>
      <c r="U26" s="2344"/>
      <c r="V26" s="2344"/>
      <c r="W26" s="2344"/>
      <c r="X26" s="2344"/>
      <c r="Y26" s="2343">
        <f>Y23*Y25</f>
        <v>0</v>
      </c>
      <c r="Z26" s="2344"/>
      <c r="AA26" s="2344"/>
      <c r="AB26" s="2344"/>
      <c r="AC26" s="2344"/>
      <c r="AD26" s="2343">
        <f>AD23*AD25</f>
        <v>0</v>
      </c>
      <c r="AE26" s="2344"/>
      <c r="AF26" s="2344"/>
      <c r="AG26" s="2344"/>
      <c r="AH26" s="2344"/>
      <c r="AI26" s="2343">
        <f>AI23*AI25</f>
        <v>0</v>
      </c>
      <c r="AJ26" s="2344"/>
      <c r="AK26" s="2344"/>
      <c r="AL26" s="2344"/>
      <c r="AM26" s="2344"/>
    </row>
    <row r="27" spans="1:40" ht="12.95" customHeight="1">
      <c r="A27" s="410"/>
      <c r="B27" s="2357" t="s">
        <v>425</v>
      </c>
      <c r="C27" s="2358"/>
      <c r="D27" s="2358"/>
      <c r="E27" s="2358"/>
      <c r="F27" s="2358"/>
      <c r="G27" s="2358"/>
      <c r="H27" s="2358"/>
      <c r="I27" s="2358"/>
      <c r="J27" s="2358"/>
      <c r="K27" s="2358"/>
      <c r="L27" s="2358"/>
      <c r="M27" s="2358"/>
      <c r="N27" s="2358"/>
      <c r="O27" s="2358"/>
      <c r="P27" s="2358"/>
      <c r="Q27" s="2358"/>
      <c r="R27" s="2358"/>
      <c r="S27" s="2359"/>
      <c r="T27" s="2363">
        <f>Application!$AG$445</f>
        <v>1</v>
      </c>
      <c r="U27" s="2364"/>
      <c r="V27" s="2364"/>
      <c r="W27" s="2364"/>
      <c r="X27" s="2364"/>
      <c r="Y27" s="2363">
        <f>Application!$AG$445</f>
        <v>1</v>
      </c>
      <c r="Z27" s="2364"/>
      <c r="AA27" s="2364"/>
      <c r="AB27" s="2364"/>
      <c r="AC27" s="2364"/>
      <c r="AD27" s="2363">
        <f>Application!$AG$445</f>
        <v>1</v>
      </c>
      <c r="AE27" s="2364"/>
      <c r="AF27" s="2364"/>
      <c r="AG27" s="2364"/>
      <c r="AH27" s="2364"/>
      <c r="AI27" s="2363">
        <f>Application!$AG$445</f>
        <v>1</v>
      </c>
      <c r="AJ27" s="2364"/>
      <c r="AK27" s="2364"/>
      <c r="AL27" s="2364"/>
      <c r="AM27" s="2364"/>
    </row>
    <row r="28" spans="1:40" ht="12.95" customHeight="1">
      <c r="A28" s="404"/>
      <c r="B28" s="2350" t="s">
        <v>506</v>
      </c>
      <c r="C28" s="2351"/>
      <c r="D28" s="2351"/>
      <c r="E28" s="2351"/>
      <c r="F28" s="2351"/>
      <c r="G28" s="2351"/>
      <c r="H28" s="2351"/>
      <c r="I28" s="2351"/>
      <c r="J28" s="2351"/>
      <c r="K28" s="2351"/>
      <c r="L28" s="2351"/>
      <c r="M28" s="2351"/>
      <c r="N28" s="2351"/>
      <c r="O28" s="2351"/>
      <c r="P28" s="2351"/>
      <c r="Q28" s="2351"/>
      <c r="R28" s="2351"/>
      <c r="S28" s="2352"/>
      <c r="T28" s="2343">
        <f>IF(ISERROR((T26*T27)),0,(T26*T27))</f>
        <v>95371494.400000006</v>
      </c>
      <c r="U28" s="2344"/>
      <c r="V28" s="2344"/>
      <c r="W28" s="2344"/>
      <c r="X28" s="2344"/>
      <c r="Y28" s="2343">
        <f>IF(ISERROR((Y26*Y27)),0,(Y26*Y27))</f>
        <v>0</v>
      </c>
      <c r="Z28" s="2344"/>
      <c r="AA28" s="2344"/>
      <c r="AB28" s="2344"/>
      <c r="AC28" s="2344"/>
      <c r="AD28" s="2343">
        <f>IF(ISERROR((AD26*AD27)),0,(AD26*AD27))</f>
        <v>0</v>
      </c>
      <c r="AE28" s="2344"/>
      <c r="AF28" s="2344"/>
      <c r="AG28" s="2344"/>
      <c r="AH28" s="2344"/>
      <c r="AI28" s="2343">
        <f>IF(ISERROR((AI26*AI27)),0,(AI26*AI27))</f>
        <v>0</v>
      </c>
      <c r="AJ28" s="2344"/>
      <c r="AK28" s="2344"/>
      <c r="AL28" s="2344"/>
      <c r="AM28" s="2344"/>
    </row>
    <row r="29" spans="1:40" ht="12.95" customHeight="1">
      <c r="B29" s="2350" t="s">
        <v>523</v>
      </c>
      <c r="C29" s="2351"/>
      <c r="D29" s="2351"/>
      <c r="E29" s="2351"/>
      <c r="F29" s="2351"/>
      <c r="G29" s="2351"/>
      <c r="H29" s="2351"/>
      <c r="I29" s="2351"/>
      <c r="J29" s="2351"/>
      <c r="K29" s="2351"/>
      <c r="L29" s="2351"/>
      <c r="M29" s="2351"/>
      <c r="N29" s="2351"/>
      <c r="O29" s="2351"/>
      <c r="P29" s="2351"/>
      <c r="Q29" s="2351"/>
      <c r="R29" s="2351"/>
      <c r="S29" s="2352"/>
      <c r="T29" s="2345">
        <f>T28+Y28+AD28+AI28</f>
        <v>95371494.400000006</v>
      </c>
      <c r="U29" s="2346"/>
      <c r="V29" s="2346"/>
      <c r="W29" s="2346"/>
      <c r="X29" s="2346"/>
      <c r="Y29" s="2346"/>
      <c r="Z29" s="2346"/>
      <c r="AA29" s="2346"/>
      <c r="AB29" s="2346"/>
      <c r="AC29" s="2346"/>
      <c r="AD29" s="2346"/>
      <c r="AE29" s="2346"/>
      <c r="AF29" s="2346"/>
      <c r="AG29" s="2346"/>
      <c r="AH29" s="2346"/>
      <c r="AI29" s="2346"/>
      <c r="AJ29" s="2346"/>
      <c r="AK29" s="2346"/>
      <c r="AL29" s="2346"/>
      <c r="AM29" s="2343"/>
    </row>
    <row r="30" spans="1:40" ht="12.95" customHeight="1">
      <c r="B30" s="2353" t="s">
        <v>1266</v>
      </c>
      <c r="C30" s="2353"/>
      <c r="D30" s="2353"/>
      <c r="E30" s="2353"/>
      <c r="F30" s="2353"/>
      <c r="G30" s="2353"/>
      <c r="H30" s="2353"/>
      <c r="I30" s="2353"/>
      <c r="J30" s="2353"/>
      <c r="K30" s="2353"/>
      <c r="L30" s="2353"/>
      <c r="M30" s="2353"/>
      <c r="N30" s="2353"/>
      <c r="O30" s="2353"/>
      <c r="P30" s="2353"/>
      <c r="Q30" s="2353"/>
      <c r="R30" s="2353"/>
      <c r="S30" s="2353"/>
      <c r="T30" s="2353"/>
      <c r="U30" s="2353"/>
      <c r="V30" s="2353"/>
      <c r="W30" s="2353"/>
      <c r="X30" s="2353"/>
      <c r="Y30" s="2353"/>
      <c r="Z30" s="2353"/>
      <c r="AA30" s="2353"/>
      <c r="AB30" s="2353"/>
      <c r="AC30" s="2353"/>
      <c r="AD30" s="2353"/>
      <c r="AE30" s="2353"/>
      <c r="AF30" s="2353"/>
      <c r="AG30" s="2353"/>
      <c r="AH30" s="2353"/>
      <c r="AI30" s="2353"/>
      <c r="AJ30" s="2353"/>
      <c r="AK30" s="2353"/>
      <c r="AL30" s="2353"/>
      <c r="AM30" s="2353"/>
    </row>
    <row r="31" spans="1:40" ht="12.95" customHeight="1">
      <c r="B31" s="2353" t="s">
        <v>1265</v>
      </c>
      <c r="C31" s="2353"/>
      <c r="D31" s="2353"/>
      <c r="E31" s="2353"/>
      <c r="F31" s="2353"/>
      <c r="G31" s="2353"/>
      <c r="H31" s="2353"/>
      <c r="I31" s="2353"/>
      <c r="J31" s="2353"/>
      <c r="K31" s="2353"/>
      <c r="L31" s="2353"/>
      <c r="M31" s="2353"/>
      <c r="N31" s="2353"/>
      <c r="O31" s="2353"/>
      <c r="P31" s="2353"/>
      <c r="Q31" s="2353"/>
      <c r="R31" s="2353"/>
      <c r="S31" s="2353"/>
      <c r="T31" s="2353"/>
      <c r="U31" s="2353"/>
      <c r="V31" s="2353"/>
      <c r="W31" s="2353"/>
      <c r="X31" s="2353"/>
      <c r="Y31" s="2353"/>
      <c r="Z31" s="2353"/>
      <c r="AA31" s="2353"/>
      <c r="AB31" s="2353"/>
      <c r="AC31" s="2353"/>
      <c r="AD31" s="2353"/>
      <c r="AE31" s="2353"/>
      <c r="AF31" s="2353"/>
      <c r="AG31" s="2353"/>
      <c r="AH31" s="2353"/>
      <c r="AI31" s="2353"/>
      <c r="AJ31" s="2353"/>
      <c r="AK31" s="2353"/>
      <c r="AL31" s="2353"/>
      <c r="AM31" s="2353"/>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71" t="s">
        <v>1154</v>
      </c>
      <c r="Z35" s="2371"/>
      <c r="AA35" s="2371"/>
      <c r="AB35" s="2371"/>
      <c r="AC35" s="2371"/>
      <c r="AD35" s="2391" t="s">
        <v>368</v>
      </c>
      <c r="AE35" s="2391"/>
      <c r="AF35" s="2391"/>
      <c r="AG35" s="2391"/>
      <c r="AH35" s="2391"/>
    </row>
    <row r="36" spans="1:76" ht="12.95" customHeight="1">
      <c r="B36" s="407"/>
      <c r="X36" s="412"/>
      <c r="Y36" s="2371"/>
      <c r="Z36" s="2371"/>
      <c r="AA36" s="2371"/>
      <c r="AB36" s="2371"/>
      <c r="AC36" s="2371"/>
      <c r="AD36" s="2391"/>
      <c r="AE36" s="2391"/>
      <c r="AF36" s="2391"/>
      <c r="AG36" s="2391"/>
      <c r="AH36" s="239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71"/>
      <c r="Z37" s="2371"/>
      <c r="AA37" s="2371"/>
      <c r="AB37" s="2371"/>
      <c r="AC37" s="2371"/>
      <c r="AD37" s="2391"/>
      <c r="AE37" s="2391"/>
      <c r="AF37" s="2391"/>
      <c r="AG37" s="2391"/>
      <c r="AH37" s="2391"/>
    </row>
    <row r="38" spans="1:76" ht="12.95" customHeight="1">
      <c r="A38" s="404"/>
      <c r="B38" s="2350" t="s">
        <v>506</v>
      </c>
      <c r="C38" s="2351"/>
      <c r="D38" s="2351"/>
      <c r="E38" s="2351"/>
      <c r="F38" s="2351"/>
      <c r="G38" s="2351"/>
      <c r="H38" s="2351"/>
      <c r="I38" s="2351"/>
      <c r="J38" s="2351"/>
      <c r="K38" s="2351"/>
      <c r="L38" s="2351"/>
      <c r="M38" s="2351"/>
      <c r="N38" s="2351"/>
      <c r="O38" s="2351"/>
      <c r="P38" s="2351"/>
      <c r="Q38" s="2351"/>
      <c r="R38" s="2351"/>
      <c r="S38" s="2351"/>
      <c r="T38" s="2351"/>
      <c r="U38" s="2351"/>
      <c r="V38" s="2351"/>
      <c r="W38" s="2351"/>
      <c r="X38" s="2352"/>
      <c r="Y38" s="2344">
        <f>IF(T24&gt;=(T23+Y23+AD23+AI23),T28+Y28,0)</f>
        <v>95371494.400000006</v>
      </c>
      <c r="Z38" s="2344"/>
      <c r="AA38" s="2344"/>
      <c r="AB38" s="2344"/>
      <c r="AC38" s="2344"/>
      <c r="AD38" s="2344">
        <f>IF(T24&gt;=(T23+Y23+AD23+AI23),AD28+AI28,0)</f>
        <v>0</v>
      </c>
      <c r="AE38" s="2344"/>
      <c r="AF38" s="2344"/>
      <c r="AG38" s="2344"/>
      <c r="AH38" s="2344"/>
    </row>
    <row r="39" spans="1:76" ht="12.95" customHeight="1">
      <c r="B39" s="2350" t="s">
        <v>1691</v>
      </c>
      <c r="C39" s="2351"/>
      <c r="D39" s="2351"/>
      <c r="E39" s="2351"/>
      <c r="F39" s="2351"/>
      <c r="G39" s="2351"/>
      <c r="H39" s="2351"/>
      <c r="I39" s="2351"/>
      <c r="J39" s="2351"/>
      <c r="K39" s="2351"/>
      <c r="L39" s="2351"/>
      <c r="M39" s="2351"/>
      <c r="N39" s="2351"/>
      <c r="O39" s="2351"/>
      <c r="P39" s="2351"/>
      <c r="Q39" s="2351"/>
      <c r="R39" s="2351"/>
      <c r="S39" s="2351"/>
      <c r="T39" s="2351"/>
      <c r="U39" s="2351"/>
      <c r="V39" s="2351"/>
      <c r="W39" s="2351"/>
      <c r="X39" s="2352"/>
      <c r="Y39" s="2392">
        <v>0.04</v>
      </c>
      <c r="Z39" s="2392"/>
      <c r="AA39" s="2392"/>
      <c r="AB39" s="2392"/>
      <c r="AC39" s="2392"/>
      <c r="AD39" s="2392">
        <v>0.04</v>
      </c>
      <c r="AE39" s="2392"/>
      <c r="AF39" s="2392"/>
      <c r="AG39" s="2392"/>
      <c r="AH39" s="2392"/>
    </row>
    <row r="40" spans="1:76" ht="12.95" customHeight="1">
      <c r="A40" s="404"/>
      <c r="B40" s="2350" t="s">
        <v>642</v>
      </c>
      <c r="C40" s="2351"/>
      <c r="D40" s="2351"/>
      <c r="E40" s="2351"/>
      <c r="F40" s="2351"/>
      <c r="G40" s="2351"/>
      <c r="H40" s="2351"/>
      <c r="I40" s="2351"/>
      <c r="J40" s="2351"/>
      <c r="K40" s="2351"/>
      <c r="L40" s="2351"/>
      <c r="M40" s="2351"/>
      <c r="N40" s="2351"/>
      <c r="O40" s="2351"/>
      <c r="P40" s="2351"/>
      <c r="Q40" s="2351"/>
      <c r="R40" s="2351"/>
      <c r="S40" s="2351"/>
      <c r="T40" s="2351"/>
      <c r="U40" s="2351"/>
      <c r="V40" s="2351"/>
      <c r="W40" s="2351"/>
      <c r="X40" s="2352"/>
      <c r="Y40" s="2344">
        <f>ROUND(Y38*Y39,0)</f>
        <v>3814860</v>
      </c>
      <c r="Z40" s="2344"/>
      <c r="AA40" s="2344"/>
      <c r="AB40" s="2344"/>
      <c r="AC40" s="2344"/>
      <c r="AD40" s="2343">
        <f>ROUND(AD38*AD39,0)</f>
        <v>0</v>
      </c>
      <c r="AE40" s="2344"/>
      <c r="AF40" s="2344"/>
      <c r="AG40" s="2344"/>
      <c r="AH40" s="2344"/>
    </row>
    <row r="41" spans="1:76" ht="12.95" customHeight="1">
      <c r="B41" s="2350" t="s">
        <v>643</v>
      </c>
      <c r="C41" s="2351"/>
      <c r="D41" s="2351"/>
      <c r="E41" s="2351"/>
      <c r="F41" s="2351"/>
      <c r="G41" s="2351"/>
      <c r="H41" s="2351"/>
      <c r="I41" s="2351"/>
      <c r="J41" s="2351"/>
      <c r="K41" s="2351"/>
      <c r="L41" s="2351"/>
      <c r="M41" s="2351"/>
      <c r="N41" s="2351"/>
      <c r="O41" s="2351"/>
      <c r="P41" s="2351"/>
      <c r="Q41" s="2351"/>
      <c r="R41" s="2351"/>
      <c r="S41" s="2351"/>
      <c r="T41" s="2351"/>
      <c r="U41" s="2351"/>
      <c r="V41" s="2351"/>
      <c r="W41" s="2351"/>
      <c r="X41" s="2352"/>
      <c r="Y41" s="2345">
        <f>Y40+AD40</f>
        <v>3814860</v>
      </c>
      <c r="Z41" s="2346"/>
      <c r="AA41" s="2346"/>
      <c r="AB41" s="2346"/>
      <c r="AC41" s="2346"/>
      <c r="AD41" s="2346"/>
      <c r="AE41" s="2346"/>
      <c r="AF41" s="2346"/>
      <c r="AG41" s="2346"/>
      <c r="AH41" s="2343"/>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48" t="s">
        <v>1276</v>
      </c>
      <c r="B44" s="2348"/>
      <c r="C44" s="2348"/>
      <c r="D44" s="2348"/>
      <c r="E44" s="2348"/>
      <c r="F44" s="2348"/>
      <c r="G44" s="2348"/>
      <c r="H44" s="2348"/>
      <c r="I44" s="2348"/>
      <c r="J44" s="2348"/>
      <c r="K44" s="2348"/>
      <c r="L44" s="2348"/>
      <c r="M44" s="2348"/>
      <c r="N44" s="2348"/>
      <c r="O44" s="2348"/>
      <c r="P44" s="2348"/>
      <c r="Q44" s="2348"/>
      <c r="R44" s="2348"/>
      <c r="S44" s="2348"/>
      <c r="T44" s="2348"/>
      <c r="U44" s="2348"/>
      <c r="V44" s="2348"/>
      <c r="W44" s="2348"/>
      <c r="X44" s="2348"/>
      <c r="Y44" s="2348"/>
      <c r="Z44" s="2348"/>
      <c r="AA44" s="2348"/>
      <c r="AB44" s="2348"/>
      <c r="AC44" s="2348"/>
      <c r="AD44" s="2348"/>
      <c r="AE44" s="2348"/>
      <c r="AF44" s="2348"/>
      <c r="AG44" s="2348"/>
      <c r="AH44" s="2348"/>
      <c r="AI44" s="2348"/>
      <c r="AJ44" s="2348"/>
      <c r="AK44" s="2348"/>
      <c r="AL44" s="2348"/>
      <c r="AM44" s="2348"/>
      <c r="AN44" s="2348"/>
      <c r="AO44" s="2348"/>
      <c r="AP44" s="2348"/>
      <c r="AQ44" s="2348"/>
      <c r="AR44" s="2348"/>
      <c r="AS44" s="2348"/>
      <c r="AT44" s="2348"/>
      <c r="AU44" s="2348"/>
      <c r="AV44" s="2348"/>
      <c r="AW44" s="2348"/>
      <c r="AX44" s="2348"/>
      <c r="AY44" s="2348"/>
      <c r="AZ44" s="2348"/>
      <c r="BA44" s="2348"/>
      <c r="BB44" s="2348"/>
      <c r="BC44" s="2348"/>
      <c r="BD44" s="2348"/>
      <c r="BE44" s="2348"/>
      <c r="BF44" s="2348"/>
      <c r="BG44" s="2348"/>
      <c r="BH44" s="2348"/>
      <c r="BI44" s="2348"/>
      <c r="BJ44" s="2348"/>
      <c r="BK44" s="2348"/>
      <c r="BL44" s="2348"/>
      <c r="BM44" s="2348"/>
      <c r="BN44" s="2348"/>
      <c r="BO44" s="2348"/>
      <c r="BP44" s="2348"/>
      <c r="BQ44" s="2348"/>
      <c r="BR44" s="2348"/>
      <c r="BS44" s="2348"/>
      <c r="BT44" s="2348"/>
      <c r="BU44" s="2348"/>
      <c r="BV44" s="2348"/>
      <c r="BW44" s="2348"/>
      <c r="BX44" s="2348"/>
    </row>
    <row r="45" spans="1:76" s="204" customFormat="1" ht="12.95" customHeight="1" thickTop="1"/>
    <row r="46" spans="1:76" ht="12.95" customHeight="1">
      <c r="A46" s="404" t="s">
        <v>586</v>
      </c>
      <c r="C46" s="404" t="s">
        <v>281</v>
      </c>
    </row>
    <row r="47" spans="1:76" ht="12.95" customHeight="1">
      <c r="D47" s="404" t="s">
        <v>282</v>
      </c>
      <c r="AB47" s="2360">
        <f>'Sources and Uses Budget'!B105-MAX(IF('Sources and Uses Budget'!B15="",0,'Sources and Uses Budget'!B15),IF(Application!AG394="",0,Application!AG394))</f>
        <v>83985878</v>
      </c>
      <c r="AC47" s="2361"/>
      <c r="AD47" s="2361"/>
      <c r="AE47" s="2361"/>
      <c r="AF47" s="2362"/>
    </row>
    <row r="48" spans="1:76" ht="12.95" customHeight="1">
      <c r="D48" s="404" t="s">
        <v>21</v>
      </c>
      <c r="AB48" s="2360">
        <f>Application!AO639-MAX(IF('Sources and Uses Budget'!B15="",0,'Sources and Uses Budget'!B15),IF(Application!AG394="",0,Application!AG394))</f>
        <v>31668977</v>
      </c>
      <c r="AC48" s="2361"/>
      <c r="AD48" s="2361"/>
      <c r="AE48" s="2361"/>
      <c r="AF48" s="2362"/>
    </row>
    <row r="49" spans="1:76" ht="12.95" customHeight="1">
      <c r="D49" s="404" t="s">
        <v>91</v>
      </c>
      <c r="AB49" s="2360">
        <f>AB47-AB48</f>
        <v>52316901</v>
      </c>
      <c r="AC49" s="2361"/>
      <c r="AD49" s="2361"/>
      <c r="AE49" s="2361"/>
      <c r="AF49" s="2362"/>
    </row>
    <row r="50" spans="1:76" ht="12.95" customHeight="1">
      <c r="D50" s="404" t="s">
        <v>681</v>
      </c>
      <c r="AA50" s="415"/>
      <c r="AB50" s="2387">
        <f>(33570768-173867)/38148600</f>
        <v>0.87544237534273861</v>
      </c>
      <c r="AC50" s="2388"/>
      <c r="AD50" s="2388"/>
      <c r="AE50" s="2388"/>
      <c r="AF50" s="2389"/>
    </row>
    <row r="51" spans="1:76" s="417" customFormat="1" ht="12.95" customHeight="1">
      <c r="A51" s="402"/>
      <c r="B51" s="402"/>
      <c r="C51" s="402"/>
      <c r="D51" s="402"/>
      <c r="E51" s="2390" t="s">
        <v>1850</v>
      </c>
      <c r="F51" s="2390"/>
      <c r="G51" s="2390"/>
      <c r="H51" s="2390"/>
      <c r="I51" s="2390"/>
      <c r="J51" s="2390"/>
      <c r="K51" s="2390"/>
      <c r="L51" s="2390"/>
      <c r="M51" s="2390"/>
      <c r="N51" s="2390"/>
      <c r="O51" s="2390"/>
      <c r="P51" s="2390"/>
      <c r="Q51" s="2390"/>
      <c r="R51" s="2390"/>
      <c r="S51" s="2390"/>
      <c r="T51" s="2390"/>
      <c r="U51" s="2390"/>
      <c r="V51" s="2390"/>
      <c r="W51" s="2390"/>
      <c r="X51" s="2390"/>
      <c r="Y51" s="2390"/>
      <c r="Z51" s="2390"/>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90"/>
      <c r="F52" s="2390"/>
      <c r="G52" s="2390"/>
      <c r="H52" s="2390"/>
      <c r="I52" s="2390"/>
      <c r="J52" s="2390"/>
      <c r="K52" s="2390"/>
      <c r="L52" s="2390"/>
      <c r="M52" s="2390"/>
      <c r="N52" s="2390"/>
      <c r="O52" s="2390"/>
      <c r="P52" s="2390"/>
      <c r="Q52" s="2390"/>
      <c r="R52" s="2390"/>
      <c r="S52" s="2390"/>
      <c r="T52" s="2390"/>
      <c r="U52" s="2390"/>
      <c r="V52" s="2390"/>
      <c r="W52" s="2390"/>
      <c r="X52" s="2390"/>
      <c r="Y52" s="2390"/>
      <c r="Z52" s="2390"/>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60">
        <f>ROUND(IF(ISERROR((AB49/AB50)),0,(AB49/AB50)),0)</f>
        <v>59760531</v>
      </c>
      <c r="AC54" s="2361"/>
      <c r="AD54" s="2361"/>
      <c r="AE54" s="2361"/>
      <c r="AF54" s="2362"/>
    </row>
    <row r="55" spans="1:76" ht="12.95" customHeight="1">
      <c r="D55" s="404" t="s">
        <v>332</v>
      </c>
      <c r="AB55" s="2360">
        <f>(AB54/10)</f>
        <v>5976053.0999999996</v>
      </c>
      <c r="AC55" s="2361"/>
      <c r="AD55" s="2361"/>
      <c r="AE55" s="2361"/>
      <c r="AF55" s="2362"/>
    </row>
    <row r="56" spans="1:76" ht="12.95" customHeight="1">
      <c r="D56" s="404" t="s">
        <v>756</v>
      </c>
      <c r="AB56" s="2360">
        <f>ROUND((IF((Y41&lt;AB55),Y41,AB55)),0)</f>
        <v>3814860</v>
      </c>
      <c r="AC56" s="2361"/>
      <c r="AD56" s="2361"/>
      <c r="AE56" s="2361"/>
      <c r="AF56" s="2362"/>
    </row>
    <row r="57" spans="1:76" ht="12.95" customHeight="1">
      <c r="D57" s="404" t="s">
        <v>755</v>
      </c>
      <c r="AB57" s="2360">
        <f>ROUND((10*AB56*AB50),0)</f>
        <v>33396901</v>
      </c>
      <c r="AC57" s="2361"/>
      <c r="AD57" s="2361"/>
      <c r="AE57" s="2361"/>
      <c r="AF57" s="2362"/>
    </row>
    <row r="58" spans="1:76" ht="12.95" customHeight="1">
      <c r="D58" s="404"/>
      <c r="AB58" s="423"/>
      <c r="AC58" s="423"/>
      <c r="AD58" s="423"/>
      <c r="AE58" s="423"/>
      <c r="AF58" s="423"/>
    </row>
    <row r="59" spans="1:76" ht="12.95" customHeight="1">
      <c r="D59" s="404" t="s">
        <v>754</v>
      </c>
      <c r="AB59" s="2383">
        <f>AB49-AB57</f>
        <v>18920000</v>
      </c>
      <c r="AC59" s="2383"/>
      <c r="AD59" s="2383"/>
      <c r="AE59" s="2383"/>
      <c r="AF59" s="2383"/>
    </row>
    <row r="60" spans="1:76" ht="12.95" customHeight="1">
      <c r="D60" s="404"/>
      <c r="AB60" s="423"/>
      <c r="AC60" s="423"/>
      <c r="AD60" s="423"/>
      <c r="AE60" s="423"/>
      <c r="AF60" s="423"/>
    </row>
    <row r="61" spans="1:76" s="204" customFormat="1" ht="12.95" customHeight="1" thickBot="1">
      <c r="A61" s="2348" t="str">
        <f>IF(Application!AP205="yes","Farmworker State Credit", "State Credit" )</f>
        <v>State Credit</v>
      </c>
      <c r="B61" s="2348"/>
      <c r="C61" s="2348"/>
      <c r="D61" s="2348"/>
      <c r="E61" s="2348"/>
      <c r="F61" s="2348"/>
      <c r="G61" s="2348"/>
      <c r="H61" s="2348"/>
      <c r="I61" s="2348"/>
      <c r="J61" s="2348"/>
      <c r="K61" s="2348"/>
      <c r="L61" s="2348"/>
      <c r="M61" s="2348"/>
      <c r="N61" s="2348"/>
      <c r="O61" s="2348"/>
      <c r="P61" s="2348"/>
      <c r="Q61" s="2348"/>
      <c r="R61" s="2348"/>
      <c r="S61" s="2348"/>
      <c r="T61" s="2348"/>
      <c r="U61" s="2348"/>
      <c r="V61" s="2348"/>
      <c r="W61" s="2348"/>
      <c r="X61" s="2348"/>
      <c r="Y61" s="2348"/>
      <c r="Z61" s="2348"/>
      <c r="AA61" s="2348"/>
      <c r="AB61" s="2348"/>
      <c r="AC61" s="2348"/>
      <c r="AD61" s="2348"/>
      <c r="AE61" s="2348"/>
      <c r="AF61" s="2348"/>
      <c r="AG61" s="2348"/>
      <c r="AH61" s="2348"/>
      <c r="AI61" s="2348"/>
      <c r="AJ61" s="2348"/>
      <c r="AK61" s="2348"/>
      <c r="AL61" s="2348"/>
      <c r="AM61" s="2348"/>
      <c r="AN61" s="2348"/>
      <c r="AO61" s="2348"/>
      <c r="AP61" s="2348"/>
      <c r="AQ61" s="2348"/>
      <c r="AR61" s="2348"/>
      <c r="AS61" s="2348"/>
      <c r="AT61" s="2348"/>
      <c r="AU61" s="2348"/>
      <c r="AV61" s="2348"/>
      <c r="AW61" s="2348"/>
      <c r="AX61" s="2348"/>
      <c r="AY61" s="2348"/>
      <c r="AZ61" s="2348"/>
      <c r="BA61" s="2348"/>
      <c r="BB61" s="2348"/>
      <c r="BC61" s="2348"/>
      <c r="BD61" s="2348"/>
      <c r="BE61" s="2348"/>
      <c r="BF61" s="2348"/>
      <c r="BG61" s="2348"/>
      <c r="BH61" s="2348"/>
      <c r="BI61" s="2348"/>
      <c r="BJ61" s="2348"/>
      <c r="BK61" s="2348"/>
      <c r="BL61" s="2348"/>
      <c r="BM61" s="2348"/>
      <c r="BN61" s="2348"/>
      <c r="BO61" s="2348"/>
      <c r="BP61" s="2348"/>
      <c r="BQ61" s="2348"/>
      <c r="BR61" s="2348"/>
      <c r="BS61" s="2348"/>
      <c r="BT61" s="2348"/>
      <c r="BU61" s="2348"/>
      <c r="BV61" s="2348"/>
      <c r="BW61" s="2348"/>
      <c r="BX61" s="2348"/>
    </row>
    <row r="62" spans="1:76" s="204" customFormat="1" ht="12.95" customHeight="1" thickTop="1"/>
    <row r="63" spans="1:76" ht="12.95" customHeight="1">
      <c r="A63" s="404" t="s">
        <v>589</v>
      </c>
      <c r="C63" s="205" t="s">
        <v>1248</v>
      </c>
      <c r="Y63" s="2384" t="s">
        <v>984</v>
      </c>
      <c r="Z63" s="2384"/>
      <c r="AA63" s="2384"/>
      <c r="AB63" s="2384"/>
      <c r="AC63" s="2384"/>
      <c r="AD63" s="2384" t="s">
        <v>368</v>
      </c>
      <c r="AE63" s="2384"/>
      <c r="AF63" s="2384"/>
      <c r="AG63" s="2384"/>
      <c r="AH63" s="2384"/>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5">
        <f>IF(Application!$Z$205="(select)",0,((T23*T27)+Y28))</f>
        <v>73362688</v>
      </c>
      <c r="Z64" s="2385"/>
      <c r="AA64" s="2385"/>
      <c r="AB64" s="2385"/>
      <c r="AC64" s="2386"/>
      <c r="AD64" s="2345">
        <f>IF(AND(OR(Application!D211="At-Risk",Application!D211="At-Risk and Special Needs"),Application!M358="yes"),AD28+AI28,0)</f>
        <v>0</v>
      </c>
      <c r="AE64" s="2385"/>
      <c r="AF64" s="2385"/>
      <c r="AG64" s="2385"/>
      <c r="AH64" s="2386"/>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98" cm="1">
        <f t="array" ref="Y67">_xlfn.IFS(OR(Application!Z205="State Farmworker Credit",Application!Z205="$500M (Farmworker Housing)"),0.75,Application!Z205="15% set-aside",0.13,Application!Z205="15% set-aside with qualifying low value rehab",0.95,Application!Z205="$500M",0.3,TRUE,0)</f>
        <v>0.3</v>
      </c>
      <c r="Z67" s="2398"/>
      <c r="AA67" s="2398"/>
      <c r="AB67" s="2398"/>
      <c r="AC67" s="2398"/>
      <c r="AD67" s="2398" cm="1">
        <f t="array" ref="AD67">_xlfn.IFS(Application!Z205="15% set-aside with qualifying low value rehab", 0.95,OR(Application!D211="At-Risk",'Points System'!B13="Yes"),0.13,TRUE,0)</f>
        <v>0</v>
      </c>
      <c r="AE67" s="2398"/>
      <c r="AF67" s="2398"/>
      <c r="AG67" s="2398"/>
      <c r="AH67" s="2398"/>
    </row>
    <row r="68" spans="1:36" ht="12.95" customHeight="1">
      <c r="C68" s="404"/>
      <c r="D68" s="205" t="s">
        <v>2226</v>
      </c>
      <c r="Y68" s="2344">
        <f>ROUND(Y64*Y67,0)</f>
        <v>22008806</v>
      </c>
      <c r="Z68" s="2399"/>
      <c r="AA68" s="2399"/>
      <c r="AB68" s="2399"/>
      <c r="AC68" s="2399"/>
      <c r="AD68" s="2344">
        <f>ROUND(AD64*AD67,0)</f>
        <v>0</v>
      </c>
      <c r="AE68" s="2399"/>
      <c r="AF68" s="2399"/>
      <c r="AG68" s="2399"/>
      <c r="AH68" s="2399"/>
    </row>
    <row r="69" spans="1:36" ht="12.95" customHeight="1">
      <c r="C69" s="404"/>
      <c r="D69" s="205" t="s">
        <v>2227</v>
      </c>
      <c r="Y69" s="2344">
        <f>IF(OR(Application!Z205="State Farmworker Credit",Application!Z205="$500M (Farmworker Housing)"),Y68+AD68,MIN(Y68+AD68,200000*(Application!G753+Application!O777)))</f>
        <v>22000000</v>
      </c>
      <c r="Z69" s="2344"/>
      <c r="AA69" s="2344"/>
      <c r="AB69" s="2344"/>
      <c r="AC69" s="2344"/>
      <c r="AD69" s="2344"/>
      <c r="AE69" s="2344"/>
      <c r="AF69" s="2344"/>
      <c r="AG69" s="2344"/>
      <c r="AH69" s="2344"/>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87">
        <v>0.86</v>
      </c>
      <c r="AC72" s="2388"/>
      <c r="AD72" s="2388"/>
      <c r="AE72" s="2388"/>
      <c r="AF72" s="2389"/>
    </row>
    <row r="73" spans="1:36" ht="12.95" customHeight="1">
      <c r="A73" s="404"/>
      <c r="C73" s="404"/>
      <c r="D73" s="404"/>
      <c r="E73" s="2400" t="s">
        <v>1251</v>
      </c>
      <c r="F73" s="2400"/>
      <c r="G73" s="2400"/>
      <c r="H73" s="2400"/>
      <c r="I73" s="2400"/>
      <c r="J73" s="2400"/>
      <c r="K73" s="2400"/>
      <c r="L73" s="2400"/>
      <c r="M73" s="2400"/>
      <c r="N73" s="2400"/>
      <c r="O73" s="2400"/>
      <c r="P73" s="2400"/>
      <c r="Q73" s="2400"/>
      <c r="R73" s="2400"/>
      <c r="S73" s="2400"/>
      <c r="T73" s="2400"/>
      <c r="U73" s="2400"/>
      <c r="V73" s="2400"/>
      <c r="W73" s="2400"/>
      <c r="X73" s="2400"/>
      <c r="Y73" s="2400"/>
      <c r="Z73" s="2400"/>
      <c r="AA73" s="2400"/>
      <c r="AB73" s="438"/>
      <c r="AC73" s="438"/>
    </row>
    <row r="74" spans="1:36" ht="12.95" customHeight="1">
      <c r="A74" s="404"/>
      <c r="C74" s="404"/>
      <c r="D74" s="404"/>
      <c r="E74" s="2400"/>
      <c r="F74" s="2400"/>
      <c r="G74" s="2400"/>
      <c r="H74" s="2400"/>
      <c r="I74" s="2400"/>
      <c r="J74" s="2400"/>
      <c r="K74" s="2400"/>
      <c r="L74" s="2400"/>
      <c r="M74" s="2400"/>
      <c r="N74" s="2400"/>
      <c r="O74" s="2400"/>
      <c r="P74" s="2400"/>
      <c r="Q74" s="2400"/>
      <c r="R74" s="2400"/>
      <c r="S74" s="2400"/>
      <c r="T74" s="2400"/>
      <c r="U74" s="2400"/>
      <c r="V74" s="2400"/>
      <c r="W74" s="2400"/>
      <c r="X74" s="2400"/>
      <c r="Y74" s="2400"/>
      <c r="Z74" s="2400"/>
      <c r="AA74" s="2400"/>
      <c r="AB74" s="438"/>
      <c r="AC74" s="438"/>
    </row>
    <row r="75" spans="1:36" ht="12.95" customHeight="1">
      <c r="A75" s="404"/>
      <c r="C75" s="404"/>
      <c r="D75" s="404"/>
      <c r="E75" s="2400"/>
      <c r="F75" s="2400"/>
      <c r="G75" s="2400"/>
      <c r="H75" s="2400"/>
      <c r="I75" s="2400"/>
      <c r="J75" s="2400"/>
      <c r="K75" s="2400"/>
      <c r="L75" s="2400"/>
      <c r="M75" s="2400"/>
      <c r="N75" s="2400"/>
      <c r="O75" s="2400"/>
      <c r="P75" s="2400"/>
      <c r="Q75" s="2400"/>
      <c r="R75" s="2400"/>
      <c r="S75" s="2400"/>
      <c r="T75" s="2400"/>
      <c r="U75" s="2400"/>
      <c r="V75" s="2400"/>
      <c r="W75" s="2400"/>
      <c r="X75" s="2400"/>
      <c r="Y75" s="2400"/>
      <c r="Z75" s="2400"/>
      <c r="AA75" s="2400"/>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93">
        <f>ROUND(IF(ISERROR((AB59/AB72)),0,(AB59/AB72)),0)</f>
        <v>22000000</v>
      </c>
      <c r="AC77" s="2393"/>
      <c r="AD77" s="2393"/>
      <c r="AE77" s="2393"/>
      <c r="AF77" s="2393"/>
    </row>
    <row r="78" spans="1:36" ht="12.95" customHeight="1">
      <c r="C78" s="404"/>
      <c r="D78" s="205" t="s">
        <v>1253</v>
      </c>
      <c r="AB78" s="2394">
        <f>ROUNDUP(MIN(Y69,AB77),0)</f>
        <v>22000000</v>
      </c>
      <c r="AC78" s="2395"/>
      <c r="AD78" s="2395"/>
      <c r="AE78" s="2395"/>
      <c r="AF78" s="2396"/>
    </row>
    <row r="79" spans="1:36" ht="12.95" customHeight="1">
      <c r="C79" s="404"/>
      <c r="D79" s="205" t="s">
        <v>1254</v>
      </c>
      <c r="AB79" s="2397">
        <f>AB78*AB72</f>
        <v>18920000</v>
      </c>
      <c r="AC79" s="2397"/>
      <c r="AD79" s="2397"/>
      <c r="AE79" s="2397"/>
      <c r="AF79" s="2397"/>
    </row>
    <row r="80" spans="1:36" ht="12.95" customHeight="1">
      <c r="C80" s="404"/>
      <c r="D80" s="404"/>
      <c r="AB80" s="425"/>
      <c r="AC80" s="425"/>
      <c r="AD80" s="425"/>
      <c r="AE80" s="425"/>
      <c r="AF80" s="425"/>
    </row>
    <row r="81" spans="1:78" ht="12.95" customHeight="1">
      <c r="D81" s="404" t="s">
        <v>754</v>
      </c>
      <c r="AB81" s="2383">
        <f>AB49-(AB57+AB79)</f>
        <v>0</v>
      </c>
      <c r="AC81" s="2383"/>
      <c r="AD81" s="2383"/>
      <c r="AE81" s="2383"/>
      <c r="AF81" s="2383"/>
    </row>
    <row r="82" spans="1:78" ht="12.95" customHeight="1">
      <c r="F82" s="522"/>
      <c r="J82" s="522" t="str">
        <f>IF(AB81&gt;0,"FUNDING GAP MUST NOT EXCEED ZERO","")</f>
        <v/>
      </c>
    </row>
    <row r="83" spans="1:78" ht="12.95" customHeight="1">
      <c r="D83" s="523"/>
    </row>
    <row r="84" spans="1:78" ht="12.95" customHeight="1" thickBot="1">
      <c r="A84" s="2348"/>
      <c r="B84" s="2348"/>
      <c r="C84" s="2348"/>
      <c r="D84" s="2348"/>
      <c r="E84" s="2348"/>
      <c r="F84" s="2348"/>
      <c r="G84" s="2348"/>
      <c r="H84" s="2348"/>
      <c r="I84" s="2348"/>
      <c r="J84" s="2348"/>
      <c r="K84" s="2348"/>
      <c r="L84" s="2348"/>
      <c r="M84" s="2348"/>
      <c r="N84" s="2348"/>
      <c r="O84" s="2348"/>
      <c r="P84" s="2348"/>
      <c r="Q84" s="2348"/>
      <c r="R84" s="2348"/>
      <c r="S84" s="2348"/>
      <c r="T84" s="2348"/>
      <c r="U84" s="2348"/>
      <c r="V84" s="2348"/>
      <c r="W84" s="2348"/>
      <c r="X84" s="2348"/>
      <c r="Y84" s="2348"/>
      <c r="Z84" s="2348"/>
      <c r="AA84" s="2348"/>
      <c r="AB84" s="2348"/>
      <c r="AC84" s="2348"/>
      <c r="AD84" s="2348"/>
      <c r="AE84" s="2348"/>
      <c r="AF84" s="2348"/>
      <c r="AG84" s="2348"/>
      <c r="AH84" s="2348"/>
      <c r="AI84" s="2348"/>
      <c r="AJ84" s="2348"/>
      <c r="AK84" s="2348"/>
      <c r="AL84" s="2348"/>
      <c r="AM84" s="2348"/>
      <c r="AN84" s="2348"/>
      <c r="AO84" s="2348"/>
      <c r="AP84" s="2348"/>
      <c r="AQ84" s="2348"/>
      <c r="AR84" s="2348"/>
      <c r="AS84" s="2348"/>
      <c r="AT84" s="2348"/>
      <c r="AU84" s="2348"/>
      <c r="AV84" s="2348"/>
      <c r="AW84" s="2348"/>
      <c r="AX84" s="2348"/>
      <c r="AY84" s="2348"/>
      <c r="AZ84" s="2348"/>
      <c r="BA84" s="2348"/>
      <c r="BB84" s="2348"/>
      <c r="BC84" s="2348"/>
      <c r="BD84" s="2348"/>
      <c r="BE84" s="2348"/>
      <c r="BF84" s="2348"/>
      <c r="BG84" s="2348"/>
      <c r="BH84" s="2348"/>
      <c r="BI84" s="2348"/>
      <c r="BJ84" s="2348"/>
      <c r="BK84" s="2348"/>
      <c r="BL84" s="2348"/>
      <c r="BM84" s="2348"/>
      <c r="BN84" s="2348"/>
      <c r="BO84" s="2348"/>
      <c r="BP84" s="2348"/>
      <c r="BQ84" s="2348"/>
      <c r="BR84" s="2348"/>
      <c r="BS84" s="2348"/>
      <c r="BT84" s="2348"/>
      <c r="BU84" s="2348"/>
      <c r="BV84" s="2348"/>
      <c r="BW84" s="2348"/>
      <c r="BX84" s="2348"/>
    </row>
    <row r="85" spans="1:78" ht="12.95" customHeight="1" thickTop="1"/>
    <row r="86" spans="1:78" ht="12.95" customHeight="1">
      <c r="A86" s="404"/>
      <c r="C86" s="205"/>
    </row>
    <row r="87" spans="1:78" ht="12.95" customHeight="1">
      <c r="D87" s="205"/>
      <c r="AB87" s="2349"/>
      <c r="AC87" s="2349"/>
      <c r="AD87" s="2349"/>
      <c r="AE87" s="2349"/>
      <c r="AF87" s="2349"/>
    </row>
    <row r="88" spans="1:78" ht="12.95" customHeight="1" thickBot="1">
      <c r="D88" s="205"/>
      <c r="AB88" s="2347"/>
      <c r="AC88" s="2347"/>
      <c r="AD88" s="2347"/>
      <c r="AE88" s="2347"/>
      <c r="AF88" s="2347"/>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6" workbookViewId="0">
      <selection activeCell="B228" sqref="B228:G228"/>
    </sheetView>
  </sheetViews>
  <sheetFormatPr defaultColWidth="0" defaultRowHeight="12.75" zeroHeight="1"/>
  <cols>
    <col min="1"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42578125" style="14" customWidth="1"/>
    <col min="19" max="19" width="3.425781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34" customWidth="1"/>
    <col min="41" max="41" width="5.42578125" style="30" hidden="1" customWidth="1"/>
    <col min="42" max="45" width="5.42578125" style="14" hidden="1" customWidth="1"/>
    <col min="46" max="46" width="10.85546875" style="14" hidden="1" customWidth="1"/>
    <col min="47" max="48" width="5.42578125" style="14" hidden="1" customWidth="1"/>
    <col min="49" max="49" width="8.4257812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2631" t="s">
        <v>1300</v>
      </c>
      <c r="B1" s="2631"/>
      <c r="C1" s="2631"/>
      <c r="D1" s="2631"/>
      <c r="E1" s="2631"/>
      <c r="F1" s="2631"/>
      <c r="G1" s="2631"/>
      <c r="H1" s="2631"/>
      <c r="I1" s="2631"/>
      <c r="J1" s="2631"/>
      <c r="K1" s="2631"/>
      <c r="L1" s="2631"/>
      <c r="M1" s="2631"/>
      <c r="N1" s="2631"/>
      <c r="O1" s="2631"/>
      <c r="P1" s="2631"/>
      <c r="Q1" s="2631"/>
      <c r="R1" s="2631"/>
      <c r="S1" s="2631"/>
      <c r="T1" s="2631"/>
      <c r="U1" s="2631"/>
      <c r="V1" s="2631"/>
      <c r="W1" s="2631"/>
      <c r="X1" s="2631"/>
      <c r="Y1" s="2631"/>
      <c r="Z1" s="2631"/>
      <c r="AA1" s="2631"/>
      <c r="AB1" s="2631"/>
      <c r="AC1" s="2631"/>
      <c r="AD1" s="2631"/>
      <c r="AE1" s="2631"/>
      <c r="AF1" s="2631"/>
      <c r="AG1" s="2631"/>
      <c r="AH1" s="2631"/>
      <c r="AI1" s="2631"/>
      <c r="AJ1" s="2631"/>
      <c r="AK1" s="2631"/>
      <c r="AL1" s="2631"/>
      <c r="AM1" s="2631"/>
    </row>
    <row r="2" spans="1:42" s="536" customFormat="1" ht="12.75" customHeight="1" thickBot="1">
      <c r="A2" s="2632"/>
      <c r="B2" s="2632"/>
      <c r="C2" s="2632"/>
      <c r="D2" s="2632"/>
      <c r="E2" s="2632"/>
      <c r="F2" s="2632"/>
      <c r="G2" s="2632"/>
      <c r="H2" s="2632"/>
      <c r="I2" s="2632"/>
      <c r="J2" s="2632"/>
      <c r="K2" s="2632"/>
      <c r="L2" s="2632"/>
      <c r="M2" s="2632"/>
      <c r="N2" s="2632"/>
      <c r="O2" s="2632"/>
      <c r="P2" s="2632"/>
      <c r="Q2" s="2632"/>
      <c r="R2" s="2632"/>
      <c r="S2" s="2632"/>
      <c r="T2" s="2632"/>
      <c r="U2" s="2632"/>
      <c r="V2" s="2632"/>
      <c r="W2" s="2632"/>
      <c r="X2" s="2632"/>
      <c r="Y2" s="2632"/>
      <c r="Z2" s="2632"/>
      <c r="AA2" s="2632"/>
      <c r="AB2" s="2632"/>
      <c r="AC2" s="2632"/>
      <c r="AD2" s="2632"/>
      <c r="AE2" s="2632"/>
      <c r="AF2" s="2632"/>
      <c r="AG2" s="2632"/>
      <c r="AH2" s="2632"/>
      <c r="AI2" s="2632"/>
      <c r="AJ2" s="2632"/>
      <c r="AK2" s="2632"/>
      <c r="AL2" s="2632"/>
      <c r="AM2" s="26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72" t="s">
        <v>1305</v>
      </c>
      <c r="AF7" s="2472"/>
      <c r="AG7" s="2472"/>
      <c r="AH7" s="2472"/>
      <c r="AI7" s="2472"/>
      <c r="AJ7" s="2472"/>
      <c r="AK7" s="2472"/>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25" t="s">
        <v>591</v>
      </c>
      <c r="C13" s="2625"/>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33"/>
      <c r="AH13" s="2633"/>
      <c r="AI13" s="2633"/>
      <c r="AJ13" s="26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25" t="s">
        <v>591</v>
      </c>
      <c r="C16" s="2625"/>
      <c r="D16" s="547"/>
      <c r="E16" s="2617" t="s">
        <v>1307</v>
      </c>
      <c r="F16" s="2618"/>
      <c r="G16" s="2618"/>
      <c r="H16" s="2618"/>
      <c r="I16" s="2618"/>
      <c r="J16" s="2618"/>
      <c r="K16" s="2618"/>
      <c r="L16" s="2618"/>
      <c r="M16" s="2618"/>
      <c r="N16" s="2618"/>
      <c r="O16" s="2618"/>
      <c r="P16" s="2618"/>
      <c r="Q16" s="2618"/>
      <c r="R16" s="2618"/>
      <c r="S16" s="2618"/>
      <c r="T16" s="2618"/>
      <c r="U16" s="2618"/>
      <c r="V16" s="2618"/>
      <c r="W16" s="2618"/>
      <c r="X16" s="2618"/>
      <c r="Y16" s="2618"/>
      <c r="Z16" s="2618"/>
      <c r="AA16" s="2618"/>
      <c r="AB16" s="2618"/>
      <c r="AC16" s="2618"/>
      <c r="AD16" s="2618"/>
      <c r="AE16" s="2618"/>
      <c r="AF16" s="2618"/>
      <c r="AG16" s="2618"/>
      <c r="AH16" s="2618"/>
      <c r="AI16" s="2618"/>
      <c r="AJ16" s="2619"/>
      <c r="AK16" s="540"/>
      <c r="AL16" s="540"/>
      <c r="AM16" s="540"/>
      <c r="AN16" s="535"/>
      <c r="AO16" s="550">
        <f>IF($B25="yes",20,0)</f>
        <v>0</v>
      </c>
      <c r="AP16" s="14"/>
    </row>
    <row r="17" spans="1:42" s="536" customFormat="1" ht="12.75" customHeight="1">
      <c r="A17" s="540"/>
      <c r="B17" s="540"/>
      <c r="C17" s="540"/>
      <c r="D17" s="551"/>
      <c r="E17" s="2620"/>
      <c r="F17" s="2621"/>
      <c r="G17" s="2621"/>
      <c r="H17" s="2621"/>
      <c r="I17" s="2621"/>
      <c r="J17" s="2621"/>
      <c r="K17" s="2621"/>
      <c r="L17" s="2621"/>
      <c r="M17" s="2621"/>
      <c r="N17" s="2621"/>
      <c r="O17" s="2621"/>
      <c r="P17" s="2621"/>
      <c r="Q17" s="2621"/>
      <c r="R17" s="2621"/>
      <c r="S17" s="2621"/>
      <c r="T17" s="2621"/>
      <c r="U17" s="2621"/>
      <c r="V17" s="2621"/>
      <c r="W17" s="2621"/>
      <c r="X17" s="2621"/>
      <c r="Y17" s="2621"/>
      <c r="Z17" s="2621"/>
      <c r="AA17" s="2621"/>
      <c r="AB17" s="2621"/>
      <c r="AC17" s="2621"/>
      <c r="AD17" s="2621"/>
      <c r="AE17" s="2621"/>
      <c r="AF17" s="2621"/>
      <c r="AG17" s="2621"/>
      <c r="AH17" s="2621"/>
      <c r="AI17" s="2621"/>
      <c r="AJ17" s="2622"/>
      <c r="AK17" s="540"/>
      <c r="AL17" s="540"/>
      <c r="AM17" s="540"/>
      <c r="AN17" s="535"/>
      <c r="AO17" s="550">
        <f>IF($B28="yes",20,0)</f>
        <v>0</v>
      </c>
    </row>
    <row r="18" spans="1:42" s="536" customFormat="1" ht="12.75" customHeight="1">
      <c r="A18" s="540"/>
      <c r="B18" s="540"/>
      <c r="C18" s="540"/>
      <c r="D18" s="551"/>
      <c r="E18" s="2620"/>
      <c r="F18" s="2621"/>
      <c r="G18" s="2621"/>
      <c r="H18" s="2621"/>
      <c r="I18" s="2621"/>
      <c r="J18" s="2621"/>
      <c r="K18" s="2621"/>
      <c r="L18" s="2621"/>
      <c r="M18" s="2621"/>
      <c r="N18" s="2621"/>
      <c r="O18" s="2621"/>
      <c r="P18" s="2621"/>
      <c r="Q18" s="2621"/>
      <c r="R18" s="2621"/>
      <c r="S18" s="2621"/>
      <c r="T18" s="2621"/>
      <c r="U18" s="2621"/>
      <c r="V18" s="2621"/>
      <c r="W18" s="2621"/>
      <c r="X18" s="2621"/>
      <c r="Y18" s="2621"/>
      <c r="Z18" s="2621"/>
      <c r="AA18" s="2621"/>
      <c r="AB18" s="2621"/>
      <c r="AC18" s="2621"/>
      <c r="AD18" s="2621"/>
      <c r="AE18" s="2621"/>
      <c r="AF18" s="2621"/>
      <c r="AG18" s="2621"/>
      <c r="AH18" s="2621"/>
      <c r="AI18" s="2621"/>
      <c r="AJ18" s="2622"/>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41"/>
      <c r="F20" s="2642"/>
      <c r="G20" s="2642"/>
      <c r="H20" s="2642"/>
      <c r="I20" s="2642"/>
      <c r="J20" s="2642"/>
      <c r="K20" s="2642"/>
      <c r="L20" s="2642"/>
      <c r="M20" s="2642"/>
      <c r="N20" s="2642"/>
      <c r="O20" s="2642"/>
      <c r="P20" s="2642"/>
      <c r="Q20" s="2642"/>
      <c r="R20" s="2642"/>
      <c r="S20" s="2642"/>
      <c r="T20" s="2642"/>
      <c r="U20" s="2642"/>
      <c r="V20" s="2642"/>
      <c r="W20" s="2642"/>
      <c r="X20" s="2642"/>
      <c r="Y20" s="2642"/>
      <c r="Z20" s="2642"/>
      <c r="AA20" s="2642"/>
      <c r="AB20" s="2642"/>
      <c r="AC20" s="2642"/>
      <c r="AD20" s="2642"/>
      <c r="AE20" s="2642"/>
      <c r="AF20" s="2642"/>
      <c r="AG20" s="2642"/>
      <c r="AH20" s="2642"/>
      <c r="AI20" s="2642"/>
      <c r="AJ20" s="264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25" t="s">
        <v>591</v>
      </c>
      <c r="C22" s="2625"/>
      <c r="D22" s="547"/>
      <c r="E22" s="2635" t="s">
        <v>1310</v>
      </c>
      <c r="F22" s="2636"/>
      <c r="G22" s="2636"/>
      <c r="H22" s="2636"/>
      <c r="I22" s="2636"/>
      <c r="J22" s="2636"/>
      <c r="K22" s="2636"/>
      <c r="L22" s="2636"/>
      <c r="M22" s="2636"/>
      <c r="N22" s="2636"/>
      <c r="O22" s="2636"/>
      <c r="P22" s="2636"/>
      <c r="Q22" s="2636"/>
      <c r="R22" s="2636"/>
      <c r="S22" s="2636"/>
      <c r="T22" s="2636"/>
      <c r="U22" s="2636"/>
      <c r="V22" s="2636"/>
      <c r="W22" s="2636"/>
      <c r="X22" s="2636"/>
      <c r="Y22" s="2636"/>
      <c r="Z22" s="2636"/>
      <c r="AA22" s="2636"/>
      <c r="AB22" s="2636"/>
      <c r="AC22" s="2636"/>
      <c r="AD22" s="2636"/>
      <c r="AE22" s="2636"/>
      <c r="AF22" s="2636"/>
      <c r="AG22" s="2636"/>
      <c r="AH22" s="2636"/>
      <c r="AI22" s="2636"/>
      <c r="AJ22" s="2637"/>
      <c r="AK22" s="540"/>
      <c r="AL22" s="540"/>
      <c r="AM22" s="540"/>
      <c r="AN22" s="535"/>
      <c r="AO22" s="550">
        <f>IF($B40="yes",14,0)</f>
        <v>0</v>
      </c>
    </row>
    <row r="23" spans="1:42" s="536" customFormat="1" ht="12.75" customHeight="1">
      <c r="A23" s="540"/>
      <c r="B23" s="540"/>
      <c r="C23" s="540"/>
      <c r="D23" s="550"/>
      <c r="E23" s="2638"/>
      <c r="F23" s="2639"/>
      <c r="G23" s="2639"/>
      <c r="H23" s="2639"/>
      <c r="I23" s="2639"/>
      <c r="J23" s="2639"/>
      <c r="K23" s="2639"/>
      <c r="L23" s="2639"/>
      <c r="M23" s="2639"/>
      <c r="N23" s="2639"/>
      <c r="O23" s="2639"/>
      <c r="P23" s="2639"/>
      <c r="Q23" s="2639"/>
      <c r="R23" s="2639"/>
      <c r="S23" s="2639"/>
      <c r="T23" s="2639"/>
      <c r="U23" s="2639"/>
      <c r="V23" s="2639"/>
      <c r="W23" s="2639"/>
      <c r="X23" s="2639"/>
      <c r="Y23" s="2639"/>
      <c r="Z23" s="2639"/>
      <c r="AA23" s="2639"/>
      <c r="AB23" s="2639"/>
      <c r="AC23" s="2639"/>
      <c r="AD23" s="2639"/>
      <c r="AE23" s="2639"/>
      <c r="AF23" s="2639"/>
      <c r="AG23" s="2639"/>
      <c r="AH23" s="2639"/>
      <c r="AI23" s="2639"/>
      <c r="AJ23" s="2640"/>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25" t="s">
        <v>591</v>
      </c>
      <c r="C25" s="2625"/>
      <c r="D25" s="547"/>
      <c r="E25" s="2552" t="s">
        <v>2034</v>
      </c>
      <c r="F25" s="2553"/>
      <c r="G25" s="2553"/>
      <c r="H25" s="2553"/>
      <c r="I25" s="2553"/>
      <c r="J25" s="2553"/>
      <c r="K25" s="2553"/>
      <c r="L25" s="2553"/>
      <c r="M25" s="2553"/>
      <c r="N25" s="2553"/>
      <c r="O25" s="2553"/>
      <c r="P25" s="2553"/>
      <c r="Q25" s="2553"/>
      <c r="R25" s="2553"/>
      <c r="S25" s="2553"/>
      <c r="T25" s="2553"/>
      <c r="U25" s="2553"/>
      <c r="V25" s="2553"/>
      <c r="W25" s="2553"/>
      <c r="X25" s="2553"/>
      <c r="Y25" s="2553"/>
      <c r="Z25" s="2553"/>
      <c r="AA25" s="2553"/>
      <c r="AB25" s="2553"/>
      <c r="AC25" s="2553"/>
      <c r="AD25" s="2553"/>
      <c r="AE25" s="2553"/>
      <c r="AF25" s="2553"/>
      <c r="AG25" s="2553"/>
      <c r="AH25" s="2553"/>
      <c r="AI25" s="2553"/>
      <c r="AJ25" s="2554"/>
      <c r="AK25" s="540"/>
      <c r="AL25" s="540"/>
      <c r="AM25" s="540"/>
      <c r="AN25" s="535"/>
      <c r="AO25" s="550">
        <f>IF($B45="yes",6,0)</f>
        <v>0</v>
      </c>
    </row>
    <row r="26" spans="1:42" s="536" customFormat="1" ht="12.75" customHeight="1">
      <c r="A26" s="540"/>
      <c r="B26" s="540"/>
      <c r="C26" s="540"/>
      <c r="D26" s="550"/>
      <c r="E26" s="2577"/>
      <c r="F26" s="2578"/>
      <c r="G26" s="2578"/>
      <c r="H26" s="2578"/>
      <c r="I26" s="2578"/>
      <c r="J26" s="2578"/>
      <c r="K26" s="2578"/>
      <c r="L26" s="2578"/>
      <c r="M26" s="2578"/>
      <c r="N26" s="2578"/>
      <c r="O26" s="2578"/>
      <c r="P26" s="2578"/>
      <c r="Q26" s="2578"/>
      <c r="R26" s="2578"/>
      <c r="S26" s="2578"/>
      <c r="T26" s="2578"/>
      <c r="U26" s="2578"/>
      <c r="V26" s="2578"/>
      <c r="W26" s="2578"/>
      <c r="X26" s="2578"/>
      <c r="Y26" s="2578"/>
      <c r="Z26" s="2578"/>
      <c r="AA26" s="2578"/>
      <c r="AB26" s="2578"/>
      <c r="AC26" s="2578"/>
      <c r="AD26" s="2578"/>
      <c r="AE26" s="2578"/>
      <c r="AF26" s="2578"/>
      <c r="AG26" s="2578"/>
      <c r="AH26" s="2578"/>
      <c r="AI26" s="2578"/>
      <c r="AJ26" s="2579"/>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25" t="s">
        <v>591</v>
      </c>
      <c r="C28" s="2625"/>
      <c r="D28" s="547"/>
      <c r="E28" s="2654" t="s">
        <v>2250</v>
      </c>
      <c r="F28" s="2655"/>
      <c r="G28" s="2655"/>
      <c r="H28" s="2655"/>
      <c r="I28" s="2655"/>
      <c r="J28" s="2655"/>
      <c r="K28" s="2655"/>
      <c r="L28" s="2655"/>
      <c r="M28" s="2655"/>
      <c r="N28" s="2655"/>
      <c r="O28" s="2655"/>
      <c r="P28" s="2655"/>
      <c r="Q28" s="2655"/>
      <c r="R28" s="2655"/>
      <c r="S28" s="2655"/>
      <c r="T28" s="2655"/>
      <c r="U28" s="2655"/>
      <c r="V28" s="2655"/>
      <c r="W28" s="2655"/>
      <c r="X28" s="2655"/>
      <c r="Y28" s="2655"/>
      <c r="Z28" s="2655"/>
      <c r="AA28" s="2655"/>
      <c r="AB28" s="2655"/>
      <c r="AC28" s="2655"/>
      <c r="AD28" s="2655"/>
      <c r="AE28" s="2655"/>
      <c r="AF28" s="2655"/>
      <c r="AG28" s="2655"/>
      <c r="AH28" s="2655"/>
      <c r="AI28" s="2655"/>
      <c r="AJ28" s="2656"/>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25" t="s">
        <v>591</v>
      </c>
      <c r="C33" s="2625"/>
      <c r="D33" s="547"/>
      <c r="E33" s="2635" t="s">
        <v>2252</v>
      </c>
      <c r="F33" s="2636"/>
      <c r="G33" s="2636"/>
      <c r="H33" s="2636"/>
      <c r="I33" s="2636"/>
      <c r="J33" s="2636"/>
      <c r="K33" s="2636"/>
      <c r="L33" s="2636"/>
      <c r="M33" s="2636"/>
      <c r="N33" s="2636"/>
      <c r="O33" s="2636"/>
      <c r="P33" s="2636"/>
      <c r="Q33" s="2636"/>
      <c r="R33" s="2636"/>
      <c r="S33" s="2636"/>
      <c r="T33" s="2636"/>
      <c r="U33" s="2636"/>
      <c r="V33" s="2636"/>
      <c r="W33" s="2636"/>
      <c r="X33" s="2636"/>
      <c r="Y33" s="2636"/>
      <c r="Z33" s="2636"/>
      <c r="AA33" s="2636"/>
      <c r="AB33" s="2636"/>
      <c r="AC33" s="2636"/>
      <c r="AD33" s="2636"/>
      <c r="AE33" s="2636"/>
      <c r="AF33" s="2636"/>
      <c r="AG33" s="2636"/>
      <c r="AH33" s="2636"/>
      <c r="AI33" s="2636"/>
      <c r="AJ33" s="2637"/>
      <c r="AK33" s="540"/>
      <c r="AL33" s="540"/>
      <c r="AM33" s="540"/>
      <c r="AN33" s="535"/>
      <c r="AO33" s="550"/>
    </row>
    <row r="34" spans="1:41" s="536" customFormat="1" ht="12.75" customHeight="1">
      <c r="A34" s="540"/>
      <c r="B34" s="540"/>
      <c r="C34" s="540"/>
      <c r="E34" s="2638"/>
      <c r="F34" s="2639"/>
      <c r="G34" s="2639"/>
      <c r="H34" s="2639"/>
      <c r="I34" s="2639"/>
      <c r="J34" s="2639"/>
      <c r="K34" s="2639"/>
      <c r="L34" s="2639"/>
      <c r="M34" s="2639"/>
      <c r="N34" s="2639"/>
      <c r="O34" s="2639"/>
      <c r="P34" s="2639"/>
      <c r="Q34" s="2639"/>
      <c r="R34" s="2639"/>
      <c r="S34" s="2639"/>
      <c r="T34" s="2639"/>
      <c r="U34" s="2639"/>
      <c r="V34" s="2639"/>
      <c r="W34" s="2639"/>
      <c r="X34" s="2639"/>
      <c r="Y34" s="2639"/>
      <c r="Z34" s="2639"/>
      <c r="AA34" s="2639"/>
      <c r="AB34" s="2639"/>
      <c r="AC34" s="2639"/>
      <c r="AD34" s="2639"/>
      <c r="AE34" s="2639"/>
      <c r="AF34" s="2639"/>
      <c r="AG34" s="2639"/>
      <c r="AH34" s="2639"/>
      <c r="AI34" s="2639"/>
      <c r="AJ34" s="264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25" t="s">
        <v>591</v>
      </c>
      <c r="C36" s="2625"/>
      <c r="D36" s="547"/>
      <c r="E36" s="2552" t="s">
        <v>2253</v>
      </c>
      <c r="F36" s="2553"/>
      <c r="G36" s="2553"/>
      <c r="H36" s="2553"/>
      <c r="I36" s="2553"/>
      <c r="J36" s="2553"/>
      <c r="K36" s="2553"/>
      <c r="L36" s="2553"/>
      <c r="M36" s="2553"/>
      <c r="N36" s="2553"/>
      <c r="O36" s="2553"/>
      <c r="P36" s="2553"/>
      <c r="Q36" s="2553"/>
      <c r="R36" s="2553"/>
      <c r="S36" s="2553"/>
      <c r="T36" s="2553"/>
      <c r="U36" s="2553"/>
      <c r="V36" s="2553"/>
      <c r="W36" s="2553"/>
      <c r="X36" s="2553"/>
      <c r="Y36" s="2553"/>
      <c r="Z36" s="2553"/>
      <c r="AA36" s="2553"/>
      <c r="AB36" s="2553"/>
      <c r="AC36" s="2553"/>
      <c r="AD36" s="2553"/>
      <c r="AE36" s="2553"/>
      <c r="AF36" s="2553"/>
      <c r="AG36" s="2553"/>
      <c r="AH36" s="2553"/>
      <c r="AI36" s="2553"/>
      <c r="AJ36" s="2554"/>
      <c r="AK36" s="540"/>
      <c r="AL36" s="540"/>
      <c r="AM36" s="540"/>
      <c r="AN36" s="535"/>
    </row>
    <row r="37" spans="1:41" s="536" customFormat="1" ht="12.75" customHeight="1">
      <c r="A37" s="540"/>
      <c r="B37" s="540"/>
      <c r="C37" s="540"/>
      <c r="E37" s="2555"/>
      <c r="F37" s="2556"/>
      <c r="G37" s="2556"/>
      <c r="H37" s="2556"/>
      <c r="I37" s="2556"/>
      <c r="J37" s="2556"/>
      <c r="K37" s="2556"/>
      <c r="L37" s="2556"/>
      <c r="M37" s="2556"/>
      <c r="N37" s="2556"/>
      <c r="O37" s="2556"/>
      <c r="P37" s="2556"/>
      <c r="Q37" s="2556"/>
      <c r="R37" s="2556"/>
      <c r="S37" s="2556"/>
      <c r="T37" s="2556"/>
      <c r="U37" s="2556"/>
      <c r="V37" s="2556"/>
      <c r="W37" s="2556"/>
      <c r="X37" s="2556"/>
      <c r="Y37" s="2556"/>
      <c r="Z37" s="2556"/>
      <c r="AA37" s="2556"/>
      <c r="AB37" s="2556"/>
      <c r="AC37" s="2556"/>
      <c r="AD37" s="2556"/>
      <c r="AE37" s="2556"/>
      <c r="AF37" s="2556"/>
      <c r="AG37" s="2556"/>
      <c r="AH37" s="2556"/>
      <c r="AI37" s="2556"/>
      <c r="AJ37" s="2557"/>
      <c r="AK37" s="540"/>
      <c r="AL37" s="540"/>
      <c r="AM37" s="540"/>
      <c r="AN37" s="535"/>
    </row>
    <row r="38" spans="1:41" s="536" customFormat="1" ht="12.75" customHeight="1">
      <c r="A38" s="540"/>
      <c r="B38" s="540"/>
      <c r="C38" s="540"/>
      <c r="E38" s="2577"/>
      <c r="F38" s="2578"/>
      <c r="G38" s="2578"/>
      <c r="H38" s="2578"/>
      <c r="I38" s="2578"/>
      <c r="J38" s="2578"/>
      <c r="K38" s="2578"/>
      <c r="L38" s="2578"/>
      <c r="M38" s="2578"/>
      <c r="N38" s="2578"/>
      <c r="O38" s="2578"/>
      <c r="P38" s="2578"/>
      <c r="Q38" s="2578"/>
      <c r="R38" s="2578"/>
      <c r="S38" s="2578"/>
      <c r="T38" s="2578"/>
      <c r="U38" s="2578"/>
      <c r="V38" s="2578"/>
      <c r="W38" s="2578"/>
      <c r="X38" s="2578"/>
      <c r="Y38" s="2578"/>
      <c r="Z38" s="2578"/>
      <c r="AA38" s="2578"/>
      <c r="AB38" s="2578"/>
      <c r="AC38" s="2578"/>
      <c r="AD38" s="2578"/>
      <c r="AE38" s="2578"/>
      <c r="AF38" s="2578"/>
      <c r="AG38" s="2578"/>
      <c r="AH38" s="2578"/>
      <c r="AI38" s="2578"/>
      <c r="AJ38" s="2579"/>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25" t="s">
        <v>591</v>
      </c>
      <c r="C40" s="2625"/>
      <c r="D40" s="547"/>
      <c r="E40" s="2552" t="s">
        <v>2251</v>
      </c>
      <c r="F40" s="2553"/>
      <c r="G40" s="2553"/>
      <c r="H40" s="2553"/>
      <c r="I40" s="2553"/>
      <c r="J40" s="2553"/>
      <c r="K40" s="2553"/>
      <c r="L40" s="2553"/>
      <c r="M40" s="2553"/>
      <c r="N40" s="2553"/>
      <c r="O40" s="2553"/>
      <c r="P40" s="2553"/>
      <c r="Q40" s="2553"/>
      <c r="R40" s="2553"/>
      <c r="S40" s="2553"/>
      <c r="T40" s="2553"/>
      <c r="U40" s="2553"/>
      <c r="V40" s="2553"/>
      <c r="W40" s="2553"/>
      <c r="X40" s="2553"/>
      <c r="Y40" s="2553"/>
      <c r="Z40" s="2553"/>
      <c r="AA40" s="2553"/>
      <c r="AB40" s="2553"/>
      <c r="AC40" s="2553"/>
      <c r="AD40" s="2553"/>
      <c r="AE40" s="2553"/>
      <c r="AF40" s="2553"/>
      <c r="AG40" s="2553"/>
      <c r="AH40" s="2553"/>
      <c r="AI40" s="2553"/>
      <c r="AJ40" s="2554"/>
      <c r="AK40" s="540"/>
      <c r="AL40" s="540"/>
      <c r="AM40" s="540"/>
      <c r="AN40" s="535"/>
    </row>
    <row r="41" spans="1:41" s="536" customFormat="1" ht="12.75" customHeight="1">
      <c r="A41" s="540"/>
      <c r="B41" s="540"/>
      <c r="C41" s="540"/>
      <c r="E41" s="2577"/>
      <c r="F41" s="2578"/>
      <c r="G41" s="2578"/>
      <c r="H41" s="2578"/>
      <c r="I41" s="2578"/>
      <c r="J41" s="2578"/>
      <c r="K41" s="2578"/>
      <c r="L41" s="2578"/>
      <c r="M41" s="2578"/>
      <c r="N41" s="2578"/>
      <c r="O41" s="2578"/>
      <c r="P41" s="2578"/>
      <c r="Q41" s="2578"/>
      <c r="R41" s="2578"/>
      <c r="S41" s="2578"/>
      <c r="T41" s="2578"/>
      <c r="U41" s="2578"/>
      <c r="V41" s="2578"/>
      <c r="W41" s="2578"/>
      <c r="X41" s="2578"/>
      <c r="Y41" s="2578"/>
      <c r="Z41" s="2578"/>
      <c r="AA41" s="2578"/>
      <c r="AB41" s="2578"/>
      <c r="AC41" s="2578"/>
      <c r="AD41" s="2578"/>
      <c r="AE41" s="2578"/>
      <c r="AF41" s="2578"/>
      <c r="AG41" s="2578"/>
      <c r="AH41" s="2578"/>
      <c r="AI41" s="2578"/>
      <c r="AJ41" s="2579"/>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25" t="s">
        <v>591</v>
      </c>
      <c r="C45" s="2625"/>
      <c r="D45" s="1142"/>
      <c r="E45" s="2552" t="s">
        <v>2009</v>
      </c>
      <c r="F45" s="2553"/>
      <c r="G45" s="2553"/>
      <c r="H45" s="2553"/>
      <c r="I45" s="2553"/>
      <c r="J45" s="2553"/>
      <c r="K45" s="2553"/>
      <c r="L45" s="2553"/>
      <c r="M45" s="2553"/>
      <c r="N45" s="2553"/>
      <c r="O45" s="2553"/>
      <c r="P45" s="2553"/>
      <c r="Q45" s="2553"/>
      <c r="R45" s="2553"/>
      <c r="S45" s="2553"/>
      <c r="T45" s="2553"/>
      <c r="U45" s="2553"/>
      <c r="V45" s="2553"/>
      <c r="W45" s="2553"/>
      <c r="X45" s="2553"/>
      <c r="Y45" s="2553"/>
      <c r="Z45" s="2553"/>
      <c r="AA45" s="2553"/>
      <c r="AB45" s="2553"/>
      <c r="AC45" s="2553"/>
      <c r="AD45" s="2553"/>
      <c r="AE45" s="2553"/>
      <c r="AF45" s="2553"/>
      <c r="AG45" s="2553"/>
      <c r="AH45" s="2553"/>
      <c r="AI45" s="2553"/>
      <c r="AJ45" s="2554"/>
      <c r="AK45" s="1142"/>
      <c r="AL45" s="540"/>
      <c r="AM45" s="540"/>
      <c r="AN45" s="535"/>
    </row>
    <row r="46" spans="1:41" s="536" customFormat="1" ht="12.75" customHeight="1">
      <c r="A46" s="540"/>
      <c r="B46" s="540"/>
      <c r="C46" s="540"/>
      <c r="E46" s="2555"/>
      <c r="F46" s="2556"/>
      <c r="G46" s="2556"/>
      <c r="H46" s="2556"/>
      <c r="I46" s="2556"/>
      <c r="J46" s="2556"/>
      <c r="K46" s="2556"/>
      <c r="L46" s="2556"/>
      <c r="M46" s="2556"/>
      <c r="N46" s="2556"/>
      <c r="O46" s="2556"/>
      <c r="P46" s="2556"/>
      <c r="Q46" s="2556"/>
      <c r="R46" s="2556"/>
      <c r="S46" s="2556"/>
      <c r="T46" s="2556"/>
      <c r="U46" s="2556"/>
      <c r="V46" s="2556"/>
      <c r="W46" s="2556"/>
      <c r="X46" s="2556"/>
      <c r="Y46" s="2556"/>
      <c r="Z46" s="2556"/>
      <c r="AA46" s="2556"/>
      <c r="AB46" s="2556"/>
      <c r="AC46" s="2556"/>
      <c r="AD46" s="2556"/>
      <c r="AE46" s="2556"/>
      <c r="AF46" s="2556"/>
      <c r="AG46" s="2556"/>
      <c r="AH46" s="2556"/>
      <c r="AI46" s="2556"/>
      <c r="AJ46" s="2557"/>
      <c r="AK46" s="540"/>
      <c r="AL46" s="540"/>
      <c r="AM46" s="540"/>
      <c r="AN46" s="535"/>
    </row>
    <row r="47" spans="1:41" s="536" customFormat="1" ht="12.75" customHeight="1">
      <c r="A47" s="540"/>
      <c r="D47" s="547"/>
      <c r="E47" s="2577"/>
      <c r="F47" s="2578"/>
      <c r="G47" s="2578"/>
      <c r="H47" s="2578"/>
      <c r="I47" s="2578"/>
      <c r="J47" s="2578"/>
      <c r="K47" s="2578"/>
      <c r="L47" s="2578"/>
      <c r="M47" s="2578"/>
      <c r="N47" s="2578"/>
      <c r="O47" s="2578"/>
      <c r="P47" s="2578"/>
      <c r="Q47" s="2578"/>
      <c r="R47" s="2578"/>
      <c r="S47" s="2578"/>
      <c r="T47" s="2578"/>
      <c r="U47" s="2578"/>
      <c r="V47" s="2578"/>
      <c r="W47" s="2578"/>
      <c r="X47" s="2578"/>
      <c r="Y47" s="2578"/>
      <c r="Z47" s="2578"/>
      <c r="AA47" s="2578"/>
      <c r="AB47" s="2578"/>
      <c r="AC47" s="2578"/>
      <c r="AD47" s="2578"/>
      <c r="AE47" s="2578"/>
      <c r="AF47" s="2578"/>
      <c r="AG47" s="2578"/>
      <c r="AH47" s="2578"/>
      <c r="AI47" s="2578"/>
      <c r="AJ47" s="2579"/>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25" t="s">
        <v>591</v>
      </c>
      <c r="C52" s="2625"/>
      <c r="D52" s="540"/>
      <c r="E52" s="2552" t="s">
        <v>2014</v>
      </c>
      <c r="F52" s="2553"/>
      <c r="G52" s="2553"/>
      <c r="H52" s="2553"/>
      <c r="I52" s="2553"/>
      <c r="J52" s="2553"/>
      <c r="K52" s="2553"/>
      <c r="L52" s="2553"/>
      <c r="M52" s="2553"/>
      <c r="N52" s="2553"/>
      <c r="O52" s="2553"/>
      <c r="P52" s="2553"/>
      <c r="Q52" s="2553"/>
      <c r="R52" s="2553"/>
      <c r="S52" s="2553"/>
      <c r="T52" s="2553"/>
      <c r="U52" s="2553"/>
      <c r="V52" s="2553"/>
      <c r="W52" s="2553"/>
      <c r="X52" s="2553"/>
      <c r="Y52" s="2553"/>
      <c r="Z52" s="2553"/>
      <c r="AA52" s="2553"/>
      <c r="AB52" s="2553"/>
      <c r="AC52" s="2553"/>
      <c r="AD52" s="2553"/>
      <c r="AE52" s="2553"/>
      <c r="AF52" s="2553"/>
      <c r="AG52" s="2553"/>
      <c r="AH52" s="2553"/>
      <c r="AI52" s="2553"/>
      <c r="AJ52" s="2554"/>
      <c r="AK52" s="540"/>
      <c r="AL52" s="540"/>
      <c r="AM52" s="540"/>
      <c r="AN52" s="535"/>
      <c r="AO52" s="559"/>
    </row>
    <row r="53" spans="1:50" s="536" customFormat="1" ht="12.75" customHeight="1">
      <c r="A53" s="540"/>
      <c r="D53" s="547"/>
      <c r="E53" s="2555"/>
      <c r="F53" s="2556"/>
      <c r="G53" s="2556"/>
      <c r="H53" s="2556"/>
      <c r="I53" s="2556"/>
      <c r="J53" s="2556"/>
      <c r="K53" s="2556"/>
      <c r="L53" s="2556"/>
      <c r="M53" s="2556"/>
      <c r="N53" s="2556"/>
      <c r="O53" s="2556"/>
      <c r="P53" s="2556"/>
      <c r="Q53" s="2556"/>
      <c r="R53" s="2556"/>
      <c r="S53" s="2556"/>
      <c r="T53" s="2556"/>
      <c r="U53" s="2556"/>
      <c r="V53" s="2556"/>
      <c r="W53" s="2556"/>
      <c r="X53" s="2556"/>
      <c r="Y53" s="2556"/>
      <c r="Z53" s="2556"/>
      <c r="AA53" s="2556"/>
      <c r="AB53" s="2556"/>
      <c r="AC53" s="2556"/>
      <c r="AD53" s="2556"/>
      <c r="AE53" s="2556"/>
      <c r="AF53" s="2556"/>
      <c r="AG53" s="2556"/>
      <c r="AH53" s="2556"/>
      <c r="AI53" s="2556"/>
      <c r="AJ53" s="2557"/>
      <c r="AK53" s="540"/>
      <c r="AL53" s="540"/>
      <c r="AM53" s="540"/>
      <c r="AN53" s="535"/>
      <c r="AO53" s="559"/>
    </row>
    <row r="54" spans="1:50" s="536" customFormat="1" ht="12.75" customHeight="1">
      <c r="A54" s="540"/>
      <c r="D54" s="540"/>
      <c r="E54" s="2577"/>
      <c r="F54" s="2578"/>
      <c r="G54" s="2578"/>
      <c r="H54" s="2578"/>
      <c r="I54" s="2578"/>
      <c r="J54" s="2578"/>
      <c r="K54" s="2578"/>
      <c r="L54" s="2578"/>
      <c r="M54" s="2578"/>
      <c r="N54" s="2578"/>
      <c r="O54" s="2578"/>
      <c r="P54" s="2578"/>
      <c r="Q54" s="2578"/>
      <c r="R54" s="2578"/>
      <c r="S54" s="2578"/>
      <c r="T54" s="2578"/>
      <c r="U54" s="2578"/>
      <c r="V54" s="2578"/>
      <c r="W54" s="2578"/>
      <c r="X54" s="2578"/>
      <c r="Y54" s="2578"/>
      <c r="Z54" s="2578"/>
      <c r="AA54" s="2578"/>
      <c r="AB54" s="2578"/>
      <c r="AC54" s="2578"/>
      <c r="AD54" s="2578"/>
      <c r="AE54" s="2578"/>
      <c r="AF54" s="2578"/>
      <c r="AG54" s="2578"/>
      <c r="AH54" s="2578"/>
      <c r="AI54" s="2578"/>
      <c r="AJ54" s="2579"/>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25" t="s">
        <v>591</v>
      </c>
      <c r="C56" s="2625"/>
      <c r="D56" s="540"/>
      <c r="E56" s="2651" t="s">
        <v>2015</v>
      </c>
      <c r="F56" s="2652"/>
      <c r="G56" s="2652"/>
      <c r="H56" s="2652"/>
      <c r="I56" s="2652"/>
      <c r="J56" s="2652"/>
      <c r="K56" s="2652"/>
      <c r="L56" s="2652"/>
      <c r="M56" s="2652"/>
      <c r="N56" s="2652"/>
      <c r="O56" s="2652"/>
      <c r="P56" s="2652"/>
      <c r="Q56" s="2652"/>
      <c r="R56" s="2652"/>
      <c r="S56" s="2652"/>
      <c r="T56" s="2652"/>
      <c r="U56" s="2652"/>
      <c r="V56" s="2652"/>
      <c r="W56" s="2652"/>
      <c r="X56" s="2652"/>
      <c r="Y56" s="2652"/>
      <c r="Z56" s="2652"/>
      <c r="AA56" s="2652"/>
      <c r="AB56" s="2652"/>
      <c r="AC56" s="2652"/>
      <c r="AD56" s="2652"/>
      <c r="AE56" s="2652"/>
      <c r="AF56" s="2652"/>
      <c r="AG56" s="2652"/>
      <c r="AH56" s="2652"/>
      <c r="AI56" s="2652"/>
      <c r="AJ56" s="2653"/>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25" t="s">
        <v>591</v>
      </c>
      <c r="C58" s="2625"/>
      <c r="D58" s="540"/>
      <c r="E58" s="2552" t="s">
        <v>2016</v>
      </c>
      <c r="F58" s="2553"/>
      <c r="G58" s="2553"/>
      <c r="H58" s="2553"/>
      <c r="I58" s="2553"/>
      <c r="J58" s="2553"/>
      <c r="K58" s="2553"/>
      <c r="L58" s="2553"/>
      <c r="M58" s="2553"/>
      <c r="N58" s="2553"/>
      <c r="O58" s="2553"/>
      <c r="P58" s="2553"/>
      <c r="Q58" s="2553"/>
      <c r="R58" s="2553"/>
      <c r="S58" s="2553"/>
      <c r="T58" s="2553"/>
      <c r="U58" s="2553"/>
      <c r="V58" s="2553"/>
      <c r="W58" s="2553"/>
      <c r="X58" s="2553"/>
      <c r="Y58" s="2553"/>
      <c r="Z58" s="2553"/>
      <c r="AA58" s="2553"/>
      <c r="AB58" s="2553"/>
      <c r="AC58" s="2553"/>
      <c r="AD58" s="2553"/>
      <c r="AE58" s="2553"/>
      <c r="AF58" s="2553"/>
      <c r="AG58" s="2553"/>
      <c r="AH58" s="2553"/>
      <c r="AI58" s="2553"/>
      <c r="AJ58" s="2554"/>
      <c r="AK58" s="540"/>
      <c r="AL58" s="540"/>
      <c r="AM58" s="540"/>
      <c r="AN58" s="535"/>
    </row>
    <row r="59" spans="1:50" s="536" customFormat="1" ht="12.75" customHeight="1">
      <c r="A59" s="540"/>
      <c r="B59" s="547"/>
      <c r="C59" s="547"/>
      <c r="D59" s="547"/>
      <c r="E59" s="2577"/>
      <c r="F59" s="2578"/>
      <c r="G59" s="2578"/>
      <c r="H59" s="2578"/>
      <c r="I59" s="2578"/>
      <c r="J59" s="2578"/>
      <c r="K59" s="2578"/>
      <c r="L59" s="2578"/>
      <c r="M59" s="2578"/>
      <c r="N59" s="2578"/>
      <c r="O59" s="2578"/>
      <c r="P59" s="2578"/>
      <c r="Q59" s="2578"/>
      <c r="R59" s="2578"/>
      <c r="S59" s="2578"/>
      <c r="T59" s="2578"/>
      <c r="U59" s="2578"/>
      <c r="V59" s="2578"/>
      <c r="W59" s="2578"/>
      <c r="X59" s="2578"/>
      <c r="Y59" s="2578"/>
      <c r="Z59" s="2578"/>
      <c r="AA59" s="2578"/>
      <c r="AB59" s="2578"/>
      <c r="AC59" s="2578"/>
      <c r="AD59" s="2578"/>
      <c r="AE59" s="2578"/>
      <c r="AF59" s="2578"/>
      <c r="AG59" s="2578"/>
      <c r="AH59" s="2578"/>
      <c r="AI59" s="2578"/>
      <c r="AJ59" s="2579"/>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98">
        <f>AO39</f>
        <v>0</v>
      </c>
      <c r="AL62" s="2599"/>
      <c r="AM62" s="2600"/>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72" t="s">
        <v>1314</v>
      </c>
      <c r="AF65" s="2472"/>
      <c r="AG65" s="2472"/>
      <c r="AH65" s="2472"/>
      <c r="AI65" s="2472"/>
      <c r="AJ65" s="2472"/>
      <c r="AK65" s="2472"/>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25" t="s">
        <v>545</v>
      </c>
      <c r="C68" s="2625"/>
      <c r="D68" s="547" t="s">
        <v>1315</v>
      </c>
      <c r="E68" s="2617" t="s">
        <v>2017</v>
      </c>
      <c r="F68" s="2618"/>
      <c r="G68" s="2618"/>
      <c r="H68" s="2618"/>
      <c r="I68" s="2618"/>
      <c r="J68" s="2618"/>
      <c r="K68" s="2618"/>
      <c r="L68" s="2618"/>
      <c r="M68" s="2618"/>
      <c r="N68" s="2618"/>
      <c r="O68" s="2618"/>
      <c r="P68" s="2618"/>
      <c r="Q68" s="2618"/>
      <c r="R68" s="2618"/>
      <c r="S68" s="2618"/>
      <c r="T68" s="2618"/>
      <c r="U68" s="2618"/>
      <c r="V68" s="2618"/>
      <c r="W68" s="2618"/>
      <c r="X68" s="2618"/>
      <c r="Y68" s="2618"/>
      <c r="Z68" s="2618"/>
      <c r="AA68" s="2618"/>
      <c r="AB68" s="2618"/>
      <c r="AC68" s="2618"/>
      <c r="AD68" s="2618"/>
      <c r="AE68" s="2618"/>
      <c r="AF68" s="2618"/>
      <c r="AG68" s="2618"/>
      <c r="AH68" s="2618"/>
      <c r="AI68" s="2618"/>
      <c r="AJ68" s="2619"/>
      <c r="AK68" s="543"/>
      <c r="AL68" s="540"/>
      <c r="AM68" s="540"/>
      <c r="AN68" s="535"/>
      <c r="AO68" s="550">
        <f>IF($B68="yes",10,0)</f>
        <v>10</v>
      </c>
    </row>
    <row r="69" spans="1:42" s="536" customFormat="1" ht="12.75" customHeight="1">
      <c r="A69" s="538"/>
      <c r="B69" s="540"/>
      <c r="C69" s="540"/>
      <c r="D69" s="551"/>
      <c r="E69" s="2620"/>
      <c r="F69" s="2621"/>
      <c r="G69" s="2621"/>
      <c r="H69" s="2621"/>
      <c r="I69" s="2621"/>
      <c r="J69" s="2621"/>
      <c r="K69" s="2621"/>
      <c r="L69" s="2621"/>
      <c r="M69" s="2621"/>
      <c r="N69" s="2621"/>
      <c r="O69" s="2621"/>
      <c r="P69" s="2621"/>
      <c r="Q69" s="2621"/>
      <c r="R69" s="2621"/>
      <c r="S69" s="2621"/>
      <c r="T69" s="2621"/>
      <c r="U69" s="2621"/>
      <c r="V69" s="2621"/>
      <c r="W69" s="2621"/>
      <c r="X69" s="2621"/>
      <c r="Y69" s="2621"/>
      <c r="Z69" s="2621"/>
      <c r="AA69" s="2621"/>
      <c r="AB69" s="2621"/>
      <c r="AC69" s="2621"/>
      <c r="AD69" s="2621"/>
      <c r="AE69" s="2621"/>
      <c r="AF69" s="2621"/>
      <c r="AG69" s="2621"/>
      <c r="AH69" s="2621"/>
      <c r="AI69" s="2621"/>
      <c r="AJ69" s="2622"/>
      <c r="AK69" s="543"/>
      <c r="AL69" s="540"/>
      <c r="AM69" s="540"/>
      <c r="AN69" s="535"/>
      <c r="AO69" s="550">
        <f>IF($B74="yes",10,0)</f>
        <v>0</v>
      </c>
    </row>
    <row r="70" spans="1:42" s="536" customFormat="1" ht="12.75" customHeight="1">
      <c r="A70" s="538"/>
      <c r="B70" s="540"/>
      <c r="C70" s="540"/>
      <c r="D70" s="551"/>
      <c r="E70" s="2620"/>
      <c r="F70" s="2621"/>
      <c r="G70" s="2621"/>
      <c r="H70" s="2621"/>
      <c r="I70" s="2621"/>
      <c r="J70" s="2621"/>
      <c r="K70" s="2621"/>
      <c r="L70" s="2621"/>
      <c r="M70" s="2621"/>
      <c r="N70" s="2621"/>
      <c r="O70" s="2621"/>
      <c r="P70" s="2621"/>
      <c r="Q70" s="2621"/>
      <c r="R70" s="2621"/>
      <c r="S70" s="2621"/>
      <c r="T70" s="2621"/>
      <c r="U70" s="2621"/>
      <c r="V70" s="2621"/>
      <c r="W70" s="2621"/>
      <c r="X70" s="2621"/>
      <c r="Y70" s="2621"/>
      <c r="Z70" s="2621"/>
      <c r="AA70" s="2621"/>
      <c r="AB70" s="2621"/>
      <c r="AC70" s="2621"/>
      <c r="AD70" s="2621"/>
      <c r="AE70" s="2621"/>
      <c r="AF70" s="2621"/>
      <c r="AG70" s="2621"/>
      <c r="AH70" s="2621"/>
      <c r="AI70" s="2621"/>
      <c r="AJ70" s="2622"/>
      <c r="AK70" s="543"/>
      <c r="AL70" s="540"/>
      <c r="AM70" s="540"/>
      <c r="AN70" s="535"/>
      <c r="AO70" s="550">
        <f>IF($B81="yes",10,0)</f>
        <v>0</v>
      </c>
    </row>
    <row r="71" spans="1:42" s="536" customFormat="1" ht="12.75" customHeight="1">
      <c r="A71" s="538"/>
      <c r="B71" s="540"/>
      <c r="C71" s="540"/>
      <c r="D71" s="551"/>
      <c r="E71" s="2620"/>
      <c r="F71" s="2621"/>
      <c r="G71" s="2621"/>
      <c r="H71" s="2621"/>
      <c r="I71" s="2621"/>
      <c r="J71" s="2621"/>
      <c r="K71" s="2621"/>
      <c r="L71" s="2621"/>
      <c r="M71" s="2621"/>
      <c r="N71" s="2621"/>
      <c r="O71" s="2621"/>
      <c r="P71" s="2621"/>
      <c r="Q71" s="2621"/>
      <c r="R71" s="2621"/>
      <c r="S71" s="2621"/>
      <c r="T71" s="2621"/>
      <c r="U71" s="2621"/>
      <c r="V71" s="2621"/>
      <c r="W71" s="2621"/>
      <c r="X71" s="2621"/>
      <c r="Y71" s="2621"/>
      <c r="Z71" s="2621"/>
      <c r="AA71" s="2621"/>
      <c r="AB71" s="2621"/>
      <c r="AC71" s="2621"/>
      <c r="AD71" s="2621"/>
      <c r="AE71" s="2621"/>
      <c r="AF71" s="2621"/>
      <c r="AG71" s="2621"/>
      <c r="AH71" s="2621"/>
      <c r="AI71" s="2621"/>
      <c r="AJ71" s="2622"/>
      <c r="AK71" s="543"/>
      <c r="AL71" s="540"/>
      <c r="AM71" s="540"/>
      <c r="AN71" s="535"/>
      <c r="AO71" s="536">
        <f>IF(SUM(AO68:AO70)&gt;10,10,(SUM(AO68:AO70)))</f>
        <v>10</v>
      </c>
      <c r="AP71" s="574" t="s">
        <v>1316</v>
      </c>
    </row>
    <row r="72" spans="1:42" s="536" customFormat="1" ht="12.75" customHeight="1">
      <c r="A72" s="538"/>
      <c r="B72" s="540"/>
      <c r="C72" s="540"/>
      <c r="D72" s="551"/>
      <c r="E72" s="2647"/>
      <c r="F72" s="2648"/>
      <c r="G72" s="2648"/>
      <c r="H72" s="2648"/>
      <c r="I72" s="2648"/>
      <c r="J72" s="2648"/>
      <c r="K72" s="2648"/>
      <c r="L72" s="2648"/>
      <c r="M72" s="2648"/>
      <c r="N72" s="2648"/>
      <c r="O72" s="2648"/>
      <c r="P72" s="2648"/>
      <c r="Q72" s="2648"/>
      <c r="R72" s="2648"/>
      <c r="S72" s="2648"/>
      <c r="T72" s="2648"/>
      <c r="U72" s="2648"/>
      <c r="V72" s="2648"/>
      <c r="W72" s="2648"/>
      <c r="X72" s="2648"/>
      <c r="Y72" s="2648"/>
      <c r="Z72" s="2648"/>
      <c r="AA72" s="2648"/>
      <c r="AB72" s="2648"/>
      <c r="AC72" s="2648"/>
      <c r="AD72" s="2648"/>
      <c r="AE72" s="2648"/>
      <c r="AF72" s="2648"/>
      <c r="AG72" s="2648"/>
      <c r="AH72" s="2648"/>
      <c r="AI72" s="2648"/>
      <c r="AJ72" s="2649"/>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25" t="s">
        <v>591</v>
      </c>
      <c r="C74" s="2625"/>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50" t="s">
        <v>591</v>
      </c>
      <c r="F75" s="2625"/>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45" t="s">
        <v>591</v>
      </c>
      <c r="F76" s="2646"/>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45" t="s">
        <v>591</v>
      </c>
      <c r="F77" s="2646"/>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50" t="s">
        <v>591</v>
      </c>
      <c r="F79" s="2625"/>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25" t="s">
        <v>591</v>
      </c>
      <c r="C81" s="2625"/>
      <c r="D81" s="547" t="s">
        <v>1320</v>
      </c>
      <c r="E81" s="2552" t="s">
        <v>1740</v>
      </c>
      <c r="F81" s="2553"/>
      <c r="G81" s="2553"/>
      <c r="H81" s="2553"/>
      <c r="I81" s="2553"/>
      <c r="J81" s="2553"/>
      <c r="K81" s="2553"/>
      <c r="L81" s="2553"/>
      <c r="M81" s="2553"/>
      <c r="N81" s="2553"/>
      <c r="O81" s="2553"/>
      <c r="P81" s="2553"/>
      <c r="Q81" s="2553"/>
      <c r="R81" s="2553"/>
      <c r="S81" s="2553"/>
      <c r="T81" s="2553"/>
      <c r="U81" s="2553"/>
      <c r="V81" s="2553"/>
      <c r="W81" s="2553"/>
      <c r="X81" s="2553"/>
      <c r="Y81" s="2553"/>
      <c r="Z81" s="2553"/>
      <c r="AA81" s="2553"/>
      <c r="AB81" s="2553"/>
      <c r="AC81" s="2553"/>
      <c r="AD81" s="2553"/>
      <c r="AE81" s="2553"/>
      <c r="AF81" s="2553"/>
      <c r="AG81" s="2553"/>
      <c r="AH81" s="2553"/>
      <c r="AI81" s="2553"/>
      <c r="AJ81" s="2554"/>
      <c r="AK81" s="543"/>
      <c r="AL81" s="540"/>
      <c r="AM81" s="540"/>
      <c r="AN81" s="535"/>
    </row>
    <row r="82" spans="1:43" s="536" customFormat="1" ht="12.75" customHeight="1">
      <c r="A82" s="538"/>
      <c r="B82" s="540"/>
      <c r="C82" s="540"/>
      <c r="D82" s="550"/>
      <c r="E82" s="2577"/>
      <c r="F82" s="2578"/>
      <c r="G82" s="2578"/>
      <c r="H82" s="2578"/>
      <c r="I82" s="2578"/>
      <c r="J82" s="2578"/>
      <c r="K82" s="2578"/>
      <c r="L82" s="2578"/>
      <c r="M82" s="2578"/>
      <c r="N82" s="2578"/>
      <c r="O82" s="2578"/>
      <c r="P82" s="2578"/>
      <c r="Q82" s="2578"/>
      <c r="R82" s="2578"/>
      <c r="S82" s="2578"/>
      <c r="T82" s="2578"/>
      <c r="U82" s="2578"/>
      <c r="V82" s="2578"/>
      <c r="W82" s="2578"/>
      <c r="X82" s="2578"/>
      <c r="Y82" s="2578"/>
      <c r="Z82" s="2578"/>
      <c r="AA82" s="2578"/>
      <c r="AB82" s="2578"/>
      <c r="AC82" s="2578"/>
      <c r="AD82" s="2578"/>
      <c r="AE82" s="2578"/>
      <c r="AF82" s="2578"/>
      <c r="AG82" s="2578"/>
      <c r="AH82" s="2578"/>
      <c r="AI82" s="2578"/>
      <c r="AJ82" s="2579"/>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98">
        <f>IF(AK62&gt;0,0,AO71)</f>
        <v>10</v>
      </c>
      <c r="AL84" s="2599"/>
      <c r="AM84" s="2600"/>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72" t="s">
        <v>1305</v>
      </c>
      <c r="AF87" s="2472"/>
      <c r="AG87" s="2472"/>
      <c r="AH87" s="2472"/>
      <c r="AI87" s="2472"/>
      <c r="AJ87" s="2472"/>
      <c r="AK87" s="2472"/>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25" t="s">
        <v>545</v>
      </c>
      <c r="C90" s="2625"/>
      <c r="D90" s="547" t="s">
        <v>1315</v>
      </c>
      <c r="E90" s="2617" t="s">
        <v>1325</v>
      </c>
      <c r="F90" s="2618"/>
      <c r="G90" s="2618"/>
      <c r="H90" s="2618"/>
      <c r="I90" s="2618"/>
      <c r="J90" s="2618"/>
      <c r="K90" s="2618"/>
      <c r="L90" s="2618"/>
      <c r="M90" s="2618"/>
      <c r="N90" s="2618"/>
      <c r="O90" s="2618"/>
      <c r="P90" s="2618"/>
      <c r="Q90" s="2618"/>
      <c r="R90" s="2618"/>
      <c r="S90" s="2618"/>
      <c r="T90" s="2618"/>
      <c r="U90" s="2618"/>
      <c r="V90" s="2618"/>
      <c r="W90" s="2618"/>
      <c r="X90" s="2618"/>
      <c r="Y90" s="2618"/>
      <c r="Z90" s="2618"/>
      <c r="AA90" s="2618"/>
      <c r="AB90" s="2618"/>
      <c r="AC90" s="2618"/>
      <c r="AD90" s="2618"/>
      <c r="AE90" s="2618"/>
      <c r="AF90" s="2618"/>
      <c r="AG90" s="2618"/>
      <c r="AH90" s="2618"/>
      <c r="AI90" s="2618"/>
      <c r="AJ90" s="2619"/>
      <c r="AK90" s="543"/>
      <c r="AL90" s="540"/>
      <c r="AM90" s="540"/>
      <c r="AN90" s="535"/>
    </row>
    <row r="91" spans="1:43" s="536" customFormat="1" ht="12.75" customHeight="1">
      <c r="A91" s="538"/>
      <c r="B91" s="539"/>
      <c r="C91" s="539"/>
      <c r="D91" s="539"/>
      <c r="E91" s="2620"/>
      <c r="F91" s="2621"/>
      <c r="G91" s="2621"/>
      <c r="H91" s="2621"/>
      <c r="I91" s="2621"/>
      <c r="J91" s="2621"/>
      <c r="K91" s="2621"/>
      <c r="L91" s="2621"/>
      <c r="M91" s="2621"/>
      <c r="N91" s="2621"/>
      <c r="O91" s="2621"/>
      <c r="P91" s="2621"/>
      <c r="Q91" s="2621"/>
      <c r="R91" s="2621"/>
      <c r="S91" s="2621"/>
      <c r="T91" s="2621"/>
      <c r="U91" s="2621"/>
      <c r="V91" s="2621"/>
      <c r="W91" s="2621"/>
      <c r="X91" s="2621"/>
      <c r="Y91" s="2621"/>
      <c r="Z91" s="2621"/>
      <c r="AA91" s="2621"/>
      <c r="AB91" s="2621"/>
      <c r="AC91" s="2621"/>
      <c r="AD91" s="2621"/>
      <c r="AE91" s="2621"/>
      <c r="AF91" s="2621"/>
      <c r="AG91" s="2621"/>
      <c r="AH91" s="2621"/>
      <c r="AI91" s="2621"/>
      <c r="AJ91" s="262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13">
        <f>Application!AC753</f>
        <v>0.41376146788990825</v>
      </c>
      <c r="F93" s="2614"/>
      <c r="G93" s="2614"/>
      <c r="H93" s="2614"/>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44">
        <f>0.6-ROUNDUP(E93,2)</f>
        <v>0.18</v>
      </c>
      <c r="F94" s="2419"/>
      <c r="G94" s="2419"/>
      <c r="H94" s="2419"/>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9">
        <f>IF(E94*200&gt;20,20,E94*200)</f>
        <v>20</v>
      </c>
      <c r="F95" s="2630"/>
      <c r="G95" s="2630"/>
      <c r="H95" s="2630"/>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25" t="s">
        <v>591</v>
      </c>
      <c r="C98" s="2625"/>
      <c r="D98" s="547" t="s">
        <v>1317</v>
      </c>
      <c r="E98" s="2617" t="s">
        <v>1725</v>
      </c>
      <c r="F98" s="2618"/>
      <c r="G98" s="2618"/>
      <c r="H98" s="2618"/>
      <c r="I98" s="2618"/>
      <c r="J98" s="2618"/>
      <c r="K98" s="2618"/>
      <c r="L98" s="2618"/>
      <c r="M98" s="2618"/>
      <c r="N98" s="2618"/>
      <c r="O98" s="2618"/>
      <c r="P98" s="2618"/>
      <c r="Q98" s="2618"/>
      <c r="R98" s="2618"/>
      <c r="S98" s="2618"/>
      <c r="T98" s="2618"/>
      <c r="U98" s="2618"/>
      <c r="V98" s="2618"/>
      <c r="W98" s="2618"/>
      <c r="X98" s="2618"/>
      <c r="Y98" s="2618"/>
      <c r="Z98" s="2618"/>
      <c r="AA98" s="2618"/>
      <c r="AB98" s="2618"/>
      <c r="AC98" s="2618"/>
      <c r="AD98" s="2618"/>
      <c r="AE98" s="2618"/>
      <c r="AF98" s="2618"/>
      <c r="AG98" s="2618"/>
      <c r="AH98" s="2618"/>
      <c r="AI98" s="2618"/>
      <c r="AJ98" s="2619"/>
      <c r="AK98" s="543"/>
      <c r="AL98" s="540"/>
      <c r="AM98" s="540"/>
      <c r="AN98" s="535"/>
    </row>
    <row r="99" spans="1:47" s="536" customFormat="1" ht="12.75" customHeight="1">
      <c r="A99" s="538"/>
      <c r="B99" s="539"/>
      <c r="C99" s="539"/>
      <c r="D99" s="539"/>
      <c r="E99" s="2620"/>
      <c r="F99" s="2621"/>
      <c r="G99" s="2621"/>
      <c r="H99" s="2621"/>
      <c r="I99" s="2621"/>
      <c r="J99" s="2621"/>
      <c r="K99" s="2621"/>
      <c r="L99" s="2621"/>
      <c r="M99" s="2621"/>
      <c r="N99" s="2621"/>
      <c r="O99" s="2621"/>
      <c r="P99" s="2621"/>
      <c r="Q99" s="2621"/>
      <c r="R99" s="2621"/>
      <c r="S99" s="2621"/>
      <c r="T99" s="2621"/>
      <c r="U99" s="2621"/>
      <c r="V99" s="2621"/>
      <c r="W99" s="2621"/>
      <c r="X99" s="2621"/>
      <c r="Y99" s="2621"/>
      <c r="Z99" s="2621"/>
      <c r="AA99" s="2621"/>
      <c r="AB99" s="2621"/>
      <c r="AC99" s="2621"/>
      <c r="AD99" s="2621"/>
      <c r="AE99" s="2621"/>
      <c r="AF99" s="2621"/>
      <c r="AG99" s="2621"/>
      <c r="AH99" s="2621"/>
      <c r="AI99" s="2621"/>
      <c r="AJ99" s="2622"/>
      <c r="AK99" s="543"/>
      <c r="AL99" s="540"/>
      <c r="AM99" s="540"/>
      <c r="AN99" s="535"/>
    </row>
    <row r="100" spans="1:47" s="536" customFormat="1" ht="12.75" customHeight="1">
      <c r="A100" s="538"/>
      <c r="B100" s="539"/>
      <c r="C100" s="539"/>
      <c r="D100" s="539"/>
      <c r="E100" s="2620"/>
      <c r="F100" s="2621"/>
      <c r="G100" s="2621"/>
      <c r="H100" s="2621"/>
      <c r="I100" s="2621"/>
      <c r="J100" s="2621"/>
      <c r="K100" s="2621"/>
      <c r="L100" s="2621"/>
      <c r="M100" s="2621"/>
      <c r="N100" s="2621"/>
      <c r="O100" s="2621"/>
      <c r="P100" s="2621"/>
      <c r="Q100" s="2621"/>
      <c r="R100" s="2621"/>
      <c r="S100" s="2621"/>
      <c r="T100" s="2621"/>
      <c r="U100" s="2621"/>
      <c r="V100" s="2621"/>
      <c r="W100" s="2621"/>
      <c r="X100" s="2621"/>
      <c r="Y100" s="2621"/>
      <c r="Z100" s="2621"/>
      <c r="AA100" s="2621"/>
      <c r="AB100" s="2621"/>
      <c r="AC100" s="2621"/>
      <c r="AD100" s="2621"/>
      <c r="AE100" s="2621"/>
      <c r="AF100" s="2621"/>
      <c r="AG100" s="2621"/>
      <c r="AH100" s="2621"/>
      <c r="AI100" s="2621"/>
      <c r="AJ100" s="2622"/>
      <c r="AK100" s="543"/>
      <c r="AL100" s="540"/>
      <c r="AM100" s="540"/>
      <c r="AN100" s="535"/>
    </row>
    <row r="101" spans="1:47" s="536" customFormat="1" ht="12.75" customHeight="1">
      <c r="A101" s="538"/>
      <c r="B101" s="539"/>
      <c r="C101" s="539"/>
      <c r="D101" s="539"/>
      <c r="E101" s="2620"/>
      <c r="F101" s="2621"/>
      <c r="G101" s="2621"/>
      <c r="H101" s="2621"/>
      <c r="I101" s="2621"/>
      <c r="J101" s="2621"/>
      <c r="K101" s="2621"/>
      <c r="L101" s="2621"/>
      <c r="M101" s="2621"/>
      <c r="N101" s="2621"/>
      <c r="O101" s="2621"/>
      <c r="P101" s="2621"/>
      <c r="Q101" s="2621"/>
      <c r="R101" s="2621"/>
      <c r="S101" s="2621"/>
      <c r="T101" s="2621"/>
      <c r="U101" s="2621"/>
      <c r="V101" s="2621"/>
      <c r="W101" s="2621"/>
      <c r="X101" s="2621"/>
      <c r="Y101" s="2621"/>
      <c r="Z101" s="2621"/>
      <c r="AA101" s="2621"/>
      <c r="AB101" s="2621"/>
      <c r="AC101" s="2621"/>
      <c r="AD101" s="2621"/>
      <c r="AE101" s="2621"/>
      <c r="AF101" s="2621"/>
      <c r="AG101" s="2621"/>
      <c r="AH101" s="2621"/>
      <c r="AI101" s="2621"/>
      <c r="AJ101" s="262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13">
        <f>Application!AC753</f>
        <v>0.41376146788990825</v>
      </c>
      <c r="F103" s="2614"/>
      <c r="G103" s="2614"/>
      <c r="H103" s="2614"/>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13">
        <f ca="1">SUMIF(Application!AC718:AG752,0.2,Application!G718:J752)/Application!G753+SUMIF(Application!AC718:AG752,0.25,Application!G718:J752)/Application!G753+SUMIF(Application!AC718:AG752,0.3,Application!G718:J752)/Application!G753</f>
        <v>0.33944954128440369</v>
      </c>
      <c r="F104" s="2614"/>
      <c r="G104" s="2614"/>
      <c r="H104" s="2614"/>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13">
        <f ca="1">SUMIF(Application!AC718:AG752,0.35,Application!G718:J752)/Application!G753+SUMIF(Application!AC718:AG752,0.4,Application!G718:J752)/Application!G753+SUMIF(Application!AC718:AG752,0.45,Application!G718:J752)/Application!G753+SUMIF(Application!AC718:AG752,0.5,Application!G718:J752)/Application!G753</f>
        <v>0.66055045871559637</v>
      </c>
      <c r="F105" s="2614"/>
      <c r="G105" s="2614"/>
      <c r="H105" s="2614"/>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11">
        <f ca="1">IF(AND(E103&lt;=0.6,OR(AND(E104&gt;=0.1,E105&gt;=0.1),AND(E104&gt;0.1,(E104+E105)&gt;=0.2))),20,0)</f>
        <v>20</v>
      </c>
      <c r="F106" s="2612"/>
      <c r="G106" s="2612"/>
      <c r="H106" s="2612"/>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98">
        <f>MAX(AP95,AP106)</f>
        <v>20</v>
      </c>
      <c r="AL109" s="2599"/>
      <c r="AM109" s="2600"/>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72" t="s">
        <v>1314</v>
      </c>
      <c r="AF112" s="2472"/>
      <c r="AG112" s="2472"/>
      <c r="AH112" s="2472"/>
      <c r="AI112" s="2472"/>
      <c r="AJ112" s="2472"/>
      <c r="AK112" s="2472"/>
      <c r="AL112" s="540"/>
      <c r="AM112" s="540"/>
      <c r="AN112" s="535"/>
      <c r="AO112" s="536" t="str">
        <f>Application!B718</f>
        <v>SRO/Studio</v>
      </c>
      <c r="AQ112" s="536">
        <f>Application!O718</f>
        <v>764</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809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2 Bedrooms</v>
      </c>
      <c r="AQ114" s="536">
        <f>Application!O720</f>
        <v>966</v>
      </c>
    </row>
    <row r="115" spans="1:52" s="536" customFormat="1" ht="12.75" customHeight="1">
      <c r="A115" s="540"/>
      <c r="B115" s="2625" t="s">
        <v>545</v>
      </c>
      <c r="C115" s="2625"/>
      <c r="D115" s="547" t="s">
        <v>1315</v>
      </c>
      <c r="E115" s="2617" t="s">
        <v>1858</v>
      </c>
      <c r="F115" s="2618"/>
      <c r="G115" s="2618"/>
      <c r="H115" s="2618"/>
      <c r="I115" s="2618"/>
      <c r="J115" s="2618"/>
      <c r="K115" s="2618"/>
      <c r="L115" s="2618"/>
      <c r="M115" s="2618"/>
      <c r="N115" s="2618"/>
      <c r="O115" s="2618"/>
      <c r="P115" s="2618"/>
      <c r="Q115" s="2618"/>
      <c r="R115" s="2618"/>
      <c r="S115" s="2618"/>
      <c r="T115" s="2618"/>
      <c r="U115" s="2618"/>
      <c r="V115" s="2618"/>
      <c r="W115" s="2618"/>
      <c r="X115" s="2618"/>
      <c r="Y115" s="2618"/>
      <c r="Z115" s="2618"/>
      <c r="AA115" s="2618"/>
      <c r="AB115" s="2618"/>
      <c r="AC115" s="2618"/>
      <c r="AD115" s="2618"/>
      <c r="AE115" s="2618"/>
      <c r="AF115" s="2618"/>
      <c r="AG115" s="2618"/>
      <c r="AH115" s="2618"/>
      <c r="AI115" s="2618"/>
      <c r="AJ115" s="2619"/>
      <c r="AK115" s="540"/>
      <c r="AL115" s="540"/>
      <c r="AM115" s="540"/>
      <c r="AN115" s="535"/>
      <c r="AO115" s="536" t="str">
        <f>Application!B721</f>
        <v>3 Bedrooms</v>
      </c>
      <c r="AQ115" s="536">
        <f>Application!O721</f>
        <v>1113</v>
      </c>
      <c r="AU115" s="536" t="s">
        <v>1840</v>
      </c>
      <c r="AV115" s="595" t="s">
        <v>1841</v>
      </c>
      <c r="AW115" s="536" t="s">
        <v>1842</v>
      </c>
    </row>
    <row r="116" spans="1:52" s="536" customFormat="1" ht="12.75" customHeight="1">
      <c r="A116" s="540"/>
      <c r="B116" s="539"/>
      <c r="C116" s="539"/>
      <c r="D116" s="539"/>
      <c r="E116" s="2620"/>
      <c r="F116" s="2621"/>
      <c r="G116" s="2621"/>
      <c r="H116" s="2621"/>
      <c r="I116" s="2621"/>
      <c r="J116" s="2621"/>
      <c r="K116" s="2621"/>
      <c r="L116" s="2621"/>
      <c r="M116" s="2621"/>
      <c r="N116" s="2621"/>
      <c r="O116" s="2621"/>
      <c r="P116" s="2621"/>
      <c r="Q116" s="2621"/>
      <c r="R116" s="2621"/>
      <c r="S116" s="2621"/>
      <c r="T116" s="2621"/>
      <c r="U116" s="2621"/>
      <c r="V116" s="2621"/>
      <c r="W116" s="2621"/>
      <c r="X116" s="2621"/>
      <c r="Y116" s="2621"/>
      <c r="Z116" s="2621"/>
      <c r="AA116" s="2621"/>
      <c r="AB116" s="2621"/>
      <c r="AC116" s="2621"/>
      <c r="AD116" s="2621"/>
      <c r="AE116" s="2621"/>
      <c r="AF116" s="2621"/>
      <c r="AG116" s="2621"/>
      <c r="AH116" s="2621"/>
      <c r="AI116" s="2621"/>
      <c r="AJ116" s="2622"/>
      <c r="AK116" s="540"/>
      <c r="AL116" s="540"/>
      <c r="AM116" s="540"/>
      <c r="AN116" s="535"/>
      <c r="AO116" s="536" t="str">
        <f>Application!B722</f>
        <v>SRO/Studio</v>
      </c>
      <c r="AQ116" s="536">
        <f>Application!O722</f>
        <v>1029</v>
      </c>
      <c r="AU116" s="856" t="str">
        <f>E124</f>
        <v>Studio/SRO</v>
      </c>
      <c r="AV116" s="536">
        <f t="array" ref="AV116">SUM(IF(Application!B718:F752="SRO/Studio",Application!G718:J752))</f>
        <v>33</v>
      </c>
      <c r="AW116" s="1011">
        <f>AV116/AV122</f>
        <v>0.30275229357798167</v>
      </c>
    </row>
    <row r="117" spans="1:52" s="536" customFormat="1" ht="12.75" customHeight="1">
      <c r="A117" s="540"/>
      <c r="B117" s="539"/>
      <c r="C117" s="539"/>
      <c r="D117" s="539"/>
      <c r="E117" s="2620"/>
      <c r="F117" s="2621"/>
      <c r="G117" s="2621"/>
      <c r="H117" s="2621"/>
      <c r="I117" s="2621"/>
      <c r="J117" s="2621"/>
      <c r="K117" s="2621"/>
      <c r="L117" s="2621"/>
      <c r="M117" s="2621"/>
      <c r="N117" s="2621"/>
      <c r="O117" s="2621"/>
      <c r="P117" s="2621"/>
      <c r="Q117" s="2621"/>
      <c r="R117" s="2621"/>
      <c r="S117" s="2621"/>
      <c r="T117" s="2621"/>
      <c r="U117" s="2621"/>
      <c r="V117" s="2621"/>
      <c r="W117" s="2621"/>
      <c r="X117" s="2621"/>
      <c r="Y117" s="2621"/>
      <c r="Z117" s="2621"/>
      <c r="AA117" s="2621"/>
      <c r="AB117" s="2621"/>
      <c r="AC117" s="2621"/>
      <c r="AD117" s="2621"/>
      <c r="AE117" s="2621"/>
      <c r="AF117" s="2621"/>
      <c r="AG117" s="2621"/>
      <c r="AH117" s="2621"/>
      <c r="AI117" s="2621"/>
      <c r="AJ117" s="2622"/>
      <c r="AK117" s="540"/>
      <c r="AL117" s="540"/>
      <c r="AM117" s="540"/>
      <c r="AN117" s="535"/>
      <c r="AO117" s="536" t="str">
        <f>Application!B723</f>
        <v>2 Bedrooms</v>
      </c>
      <c r="AQ117" s="536">
        <f>Application!O723</f>
        <v>1307</v>
      </c>
      <c r="AU117" s="856" t="str">
        <f>J124</f>
        <v>1-bedroom</v>
      </c>
      <c r="AV117" s="536">
        <f t="array" ref="AV117">SUM(IF(Application!B718:F752="1 Bedroom",Application!G718:J752))</f>
        <v>15</v>
      </c>
      <c r="AW117" s="1011">
        <f>AV117/AV122</f>
        <v>0.13761467889908258</v>
      </c>
    </row>
    <row r="118" spans="1:52" s="536" customFormat="1" ht="12.75" customHeight="1">
      <c r="A118" s="540"/>
      <c r="B118" s="539"/>
      <c r="C118" s="539"/>
      <c r="D118" s="539"/>
      <c r="E118" s="2620"/>
      <c r="F118" s="2621"/>
      <c r="G118" s="2621"/>
      <c r="H118" s="2621"/>
      <c r="I118" s="2621"/>
      <c r="J118" s="2621"/>
      <c r="K118" s="2621"/>
      <c r="L118" s="2621"/>
      <c r="M118" s="2621"/>
      <c r="N118" s="2621"/>
      <c r="O118" s="2621"/>
      <c r="P118" s="2621"/>
      <c r="Q118" s="2621"/>
      <c r="R118" s="2621"/>
      <c r="S118" s="2621"/>
      <c r="T118" s="2621"/>
      <c r="U118" s="2621"/>
      <c r="V118" s="2621"/>
      <c r="W118" s="2621"/>
      <c r="X118" s="2621"/>
      <c r="Y118" s="2621"/>
      <c r="Z118" s="2621"/>
      <c r="AA118" s="2621"/>
      <c r="AB118" s="2621"/>
      <c r="AC118" s="2621"/>
      <c r="AD118" s="2621"/>
      <c r="AE118" s="2621"/>
      <c r="AF118" s="2621"/>
      <c r="AG118" s="2621"/>
      <c r="AH118" s="2621"/>
      <c r="AI118" s="2621"/>
      <c r="AJ118" s="2622"/>
      <c r="AK118" s="540"/>
      <c r="AL118" s="540"/>
      <c r="AM118" s="540"/>
      <c r="AN118" s="535"/>
      <c r="AO118" s="536" t="str">
        <f>Application!B724</f>
        <v>3 Bedrooms</v>
      </c>
      <c r="AQ118" s="536">
        <f>Application!O724</f>
        <v>1507</v>
      </c>
      <c r="AU118" s="856" t="str">
        <f>O124</f>
        <v>2-bedroom</v>
      </c>
      <c r="AV118" s="536">
        <f t="array" ref="AV118">SUM(IF(Application!B718:F752="2 Bedrooms",Application!G718:J752))</f>
        <v>33</v>
      </c>
      <c r="AW118" s="1011">
        <f>AV118/AV122</f>
        <v>0.30275229357798167</v>
      </c>
    </row>
    <row r="119" spans="1:52" s="536" customFormat="1" ht="12.75" customHeight="1">
      <c r="A119" s="540"/>
      <c r="B119" s="539"/>
      <c r="C119" s="539"/>
      <c r="D119" s="539"/>
      <c r="E119" s="2620"/>
      <c r="F119" s="2621"/>
      <c r="G119" s="2621"/>
      <c r="H119" s="2621"/>
      <c r="I119" s="2621"/>
      <c r="J119" s="2621"/>
      <c r="K119" s="2621"/>
      <c r="L119" s="2621"/>
      <c r="M119" s="2621"/>
      <c r="N119" s="2621"/>
      <c r="O119" s="2621"/>
      <c r="P119" s="2621"/>
      <c r="Q119" s="2621"/>
      <c r="R119" s="2621"/>
      <c r="S119" s="2621"/>
      <c r="T119" s="2621"/>
      <c r="U119" s="2621"/>
      <c r="V119" s="2621"/>
      <c r="W119" s="2621"/>
      <c r="X119" s="2621"/>
      <c r="Y119" s="2621"/>
      <c r="Z119" s="2621"/>
      <c r="AA119" s="2621"/>
      <c r="AB119" s="2621"/>
      <c r="AC119" s="2621"/>
      <c r="AD119" s="2621"/>
      <c r="AE119" s="2621"/>
      <c r="AF119" s="2621"/>
      <c r="AG119" s="2621"/>
      <c r="AH119" s="2621"/>
      <c r="AI119" s="2621"/>
      <c r="AJ119" s="2622"/>
      <c r="AK119" s="540"/>
      <c r="AL119" s="540"/>
      <c r="AM119" s="540"/>
      <c r="AN119" s="535"/>
      <c r="AO119" s="536" t="str">
        <f>Application!B725</f>
        <v>1 Bedroom</v>
      </c>
      <c r="AQ119" s="536">
        <f>Application!O725</f>
        <v>1377</v>
      </c>
      <c r="AU119" s="856" t="str">
        <f>T124</f>
        <v>3-bedroom</v>
      </c>
      <c r="AV119" s="536">
        <f t="array" ref="AV119">SUM(IF(Application!B718:F752="3 Bedrooms",Application!G718:J752))</f>
        <v>28</v>
      </c>
      <c r="AW119" s="1011">
        <f>AV119/AV122</f>
        <v>0.25688073394495414</v>
      </c>
    </row>
    <row r="120" spans="1:52" s="536" customFormat="1" ht="12.75" customHeight="1">
      <c r="A120" s="540"/>
      <c r="B120" s="539"/>
      <c r="C120" s="539"/>
      <c r="D120" s="539"/>
      <c r="E120" s="2620"/>
      <c r="F120" s="2621"/>
      <c r="G120" s="2621"/>
      <c r="H120" s="2621"/>
      <c r="I120" s="2621"/>
      <c r="J120" s="2621"/>
      <c r="K120" s="2621"/>
      <c r="L120" s="2621"/>
      <c r="M120" s="2621"/>
      <c r="N120" s="2621"/>
      <c r="O120" s="2621"/>
      <c r="P120" s="2621"/>
      <c r="Q120" s="2621"/>
      <c r="R120" s="2621"/>
      <c r="S120" s="2621"/>
      <c r="T120" s="2621"/>
      <c r="U120" s="2621"/>
      <c r="V120" s="2621"/>
      <c r="W120" s="2621"/>
      <c r="X120" s="2621"/>
      <c r="Y120" s="2621"/>
      <c r="Z120" s="2621"/>
      <c r="AA120" s="2621"/>
      <c r="AB120" s="2621"/>
      <c r="AC120" s="2621"/>
      <c r="AD120" s="2621"/>
      <c r="AE120" s="2621"/>
      <c r="AF120" s="2621"/>
      <c r="AG120" s="2621"/>
      <c r="AH120" s="2621"/>
      <c r="AI120" s="2621"/>
      <c r="AJ120" s="2622"/>
      <c r="AK120" s="540"/>
      <c r="AL120" s="540"/>
      <c r="AM120" s="540"/>
      <c r="AN120" s="535"/>
      <c r="AO120" s="536" t="str">
        <f>Application!B726</f>
        <v>2 Bedrooms</v>
      </c>
      <c r="AQ120" s="536">
        <f>Application!O726</f>
        <v>1647</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20"/>
      <c r="F121" s="2621"/>
      <c r="G121" s="2621"/>
      <c r="H121" s="2621"/>
      <c r="I121" s="2621"/>
      <c r="J121" s="2621"/>
      <c r="K121" s="2621"/>
      <c r="L121" s="2621"/>
      <c r="M121" s="2621"/>
      <c r="N121" s="2621"/>
      <c r="O121" s="2621"/>
      <c r="P121" s="2621"/>
      <c r="Q121" s="2621"/>
      <c r="R121" s="2621"/>
      <c r="S121" s="2621"/>
      <c r="T121" s="2621"/>
      <c r="U121" s="2621"/>
      <c r="V121" s="2621"/>
      <c r="W121" s="2621"/>
      <c r="X121" s="2621"/>
      <c r="Y121" s="2621"/>
      <c r="Z121" s="2621"/>
      <c r="AA121" s="2621"/>
      <c r="AB121" s="2621"/>
      <c r="AC121" s="2621"/>
      <c r="AD121" s="2621"/>
      <c r="AE121" s="2621"/>
      <c r="AF121" s="2621"/>
      <c r="AG121" s="2621"/>
      <c r="AH121" s="2621"/>
      <c r="AI121" s="2621"/>
      <c r="AJ121" s="2622"/>
      <c r="AK121" s="540"/>
      <c r="AL121" s="540"/>
      <c r="AM121" s="540"/>
      <c r="AN121" s="535"/>
      <c r="AO121" s="536" t="str">
        <f>Application!B727</f>
        <v>3 Bedrooms</v>
      </c>
      <c r="AQ121" s="536">
        <f>Application!O727</f>
        <v>1901</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20"/>
      <c r="F122" s="2621"/>
      <c r="G122" s="2621"/>
      <c r="H122" s="2621"/>
      <c r="I122" s="2621"/>
      <c r="J122" s="2621"/>
      <c r="K122" s="2621"/>
      <c r="L122" s="2621"/>
      <c r="M122" s="2621"/>
      <c r="N122" s="2621"/>
      <c r="O122" s="2621"/>
      <c r="P122" s="2621"/>
      <c r="Q122" s="2621"/>
      <c r="R122" s="2621"/>
      <c r="S122" s="2621"/>
      <c r="T122" s="2621"/>
      <c r="U122" s="2621"/>
      <c r="V122" s="2621"/>
      <c r="W122" s="2621"/>
      <c r="X122" s="2621"/>
      <c r="Y122" s="2621"/>
      <c r="Z122" s="2621"/>
      <c r="AA122" s="2621"/>
      <c r="AB122" s="2621"/>
      <c r="AC122" s="2621"/>
      <c r="AD122" s="2621"/>
      <c r="AE122" s="2621"/>
      <c r="AF122" s="2621"/>
      <c r="AG122" s="2621"/>
      <c r="AH122" s="2621"/>
      <c r="AI122" s="2621"/>
      <c r="AJ122" s="2622"/>
      <c r="AK122" s="540"/>
      <c r="AL122" s="540"/>
      <c r="AM122" s="540"/>
      <c r="AN122" s="535"/>
      <c r="AO122" s="536">
        <f>Application!B728</f>
        <v>0</v>
      </c>
      <c r="AQ122" s="536">
        <f>Application!O728</f>
        <v>0</v>
      </c>
      <c r="AV122" s="536">
        <f>SUM(AV116:AV121)</f>
        <v>109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13" t="s">
        <v>1588</v>
      </c>
      <c r="F124" s="2614"/>
      <c r="G124" s="2614"/>
      <c r="H124" s="2614"/>
      <c r="I124" s="577"/>
      <c r="J124" s="2614" t="s">
        <v>1631</v>
      </c>
      <c r="K124" s="2614"/>
      <c r="L124" s="2614"/>
      <c r="M124" s="2614"/>
      <c r="N124" s="577"/>
      <c r="O124" s="2614" t="s">
        <v>1632</v>
      </c>
      <c r="P124" s="2614"/>
      <c r="Q124" s="2614"/>
      <c r="R124" s="2614"/>
      <c r="S124" s="577"/>
      <c r="T124" s="2614" t="s">
        <v>1334</v>
      </c>
      <c r="U124" s="2614"/>
      <c r="V124" s="2614"/>
      <c r="W124" s="2614"/>
      <c r="X124" s="577"/>
      <c r="Y124" s="2614" t="s">
        <v>1633</v>
      </c>
      <c r="Z124" s="2614"/>
      <c r="AA124" s="2614"/>
      <c r="AB124" s="2614"/>
      <c r="AC124" s="577"/>
      <c r="AD124" s="2614" t="s">
        <v>1634</v>
      </c>
      <c r="AE124" s="2614"/>
      <c r="AF124" s="2614"/>
      <c r="AG124" s="2614"/>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15">
        <v>1906</v>
      </c>
      <c r="F127" s="2616"/>
      <c r="G127" s="2616"/>
      <c r="H127" s="2616"/>
      <c r="I127" s="864"/>
      <c r="J127" s="2616">
        <v>1984</v>
      </c>
      <c r="K127" s="2616"/>
      <c r="L127" s="2616"/>
      <c r="M127" s="2616"/>
      <c r="N127" s="864"/>
      <c r="O127" s="2616">
        <v>2055</v>
      </c>
      <c r="P127" s="2616"/>
      <c r="Q127" s="2616"/>
      <c r="R127" s="2616"/>
      <c r="S127" s="864"/>
      <c r="T127" s="2616">
        <v>2552</v>
      </c>
      <c r="U127" s="2616"/>
      <c r="V127" s="2616"/>
      <c r="W127" s="2616"/>
      <c r="X127" s="864"/>
      <c r="Y127" s="2616"/>
      <c r="Z127" s="2616"/>
      <c r="AA127" s="2616"/>
      <c r="AB127" s="2616"/>
      <c r="AC127" s="864"/>
      <c r="AD127" s="2616"/>
      <c r="AE127" s="2616"/>
      <c r="AF127" s="2616"/>
      <c r="AG127" s="2616"/>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23">
        <f>Application!DX670</f>
        <v>868.39393939393949</v>
      </c>
      <c r="F130" s="2624"/>
      <c r="G130" s="2624"/>
      <c r="H130" s="2624"/>
      <c r="I130" s="864"/>
      <c r="J130" s="2624">
        <f>Application!EC670</f>
        <v>998.33333333333326</v>
      </c>
      <c r="K130" s="2624"/>
      <c r="L130" s="2624"/>
      <c r="M130" s="2624"/>
      <c r="N130" s="864"/>
      <c r="O130" s="2624">
        <f>Application!EH670</f>
        <v>1523.2424242424242</v>
      </c>
      <c r="P130" s="2624"/>
      <c r="Q130" s="2624"/>
      <c r="R130" s="2624"/>
      <c r="S130" s="868"/>
      <c r="T130" s="2624">
        <f>Application!EM670</f>
        <v>1774.3571428571427</v>
      </c>
      <c r="U130" s="2624"/>
      <c r="V130" s="2624"/>
      <c r="W130" s="2624"/>
      <c r="X130" s="868"/>
      <c r="Y130" s="2624">
        <f>Application!ER670</f>
        <v>0</v>
      </c>
      <c r="Z130" s="2624"/>
      <c r="AA130" s="2624"/>
      <c r="AB130" s="2624"/>
      <c r="AC130" s="868"/>
      <c r="AD130" s="2624">
        <f>Application!EW670</f>
        <v>0</v>
      </c>
      <c r="AE130" s="2624"/>
      <c r="AF130" s="2624"/>
      <c r="AG130" s="262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8">
        <f>(E127-E130)/E127</f>
        <v>0.54438932875449131</v>
      </c>
      <c r="F133" s="2419"/>
      <c r="G133" s="2419"/>
      <c r="H133" s="2420"/>
      <c r="I133" s="577"/>
      <c r="J133" s="2418">
        <f>(J127-J130)/J127</f>
        <v>0.49680779569892475</v>
      </c>
      <c r="K133" s="2419"/>
      <c r="L133" s="2419"/>
      <c r="M133" s="2420"/>
      <c r="N133" s="577"/>
      <c r="O133" s="2418">
        <f>(O127-O130)/O127</f>
        <v>0.25876281058762812</v>
      </c>
      <c r="P133" s="2419"/>
      <c r="Q133" s="2419"/>
      <c r="R133" s="2420"/>
      <c r="S133" s="577"/>
      <c r="T133" s="2418">
        <f>(T127-T130)/T127</f>
        <v>0.30471898790864316</v>
      </c>
      <c r="U133" s="2419"/>
      <c r="V133" s="2419"/>
      <c r="W133" s="2420"/>
      <c r="X133" s="577"/>
      <c r="Y133" s="2418" t="e">
        <f>(Y127-Y130)/Y127</f>
        <v>#DIV/0!</v>
      </c>
      <c r="Z133" s="2419"/>
      <c r="AA133" s="2419"/>
      <c r="AB133" s="2420"/>
      <c r="AC133" s="577"/>
      <c r="AD133" s="2418" t="e">
        <f>(AD127-AD130)/AD127</f>
        <v>#DIV/0!</v>
      </c>
      <c r="AE133" s="2419"/>
      <c r="AF133" s="2419"/>
      <c r="AG133" s="2420"/>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26">
        <f>IF(((E133-0.1)*AW116)&gt;0,((E133-0.1)*AW116),0)</f>
        <v>0.13453988852200197</v>
      </c>
      <c r="F136" s="2627"/>
      <c r="G136" s="2627"/>
      <c r="H136" s="2628"/>
      <c r="I136" s="577"/>
      <c r="J136" s="2626">
        <f>IF(((J133-0.1)*AW117)&gt;0,((J133-0.1)*AW117),0)</f>
        <v>5.460657738976029E-2</v>
      </c>
      <c r="K136" s="2627"/>
      <c r="L136" s="2627"/>
      <c r="M136" s="2628"/>
      <c r="N136" s="577"/>
      <c r="O136" s="2626">
        <f>IF(((O133-0.1)*AW118)&gt;0,((O133-0.1)*AW118),0)</f>
        <v>4.8065805040291086E-2</v>
      </c>
      <c r="P136" s="2627"/>
      <c r="Q136" s="2627"/>
      <c r="R136" s="2628"/>
      <c r="S136" s="577"/>
      <c r="T136" s="2626">
        <f>IF(((T133-0.1)*AW119)&gt;0,((T133-0.1)*AW119),0)</f>
        <v>5.2588363866440446E-2</v>
      </c>
      <c r="U136" s="2627"/>
      <c r="V136" s="2627"/>
      <c r="W136" s="2628"/>
      <c r="X136" s="577"/>
      <c r="Y136" s="2626" t="e">
        <f>IF(((Y133-0.1)*AW120)&gt;0,((Y133-0.1)*AW120),0)</f>
        <v>#DIV/0!</v>
      </c>
      <c r="Z136" s="2627"/>
      <c r="AA136" s="2627"/>
      <c r="AB136" s="2628"/>
      <c r="AC136" s="577"/>
      <c r="AD136" s="2626" t="e">
        <f>IF(((AD133-0.1)*AW121)&gt;0,((AD133-0.1)*AW121),0)</f>
        <v>#DIV/0!</v>
      </c>
      <c r="AE136" s="2627"/>
      <c r="AF136" s="2627"/>
      <c r="AG136" s="262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8">
        <f>ROUNDDOWN(SUMIF(E136:AG136,"&gt;0"),2)</f>
        <v>0.28000000000000003</v>
      </c>
      <c r="F138" s="2419"/>
      <c r="G138" s="2419"/>
      <c r="H138" s="2420"/>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8">
        <f>IF((E138*100)&gt;10,10,E138*100)</f>
        <v>10</v>
      </c>
      <c r="F139" s="2599"/>
      <c r="G139" s="2599"/>
      <c r="H139" s="2600"/>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98">
        <f>E139</f>
        <v>10</v>
      </c>
      <c r="AL143" s="2599"/>
      <c r="AM143" s="2600"/>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72" t="s">
        <v>1314</v>
      </c>
      <c r="AF146" s="2472"/>
      <c r="AG146" s="2472"/>
      <c r="AH146" s="2472"/>
      <c r="AI146" s="2472"/>
      <c r="AJ146" s="2472"/>
      <c r="AK146" s="247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32" t="s">
        <v>1338</v>
      </c>
      <c r="AG148" s="2532"/>
      <c r="AH148" s="2532"/>
      <c r="AI148" s="2532"/>
      <c r="AJ148" s="2532"/>
      <c r="AK148" s="2532"/>
      <c r="AL148" s="2532"/>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602" t="s">
        <v>2629</v>
      </c>
      <c r="C150" s="2602"/>
      <c r="D150" s="2602"/>
      <c r="E150" s="2602"/>
      <c r="F150" s="2602"/>
      <c r="G150" s="2602"/>
      <c r="H150" s="2602"/>
      <c r="I150" s="2602"/>
      <c r="J150" s="2602"/>
      <c r="K150" s="2602"/>
      <c r="L150" s="2602"/>
      <c r="M150" s="2602"/>
      <c r="N150" s="2602"/>
      <c r="O150" s="2602"/>
      <c r="P150" s="2602"/>
      <c r="Q150" s="2602"/>
      <c r="R150" s="2602"/>
      <c r="S150" s="2602"/>
      <c r="T150" s="2602"/>
      <c r="U150" s="2602"/>
      <c r="V150" s="2602"/>
      <c r="W150" s="2602"/>
      <c r="X150" s="2602"/>
      <c r="Y150" s="2602"/>
      <c r="Z150" s="2602"/>
      <c r="AA150" s="2602"/>
      <c r="AB150" s="2602"/>
      <c r="AC150" s="260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603" t="s">
        <v>1341</v>
      </c>
      <c r="C153" s="2603"/>
      <c r="D153" s="2603"/>
      <c r="E153" s="2603"/>
      <c r="F153" s="2603"/>
      <c r="G153" s="2603"/>
      <c r="H153" s="2603"/>
      <c r="I153" s="2603"/>
      <c r="J153" s="2603"/>
      <c r="K153" s="2603"/>
      <c r="L153" s="2603"/>
      <c r="M153" s="2603"/>
      <c r="N153" s="2603"/>
      <c r="O153" s="2603"/>
      <c r="P153" s="2603"/>
      <c r="Q153" s="2603"/>
      <c r="R153" s="2603"/>
      <c r="S153" s="2603"/>
      <c r="T153" s="2603"/>
      <c r="U153" s="2603"/>
      <c r="V153" s="2603"/>
      <c r="W153" s="2603"/>
      <c r="X153" s="2603"/>
      <c r="Y153" s="2603"/>
      <c r="Z153" s="2603"/>
      <c r="AA153" s="2603"/>
      <c r="AB153" s="2603"/>
      <c r="AC153" s="2603"/>
      <c r="AD153" s="2603"/>
      <c r="AE153" s="2603"/>
      <c r="AF153" s="2603"/>
      <c r="AG153" s="2603"/>
      <c r="AH153" s="2603"/>
      <c r="AI153" s="2603"/>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04" t="s">
        <v>591</v>
      </c>
      <c r="AC155" s="2404"/>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603" t="s">
        <v>1343</v>
      </c>
      <c r="C158" s="2603"/>
      <c r="D158" s="2603"/>
      <c r="E158" s="2603"/>
      <c r="F158" s="2603"/>
      <c r="G158" s="2603"/>
      <c r="H158" s="2603"/>
      <c r="I158" s="2603"/>
      <c r="J158" s="2603"/>
      <c r="K158" s="2603"/>
      <c r="L158" s="2603"/>
      <c r="M158" s="2603"/>
      <c r="N158" s="2603"/>
      <c r="O158" s="2603"/>
      <c r="P158" s="2603"/>
      <c r="Q158" s="2603"/>
      <c r="R158" s="2603"/>
      <c r="S158" s="2603"/>
      <c r="T158" s="2603"/>
      <c r="U158" s="2603"/>
      <c r="V158" s="2603"/>
      <c r="W158" s="2603"/>
      <c r="X158" s="2603"/>
      <c r="Y158" s="2603"/>
      <c r="Z158" s="2603"/>
      <c r="AA158" s="2603"/>
      <c r="AB158" s="2603"/>
      <c r="AC158" s="2603"/>
      <c r="AD158" s="2603"/>
      <c r="AE158" s="2603"/>
      <c r="AF158" s="2603"/>
      <c r="AG158" s="2603"/>
      <c r="AH158" s="2603"/>
      <c r="AI158" s="2603"/>
      <c r="AJ158" s="2603"/>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401" t="s">
        <v>2477</v>
      </c>
      <c r="C161" s="2401"/>
      <c r="D161" s="2401"/>
      <c r="E161" s="2401"/>
      <c r="F161" s="2401"/>
      <c r="G161" s="2401"/>
      <c r="H161" s="2401"/>
      <c r="I161" s="2401"/>
      <c r="J161" s="2401"/>
      <c r="K161" s="2401"/>
      <c r="L161" s="2401"/>
      <c r="M161" s="2401"/>
      <c r="N161" s="2401"/>
      <c r="O161" s="2401"/>
      <c r="P161" s="2401"/>
      <c r="Q161" s="2401"/>
      <c r="R161" s="2401"/>
      <c r="S161" s="2401"/>
      <c r="T161" s="2401"/>
      <c r="U161" s="2401"/>
      <c r="V161" s="2401"/>
      <c r="W161" s="2401"/>
      <c r="X161" s="2401"/>
      <c r="Y161" s="2401"/>
      <c r="Z161" s="2401"/>
      <c r="AA161" s="2401"/>
      <c r="AB161" s="2401"/>
      <c r="AC161" s="2401"/>
      <c r="AD161" s="2401"/>
      <c r="AE161" s="2401"/>
      <c r="AF161" s="2401"/>
      <c r="AG161" s="2401"/>
      <c r="AH161" s="2401"/>
      <c r="AI161" s="2401"/>
      <c r="AJ161" s="2401"/>
      <c r="AK161" s="1180"/>
      <c r="AM161" s="539"/>
      <c r="AN161" s="535"/>
      <c r="AO161" s="476"/>
      <c r="AP161" s="489"/>
    </row>
    <row r="162" spans="1:42" s="536" customFormat="1" ht="12.75" customHeight="1">
      <c r="B162" s="2401"/>
      <c r="C162" s="2401"/>
      <c r="D162" s="2401"/>
      <c r="E162" s="2401"/>
      <c r="F162" s="2401"/>
      <c r="G162" s="2401"/>
      <c r="H162" s="2401"/>
      <c r="I162" s="2401"/>
      <c r="J162" s="2401"/>
      <c r="K162" s="2401"/>
      <c r="L162" s="2401"/>
      <c r="M162" s="2401"/>
      <c r="N162" s="2401"/>
      <c r="O162" s="2401"/>
      <c r="P162" s="2401"/>
      <c r="Q162" s="2401"/>
      <c r="R162" s="2401"/>
      <c r="S162" s="2401"/>
      <c r="T162" s="2401"/>
      <c r="U162" s="2401"/>
      <c r="V162" s="2401"/>
      <c r="W162" s="2401"/>
      <c r="X162" s="2401"/>
      <c r="Y162" s="2401"/>
      <c r="Z162" s="2401"/>
      <c r="AA162" s="2401"/>
      <c r="AB162" s="2401"/>
      <c r="AC162" s="2401"/>
      <c r="AD162" s="2401"/>
      <c r="AE162" s="2401"/>
      <c r="AF162" s="2401"/>
      <c r="AG162" s="2401"/>
      <c r="AH162" s="2401"/>
      <c r="AI162" s="2401"/>
      <c r="AJ162" s="2401"/>
      <c r="AK162" s="1180"/>
      <c r="AM162" s="539"/>
      <c r="AN162" s="535"/>
      <c r="AO162" s="476"/>
      <c r="AP162" s="489"/>
    </row>
    <row r="163" spans="1:42" s="536" customFormat="1" ht="12.75" customHeight="1">
      <c r="C163" s="2402" t="s">
        <v>2478</v>
      </c>
      <c r="D163" s="2402"/>
      <c r="E163" s="2402"/>
      <c r="F163" s="2402"/>
      <c r="G163" s="2402"/>
      <c r="H163" s="2402"/>
      <c r="I163" s="2402"/>
      <c r="J163" s="2402"/>
      <c r="K163" s="2402"/>
      <c r="L163" s="2402"/>
      <c r="M163" s="2402"/>
      <c r="N163" s="2402"/>
      <c r="O163" s="2402"/>
      <c r="P163" s="2402"/>
      <c r="Q163" s="2402"/>
      <c r="R163" s="2402"/>
      <c r="S163" s="2402"/>
      <c r="T163" s="2402"/>
      <c r="U163" s="2402"/>
      <c r="V163" s="2402"/>
      <c r="W163" s="2402"/>
      <c r="X163" s="2402"/>
      <c r="Y163" s="2402"/>
      <c r="Z163" s="2402"/>
      <c r="AA163" s="2402"/>
      <c r="AB163" s="2402"/>
      <c r="AC163" s="2402"/>
      <c r="AD163" s="2402"/>
      <c r="AE163" s="2402"/>
      <c r="AF163" s="2402"/>
      <c r="AG163" s="2402"/>
      <c r="AH163" s="2402"/>
      <c r="AI163" s="2402"/>
      <c r="AJ163" s="2402"/>
      <c r="AK163" s="1180"/>
      <c r="AM163" s="539"/>
      <c r="AN163" s="535"/>
      <c r="AO163" s="476"/>
      <c r="AP163" s="489"/>
    </row>
    <row r="164" spans="1:42" s="536" customFormat="1" ht="12.75" customHeight="1">
      <c r="B164" s="1180"/>
      <c r="C164" s="2403" t="s">
        <v>2476</v>
      </c>
      <c r="D164" s="2403"/>
      <c r="E164" s="2403"/>
      <c r="F164" s="2403"/>
      <c r="G164" s="2403"/>
      <c r="H164" s="2403"/>
      <c r="I164" s="2403"/>
      <c r="J164" s="2403"/>
      <c r="K164" s="2403"/>
      <c r="L164" s="2403"/>
      <c r="M164" s="2403"/>
      <c r="N164" s="2403"/>
      <c r="O164" s="2403"/>
      <c r="P164" s="2403"/>
      <c r="Q164" s="2403"/>
      <c r="R164" s="2403"/>
      <c r="S164" s="2403"/>
      <c r="T164" s="2403"/>
      <c r="U164" s="2403"/>
      <c r="V164" s="2403"/>
      <c r="W164" s="2403"/>
      <c r="X164" s="2403"/>
      <c r="Y164" s="2403"/>
      <c r="Z164" s="2403"/>
      <c r="AA164" s="1170"/>
      <c r="AB164" s="1170"/>
      <c r="AC164" s="1170"/>
      <c r="AD164" s="1170"/>
      <c r="AE164" s="1170"/>
      <c r="AF164" s="1170"/>
      <c r="AG164" s="1170"/>
      <c r="AH164" s="1170"/>
      <c r="AJ164" s="2404" t="s">
        <v>591</v>
      </c>
      <c r="AK164" s="2404"/>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92">
        <f>IF($AB$155="N/A",VLOOKUP($B$153,$AO$151:$AP$154,2,FALSE),VLOOKUP($B$158,$AO$156:$AP$158,2,FALSE))</f>
        <v>7</v>
      </c>
      <c r="AK166" s="249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32" t="s">
        <v>1352</v>
      </c>
      <c r="AG168" s="2532"/>
      <c r="AH168" s="2532"/>
      <c r="AI168" s="2532"/>
      <c r="AJ168" s="2532"/>
      <c r="AK168" s="2532"/>
      <c r="AL168" s="2532"/>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603" t="s">
        <v>1350</v>
      </c>
      <c r="D170" s="2603"/>
      <c r="E170" s="2603"/>
      <c r="F170" s="2603"/>
      <c r="G170" s="2603"/>
      <c r="H170" s="2603"/>
      <c r="I170" s="2603"/>
      <c r="J170" s="2603"/>
      <c r="K170" s="2603"/>
      <c r="L170" s="2603"/>
      <c r="M170" s="2603"/>
      <c r="N170" s="2603"/>
      <c r="O170" s="2603"/>
      <c r="P170" s="2603"/>
      <c r="Q170" s="2603"/>
      <c r="R170" s="2603"/>
      <c r="S170" s="2603"/>
      <c r="T170" s="2603"/>
      <c r="U170" s="2603"/>
      <c r="V170" s="2603"/>
      <c r="W170" s="2603"/>
      <c r="X170" s="2603"/>
      <c r="Y170" s="2603"/>
      <c r="Z170" s="2603"/>
      <c r="AA170" s="2603"/>
      <c r="AB170" s="2603"/>
      <c r="AC170" s="2603"/>
      <c r="AD170" s="2603"/>
      <c r="AE170" s="2603"/>
      <c r="AF170" s="2603"/>
      <c r="AG170" s="2603"/>
      <c r="AH170" s="2603"/>
      <c r="AI170" s="2603"/>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04" t="s">
        <v>591</v>
      </c>
      <c r="AG172" s="2404"/>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603" t="s">
        <v>1343</v>
      </c>
      <c r="D174" s="2603"/>
      <c r="E174" s="2603"/>
      <c r="F174" s="2603"/>
      <c r="G174" s="2603"/>
      <c r="H174" s="2603"/>
      <c r="I174" s="2603"/>
      <c r="J174" s="2603"/>
      <c r="K174" s="2603"/>
      <c r="L174" s="2603"/>
      <c r="M174" s="2603"/>
      <c r="N174" s="2603"/>
      <c r="O174" s="2603"/>
      <c r="P174" s="2603"/>
      <c r="Q174" s="2603"/>
      <c r="R174" s="2603"/>
      <c r="S174" s="2603"/>
      <c r="T174" s="2603"/>
      <c r="U174" s="2603"/>
      <c r="V174" s="2603"/>
      <c r="W174" s="2603"/>
      <c r="X174" s="2603"/>
      <c r="Y174" s="2603"/>
      <c r="Z174" s="2603"/>
      <c r="AA174" s="2603"/>
      <c r="AB174" s="2603"/>
      <c r="AC174" s="2603"/>
      <c r="AD174" s="2603"/>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604" t="str">
        <f>Application!AA335</f>
        <v>Abode Communities</v>
      </c>
      <c r="D178" s="2604"/>
      <c r="E178" s="2604"/>
      <c r="F178" s="2604"/>
      <c r="G178" s="2604"/>
      <c r="H178" s="2604"/>
      <c r="I178" s="2604"/>
      <c r="J178" s="2604"/>
      <c r="K178" s="2604"/>
      <c r="L178" s="2604"/>
      <c r="M178" s="2604"/>
      <c r="N178" s="2604"/>
      <c r="O178" s="2604"/>
      <c r="P178" s="2604"/>
      <c r="Q178" s="2604"/>
      <c r="R178" s="2604"/>
      <c r="S178" s="2604"/>
      <c r="T178" s="2604"/>
      <c r="U178" s="2604"/>
      <c r="V178" s="2604"/>
      <c r="W178" s="2604"/>
      <c r="X178" s="2604"/>
      <c r="Y178" s="2604"/>
      <c r="Z178" s="2604"/>
      <c r="AA178" s="2604"/>
      <c r="AB178" s="2604"/>
      <c r="AC178" s="2604"/>
      <c r="AD178" s="2604"/>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91">
        <f>IF($AF$172="N/A",VLOOKUP($C$170,$AO$170:$AP$173,2,FALSE),VLOOKUP($C$174,$AO$177:$AP$179,2,FALSE))</f>
        <v>3</v>
      </c>
      <c r="AK180" s="249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98">
        <f>$AJ$166+$AJ$180</f>
        <v>10</v>
      </c>
      <c r="AL183" s="2599"/>
      <c r="AM183" s="2600"/>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72" t="s">
        <v>1314</v>
      </c>
      <c r="AF186" s="2472"/>
      <c r="AG186" s="2472"/>
      <c r="AH186" s="2472"/>
      <c r="AI186" s="2472"/>
      <c r="AJ186" s="2472"/>
      <c r="AK186" s="2472"/>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601" t="s">
        <v>1041</v>
      </c>
      <c r="C188" s="2601"/>
      <c r="D188" s="2601"/>
      <c r="E188" s="2601"/>
      <c r="F188" s="2601"/>
      <c r="G188" s="2601"/>
      <c r="H188" s="2601"/>
      <c r="I188" s="2601"/>
      <c r="J188" s="2601"/>
      <c r="K188" s="2601"/>
      <c r="L188" s="2601"/>
      <c r="M188" s="2601"/>
      <c r="N188" s="2601"/>
      <c r="O188" s="2601"/>
      <c r="P188" s="2601"/>
      <c r="Q188" s="2601"/>
      <c r="R188" s="2601"/>
      <c r="S188" s="2601"/>
      <c r="T188" s="2601"/>
      <c r="U188" s="2601"/>
      <c r="V188" s="2601"/>
      <c r="W188" s="2601"/>
      <c r="X188" s="2601"/>
      <c r="Y188" s="2601"/>
      <c r="Z188" s="2601"/>
      <c r="AA188" s="2601"/>
      <c r="AB188" s="2601"/>
      <c r="AC188" s="2601"/>
      <c r="AD188" s="536"/>
      <c r="AE188" s="536"/>
      <c r="AF188" s="2532" t="s">
        <v>1363</v>
      </c>
      <c r="AG188" s="2532"/>
      <c r="AH188" s="2532"/>
      <c r="AI188" s="2532"/>
      <c r="AJ188" s="2532"/>
      <c r="AK188" s="2532"/>
      <c r="AL188" s="2532"/>
      <c r="AN188" s="597"/>
      <c r="AP188" s="550" t="s">
        <v>1043</v>
      </c>
      <c r="AQ188" s="550">
        <v>10</v>
      </c>
    </row>
    <row r="189" spans="1:73" s="550" customFormat="1" ht="12.75" customHeight="1">
      <c r="A189" s="536"/>
      <c r="B189" s="2403" t="s">
        <v>1726</v>
      </c>
      <c r="C189" s="2403"/>
      <c r="D189" s="2403"/>
      <c r="E189" s="2403"/>
      <c r="F189" s="2403"/>
      <c r="G189" s="2403"/>
      <c r="H189" s="2403"/>
      <c r="I189" s="2403"/>
      <c r="J189" s="2403"/>
      <c r="K189" s="2403"/>
      <c r="L189" s="2403"/>
      <c r="M189" s="2403"/>
      <c r="N189" s="2403"/>
      <c r="O189" s="2403"/>
      <c r="P189" s="2403"/>
      <c r="Q189" s="2403"/>
      <c r="R189" s="2403"/>
      <c r="S189" s="2403"/>
      <c r="T189" s="2602" t="s">
        <v>591</v>
      </c>
      <c r="U189" s="2602"/>
      <c r="V189" s="2602"/>
      <c r="W189" s="2602"/>
      <c r="X189" s="2602"/>
      <c r="Y189" s="2602"/>
      <c r="Z189" s="2602"/>
      <c r="AA189" s="2602"/>
      <c r="AB189" s="2602"/>
      <c r="AC189" s="2602"/>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39">
        <f>IF(AK84&gt;0,VLOOKUP($B$188,AP185:AQ191,2,FALSE),0)</f>
        <v>10</v>
      </c>
      <c r="AL191" s="2440"/>
      <c r="AM191" s="2441"/>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72" t="s">
        <v>1372</v>
      </c>
      <c r="AF194" s="2472"/>
      <c r="AG194" s="2472"/>
      <c r="AH194" s="2472"/>
      <c r="AI194" s="2472"/>
      <c r="AJ194" s="2472"/>
      <c r="AK194" s="247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95" t="s">
        <v>2701</v>
      </c>
      <c r="C199" s="2595"/>
      <c r="D199" s="2595"/>
      <c r="E199" s="2595"/>
      <c r="F199" s="2595"/>
      <c r="G199" s="2595"/>
      <c r="H199" s="2595"/>
      <c r="I199" s="2595"/>
      <c r="J199" s="2595"/>
      <c r="K199" s="2595"/>
      <c r="L199" s="2595"/>
      <c r="M199" s="2595"/>
      <c r="N199" s="2595"/>
      <c r="O199" s="2595"/>
      <c r="P199" s="2595"/>
      <c r="Q199" s="2595"/>
      <c r="R199" s="2595"/>
      <c r="S199" s="2595"/>
      <c r="T199" s="2595"/>
      <c r="U199" s="2595"/>
      <c r="V199" s="2595"/>
      <c r="W199" s="2595"/>
      <c r="X199" s="2595"/>
      <c r="Y199" s="2595"/>
      <c r="Z199" s="2595"/>
      <c r="AA199" s="2595"/>
      <c r="AB199" s="2595"/>
      <c r="AC199" s="846"/>
      <c r="AD199" s="2585">
        <v>15000000</v>
      </c>
      <c r="AE199" s="2585"/>
      <c r="AF199" s="2585"/>
      <c r="AG199" s="2585"/>
      <c r="AH199" s="2585"/>
      <c r="AI199" s="2585"/>
      <c r="AJ199" s="2585"/>
      <c r="AK199" s="610"/>
    </row>
    <row r="200" spans="1:40">
      <c r="A200" s="605"/>
      <c r="B200" s="2595" t="s">
        <v>2688</v>
      </c>
      <c r="C200" s="2595"/>
      <c r="D200" s="2595"/>
      <c r="E200" s="2595"/>
      <c r="F200" s="2595"/>
      <c r="G200" s="2595"/>
      <c r="H200" s="2595"/>
      <c r="I200" s="2595"/>
      <c r="J200" s="2595"/>
      <c r="K200" s="2595"/>
      <c r="L200" s="2595"/>
      <c r="M200" s="2595"/>
      <c r="N200" s="2595"/>
      <c r="O200" s="2595"/>
      <c r="P200" s="2595"/>
      <c r="Q200" s="2595"/>
      <c r="R200" s="2595"/>
      <c r="S200" s="2595"/>
      <c r="T200" s="2595"/>
      <c r="U200" s="2595"/>
      <c r="V200" s="2595"/>
      <c r="W200" s="2595"/>
      <c r="X200" s="2595"/>
      <c r="Y200" s="2595"/>
      <c r="Z200" s="2595"/>
      <c r="AA200" s="2595"/>
      <c r="AB200" s="2595"/>
      <c r="AC200" s="846"/>
      <c r="AD200" s="2585">
        <v>6300000</v>
      </c>
      <c r="AE200" s="2585"/>
      <c r="AF200" s="2585"/>
      <c r="AG200" s="2585"/>
      <c r="AH200" s="2585"/>
      <c r="AI200" s="2585"/>
      <c r="AJ200" s="2585"/>
      <c r="AK200" s="610"/>
    </row>
    <row r="201" spans="1:40">
      <c r="A201" s="605"/>
      <c r="B201" s="2595" t="s">
        <v>2687</v>
      </c>
      <c r="C201" s="2595"/>
      <c r="D201" s="2595"/>
      <c r="E201" s="2595"/>
      <c r="F201" s="2595"/>
      <c r="G201" s="2595"/>
      <c r="H201" s="2595"/>
      <c r="I201" s="2595"/>
      <c r="J201" s="2595"/>
      <c r="K201" s="2595"/>
      <c r="L201" s="2595"/>
      <c r="M201" s="2595"/>
      <c r="N201" s="2595"/>
      <c r="O201" s="2595"/>
      <c r="P201" s="2595"/>
      <c r="Q201" s="2595"/>
      <c r="R201" s="2595"/>
      <c r="S201" s="2595"/>
      <c r="T201" s="2595"/>
      <c r="U201" s="2595"/>
      <c r="V201" s="2595"/>
      <c r="W201" s="2595"/>
      <c r="X201" s="2595"/>
      <c r="Y201" s="2595"/>
      <c r="Z201" s="2595"/>
      <c r="AA201" s="2595"/>
      <c r="AB201" s="2595"/>
      <c r="AC201" s="846"/>
      <c r="AD201" s="2585">
        <v>3845977</v>
      </c>
      <c r="AE201" s="2585"/>
      <c r="AF201" s="2585"/>
      <c r="AG201" s="2585"/>
      <c r="AH201" s="2585"/>
      <c r="AI201" s="2585"/>
      <c r="AJ201" s="2585"/>
      <c r="AK201" s="610"/>
    </row>
    <row r="202" spans="1:40">
      <c r="A202" s="605"/>
      <c r="B202" s="2595"/>
      <c r="C202" s="2595"/>
      <c r="D202" s="2595"/>
      <c r="E202" s="2595"/>
      <c r="F202" s="2595"/>
      <c r="G202" s="2595"/>
      <c r="H202" s="2595"/>
      <c r="I202" s="2595"/>
      <c r="J202" s="2595"/>
      <c r="K202" s="2595"/>
      <c r="L202" s="2595"/>
      <c r="M202" s="2595"/>
      <c r="N202" s="2595"/>
      <c r="O202" s="2595"/>
      <c r="P202" s="2595"/>
      <c r="Q202" s="2595"/>
      <c r="R202" s="2595"/>
      <c r="S202" s="2595"/>
      <c r="T202" s="2595"/>
      <c r="U202" s="2595"/>
      <c r="V202" s="2595"/>
      <c r="W202" s="2595"/>
      <c r="X202" s="2595"/>
      <c r="Y202" s="2595"/>
      <c r="Z202" s="2595"/>
      <c r="AA202" s="2595"/>
      <c r="AB202" s="2595"/>
      <c r="AC202" s="846"/>
      <c r="AD202" s="2585"/>
      <c r="AE202" s="2585"/>
      <c r="AF202" s="2585"/>
      <c r="AG202" s="2585"/>
      <c r="AH202" s="2585"/>
      <c r="AI202" s="2585"/>
      <c r="AJ202" s="2585"/>
      <c r="AK202" s="610"/>
    </row>
    <row r="203" spans="1:40">
      <c r="A203" s="605"/>
      <c r="B203" s="2595"/>
      <c r="C203" s="2595"/>
      <c r="D203" s="2595"/>
      <c r="E203" s="2595"/>
      <c r="F203" s="2595"/>
      <c r="G203" s="2595"/>
      <c r="H203" s="2595"/>
      <c r="I203" s="2595"/>
      <c r="J203" s="2595"/>
      <c r="K203" s="2595"/>
      <c r="L203" s="2595"/>
      <c r="M203" s="2595"/>
      <c r="N203" s="2595"/>
      <c r="O203" s="2595"/>
      <c r="P203" s="2595"/>
      <c r="Q203" s="2595"/>
      <c r="R203" s="2595"/>
      <c r="S203" s="2595"/>
      <c r="T203" s="2595"/>
      <c r="U203" s="2595"/>
      <c r="V203" s="2595"/>
      <c r="W203" s="2595"/>
      <c r="X203" s="2595"/>
      <c r="Y203" s="2595"/>
      <c r="Z203" s="2595"/>
      <c r="AA203" s="2595"/>
      <c r="AB203" s="2595"/>
      <c r="AC203" s="846"/>
      <c r="AD203" s="2585"/>
      <c r="AE203" s="2585"/>
      <c r="AF203" s="2585"/>
      <c r="AG203" s="2585"/>
      <c r="AH203" s="2585"/>
      <c r="AI203" s="2585"/>
      <c r="AJ203" s="2585"/>
      <c r="AK203" s="610"/>
    </row>
    <row r="204" spans="1:40">
      <c r="A204" s="605"/>
      <c r="B204" s="2595"/>
      <c r="C204" s="2595"/>
      <c r="D204" s="2595"/>
      <c r="E204" s="2595"/>
      <c r="F204" s="2595"/>
      <c r="G204" s="2595"/>
      <c r="H204" s="2595"/>
      <c r="I204" s="2595"/>
      <c r="J204" s="2595"/>
      <c r="K204" s="2595"/>
      <c r="L204" s="2595"/>
      <c r="M204" s="2595"/>
      <c r="N204" s="2595"/>
      <c r="O204" s="2595"/>
      <c r="P204" s="2595"/>
      <c r="Q204" s="2595"/>
      <c r="R204" s="2595"/>
      <c r="S204" s="2595"/>
      <c r="T204" s="2595"/>
      <c r="U204" s="2595"/>
      <c r="V204" s="2595"/>
      <c r="W204" s="2595"/>
      <c r="X204" s="2595"/>
      <c r="Y204" s="2595"/>
      <c r="Z204" s="2595"/>
      <c r="AA204" s="2595"/>
      <c r="AB204" s="2595"/>
      <c r="AC204" s="846"/>
      <c r="AD204" s="2585"/>
      <c r="AE204" s="2585"/>
      <c r="AF204" s="2585"/>
      <c r="AG204" s="2585"/>
      <c r="AH204" s="2585"/>
      <c r="AI204" s="2585"/>
      <c r="AJ204" s="2585"/>
      <c r="AK204" s="610"/>
    </row>
    <row r="205" spans="1:40">
      <c r="A205" s="605"/>
      <c r="B205" s="2595"/>
      <c r="C205" s="2595"/>
      <c r="D205" s="2595"/>
      <c r="E205" s="2595"/>
      <c r="F205" s="2595"/>
      <c r="G205" s="2595"/>
      <c r="H205" s="2595"/>
      <c r="I205" s="2595"/>
      <c r="J205" s="2595"/>
      <c r="K205" s="2595"/>
      <c r="L205" s="2595"/>
      <c r="M205" s="2595"/>
      <c r="N205" s="2595"/>
      <c r="O205" s="2595"/>
      <c r="P205" s="2595"/>
      <c r="Q205" s="2595"/>
      <c r="R205" s="2595"/>
      <c r="S205" s="2595"/>
      <c r="T205" s="2595"/>
      <c r="U205" s="2595"/>
      <c r="V205" s="2595"/>
      <c r="W205" s="2595"/>
      <c r="X205" s="2595"/>
      <c r="Y205" s="2595"/>
      <c r="Z205" s="2595"/>
      <c r="AA205" s="2595"/>
      <c r="AB205" s="2595"/>
      <c r="AC205" s="846"/>
      <c r="AD205" s="2585"/>
      <c r="AE205" s="2585"/>
      <c r="AF205" s="2585"/>
      <c r="AG205" s="2585"/>
      <c r="AH205" s="2585"/>
      <c r="AI205" s="2585"/>
      <c r="AJ205" s="2585"/>
      <c r="AK205" s="610"/>
    </row>
    <row r="206" spans="1:40">
      <c r="A206" s="605"/>
      <c r="B206" s="2595"/>
      <c r="C206" s="2595"/>
      <c r="D206" s="2595"/>
      <c r="E206" s="2595"/>
      <c r="F206" s="2595"/>
      <c r="G206" s="2595"/>
      <c r="H206" s="2595"/>
      <c r="I206" s="2595"/>
      <c r="J206" s="2595"/>
      <c r="K206" s="2595"/>
      <c r="L206" s="2595"/>
      <c r="M206" s="2595"/>
      <c r="N206" s="2595"/>
      <c r="O206" s="2595"/>
      <c r="P206" s="2595"/>
      <c r="Q206" s="2595"/>
      <c r="R206" s="2595"/>
      <c r="S206" s="2595"/>
      <c r="T206" s="2595"/>
      <c r="U206" s="2595"/>
      <c r="V206" s="2595"/>
      <c r="W206" s="2595"/>
      <c r="X206" s="2595"/>
      <c r="Y206" s="2595"/>
      <c r="Z206" s="2595"/>
      <c r="AA206" s="2595"/>
      <c r="AB206" s="2595"/>
      <c r="AC206" s="846"/>
      <c r="AD206" s="2585"/>
      <c r="AE206" s="2585"/>
      <c r="AF206" s="2585"/>
      <c r="AG206" s="2585"/>
      <c r="AH206" s="2585"/>
      <c r="AI206" s="2585"/>
      <c r="AJ206" s="2585"/>
      <c r="AK206" s="610"/>
    </row>
    <row r="207" spans="1:40">
      <c r="A207" s="605"/>
      <c r="B207" s="2595"/>
      <c r="C207" s="2595"/>
      <c r="D207" s="2595"/>
      <c r="E207" s="2595"/>
      <c r="F207" s="2595"/>
      <c r="G207" s="2595"/>
      <c r="H207" s="2595"/>
      <c r="I207" s="2595"/>
      <c r="J207" s="2595"/>
      <c r="K207" s="2595"/>
      <c r="L207" s="2595"/>
      <c r="M207" s="2595"/>
      <c r="N207" s="2595"/>
      <c r="O207" s="2595"/>
      <c r="P207" s="2595"/>
      <c r="Q207" s="2595"/>
      <c r="R207" s="2595"/>
      <c r="S207" s="2595"/>
      <c r="T207" s="2595"/>
      <c r="U207" s="2595"/>
      <c r="V207" s="2595"/>
      <c r="W207" s="2595"/>
      <c r="X207" s="2595"/>
      <c r="Y207" s="2595"/>
      <c r="Z207" s="2595"/>
      <c r="AA207" s="2595"/>
      <c r="AB207" s="2595"/>
      <c r="AC207" s="846"/>
      <c r="AD207" s="2585"/>
      <c r="AE207" s="2585"/>
      <c r="AF207" s="2585"/>
      <c r="AG207" s="2585"/>
      <c r="AH207" s="2585"/>
      <c r="AI207" s="2585"/>
      <c r="AJ207" s="2585"/>
      <c r="AK207" s="610"/>
    </row>
    <row r="208" spans="1:40">
      <c r="A208" s="605"/>
      <c r="B208" s="2595"/>
      <c r="C208" s="2595"/>
      <c r="D208" s="2595"/>
      <c r="E208" s="2595"/>
      <c r="F208" s="2595"/>
      <c r="G208" s="2595"/>
      <c r="H208" s="2595"/>
      <c r="I208" s="2595"/>
      <c r="J208" s="2595"/>
      <c r="K208" s="2595"/>
      <c r="L208" s="2595"/>
      <c r="M208" s="2595"/>
      <c r="N208" s="2595"/>
      <c r="O208" s="2595"/>
      <c r="P208" s="2595"/>
      <c r="Q208" s="2595"/>
      <c r="R208" s="2595"/>
      <c r="S208" s="2595"/>
      <c r="T208" s="2595"/>
      <c r="U208" s="2595"/>
      <c r="V208" s="2595"/>
      <c r="W208" s="2595"/>
      <c r="X208" s="2595"/>
      <c r="Y208" s="2595"/>
      <c r="Z208" s="2595"/>
      <c r="AA208" s="2595"/>
      <c r="AB208" s="2595"/>
      <c r="AC208" s="846"/>
      <c r="AD208" s="2585"/>
      <c r="AE208" s="2585"/>
      <c r="AF208" s="2585"/>
      <c r="AG208" s="2585"/>
      <c r="AH208" s="2585"/>
      <c r="AI208" s="2585"/>
      <c r="AJ208" s="2585"/>
      <c r="AK208" s="610"/>
    </row>
    <row r="209" spans="1:37">
      <c r="A209" s="605"/>
      <c r="B209" s="2610" t="s">
        <v>1627</v>
      </c>
      <c r="C209" s="2610"/>
      <c r="D209" s="2610"/>
      <c r="E209" s="2610"/>
      <c r="F209" s="2610"/>
      <c r="G209" s="2610"/>
      <c r="H209" s="2610"/>
      <c r="I209" s="2610"/>
      <c r="J209" s="2610"/>
      <c r="K209" s="2610"/>
      <c r="L209" s="2610"/>
      <c r="M209" s="2610"/>
      <c r="N209" s="2610"/>
      <c r="O209" s="2610"/>
      <c r="P209" s="2610"/>
      <c r="Q209" s="2610"/>
      <c r="R209" s="2610"/>
      <c r="S209" s="2610"/>
      <c r="T209" s="2610"/>
      <c r="U209" s="2610"/>
      <c r="V209" s="2610"/>
      <c r="W209" s="2610"/>
      <c r="X209" s="2610"/>
      <c r="Y209" s="2610"/>
      <c r="Z209" s="2610"/>
      <c r="AA209" s="2610"/>
      <c r="AB209" s="2610"/>
      <c r="AC209" s="536"/>
      <c r="AD209" s="2583">
        <f>AB260</f>
        <v>3986992.8015297954</v>
      </c>
      <c r="AE209" s="2583"/>
      <c r="AF209" s="2583"/>
      <c r="AG209" s="2583"/>
      <c r="AH209" s="2583"/>
      <c r="AI209" s="2583"/>
      <c r="AJ209" s="2583"/>
      <c r="AK209" s="610"/>
    </row>
    <row r="210" spans="1:37">
      <c r="A210" s="605"/>
      <c r="B210" s="2457" t="s">
        <v>1590</v>
      </c>
      <c r="C210" s="2457"/>
      <c r="D210" s="2457"/>
      <c r="E210" s="2457"/>
      <c r="F210" s="2457"/>
      <c r="G210" s="2457"/>
      <c r="H210" s="2457"/>
      <c r="I210" s="2457"/>
      <c r="J210" s="2457"/>
      <c r="K210" s="2457"/>
      <c r="L210" s="2457"/>
      <c r="M210" s="2457"/>
      <c r="N210" s="2457"/>
      <c r="O210" s="2457"/>
      <c r="P210" s="2457"/>
      <c r="Q210" s="2457"/>
      <c r="R210" s="2457"/>
      <c r="S210" s="2457"/>
      <c r="T210" s="2457"/>
      <c r="U210" s="2457"/>
      <c r="V210" s="2457"/>
      <c r="W210" s="2457"/>
      <c r="X210" s="2457"/>
      <c r="Y210" s="2457"/>
      <c r="Z210" s="2457"/>
      <c r="AA210" s="2457"/>
      <c r="AB210" s="2457"/>
      <c r="AC210" s="846"/>
      <c r="AD210" s="2584">
        <f>'Sources and Uses Budget'!B15</f>
        <v>0</v>
      </c>
      <c r="AE210" s="2584"/>
      <c r="AF210" s="2584"/>
      <c r="AG210" s="2584"/>
      <c r="AH210" s="2584"/>
      <c r="AI210" s="2584"/>
      <c r="AJ210" s="2584"/>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89">
        <f>SUM(AD199:AJ209)-AD210</f>
        <v>29132969.801529795</v>
      </c>
      <c r="AE211" s="2589"/>
      <c r="AF211" s="2589"/>
      <c r="AG211" s="2589"/>
      <c r="AH211" s="2589"/>
      <c r="AI211" s="2589"/>
      <c r="AJ211" s="258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8" t="s">
        <v>1607</v>
      </c>
      <c r="J222" s="2608"/>
      <c r="K222" s="2608"/>
      <c r="L222" s="536"/>
      <c r="M222" s="536"/>
      <c r="N222" s="536"/>
      <c r="O222" s="536"/>
      <c r="P222" s="536"/>
      <c r="Q222" s="536"/>
      <c r="R222" s="536"/>
      <c r="S222" s="536"/>
      <c r="T222" s="2423" t="s">
        <v>1601</v>
      </c>
      <c r="U222" s="2423"/>
      <c r="V222" s="2423"/>
      <c r="W222" s="2423"/>
      <c r="X222" s="2423"/>
      <c r="Y222" s="2423"/>
      <c r="Z222" s="849"/>
      <c r="AA222" s="489"/>
      <c r="AB222" s="2605" t="s">
        <v>1602</v>
      </c>
      <c r="AC222" s="2605"/>
      <c r="AD222" s="2605"/>
      <c r="AE222" s="2605"/>
      <c r="AF222" s="2605"/>
      <c r="AG222" s="2605"/>
      <c r="AH222" s="827"/>
      <c r="AI222" s="827"/>
      <c r="AJ222" s="827"/>
      <c r="AK222" s="610"/>
    </row>
    <row r="223" spans="1:37">
      <c r="A223" s="605"/>
      <c r="B223" s="2606" t="s">
        <v>1587</v>
      </c>
      <c r="C223" s="2606"/>
      <c r="D223" s="2606"/>
      <c r="E223" s="2606"/>
      <c r="F223" s="2606"/>
      <c r="G223" s="2606"/>
      <c r="I223" s="2607" t="s">
        <v>1608</v>
      </c>
      <c r="J223" s="2607"/>
      <c r="K223" s="2607"/>
      <c r="L223" s="1008"/>
      <c r="N223" s="2458" t="s">
        <v>1603</v>
      </c>
      <c r="O223" s="2458"/>
      <c r="P223" s="2458"/>
      <c r="Q223" s="2458"/>
      <c r="R223" s="2458"/>
      <c r="T223" s="2458" t="s">
        <v>1604</v>
      </c>
      <c r="U223" s="2458"/>
      <c r="V223" s="2458"/>
      <c r="W223" s="2458"/>
      <c r="X223" s="2458"/>
      <c r="Y223" s="2458"/>
      <c r="Z223" s="850"/>
      <c r="AA223" s="489"/>
      <c r="AB223" s="2473" t="s">
        <v>1605</v>
      </c>
      <c r="AC223" s="2473"/>
      <c r="AD223" s="2473"/>
      <c r="AE223" s="2473"/>
      <c r="AF223" s="2473"/>
      <c r="AG223" s="2473"/>
      <c r="AH223" s="827"/>
      <c r="AI223" s="827"/>
      <c r="AJ223" s="827"/>
      <c r="AK223" s="610"/>
    </row>
    <row r="224" spans="1:37">
      <c r="A224" s="605"/>
      <c r="B224" s="2474" t="s">
        <v>323</v>
      </c>
      <c r="C224" s="2474"/>
      <c r="D224" s="2474"/>
      <c r="E224" s="2474"/>
      <c r="F224" s="2474"/>
      <c r="G224" s="2474"/>
      <c r="H224" s="852"/>
      <c r="I224" s="2427">
        <f>Application!G718</f>
        <v>20</v>
      </c>
      <c r="J224" s="2427"/>
      <c r="K224" s="2427"/>
      <c r="L224" s="1008"/>
      <c r="N224" s="2425">
        <f>Application!O718</f>
        <v>764</v>
      </c>
      <c r="O224" s="2425"/>
      <c r="P224" s="2425"/>
      <c r="Q224" s="2425"/>
      <c r="R224" s="2425"/>
      <c r="T224" s="2424">
        <f>1920-31</f>
        <v>1889</v>
      </c>
      <c r="U224" s="2424"/>
      <c r="V224" s="2424"/>
      <c r="W224" s="2424"/>
      <c r="X224" s="2424"/>
      <c r="Y224" s="2424"/>
      <c r="Z224" s="851"/>
      <c r="AA224" s="851"/>
      <c r="AB224" s="2422">
        <f t="shared" ref="AB224:AB233" si="0">MAX(($T224-$N224)*$I224*12,0)</f>
        <v>270000</v>
      </c>
      <c r="AC224" s="2422"/>
      <c r="AD224" s="2422"/>
      <c r="AE224" s="2422"/>
      <c r="AF224" s="2422"/>
      <c r="AG224" s="2422"/>
      <c r="AH224" s="827"/>
      <c r="AI224" s="827"/>
      <c r="AJ224" s="827"/>
      <c r="AK224" s="610"/>
    </row>
    <row r="225" spans="1:37">
      <c r="A225" s="605"/>
      <c r="B225" s="2474" t="s">
        <v>2714</v>
      </c>
      <c r="C225" s="2474"/>
      <c r="D225" s="2474"/>
      <c r="E225" s="2474"/>
      <c r="F225" s="2474"/>
      <c r="G225" s="2474"/>
      <c r="I225" s="2427">
        <f>Application!G719</f>
        <v>10</v>
      </c>
      <c r="J225" s="2427"/>
      <c r="K225" s="2427"/>
      <c r="L225" s="1008"/>
      <c r="N225" s="2425">
        <f>Application!O719</f>
        <v>809</v>
      </c>
      <c r="O225" s="2425"/>
      <c r="P225" s="2425"/>
      <c r="Q225" s="2425"/>
      <c r="R225" s="2425"/>
      <c r="T225" s="2424">
        <f>2172-43</f>
        <v>2129</v>
      </c>
      <c r="U225" s="2424"/>
      <c r="V225" s="2424"/>
      <c r="W225" s="2424"/>
      <c r="X225" s="2424"/>
      <c r="Y225" s="2424"/>
      <c r="Z225" s="851"/>
      <c r="AA225" s="851"/>
      <c r="AB225" s="2422">
        <f t="shared" si="0"/>
        <v>158400</v>
      </c>
      <c r="AC225" s="2422"/>
      <c r="AD225" s="2422"/>
      <c r="AE225" s="2422"/>
      <c r="AF225" s="2422"/>
      <c r="AG225" s="2422"/>
      <c r="AH225" s="827"/>
      <c r="AI225" s="827"/>
      <c r="AJ225" s="827"/>
      <c r="AK225" s="610"/>
    </row>
    <row r="226" spans="1:37">
      <c r="A226" s="605"/>
      <c r="B226" s="2474" t="s">
        <v>2715</v>
      </c>
      <c r="C226" s="2474"/>
      <c r="D226" s="2474"/>
      <c r="E226" s="2474"/>
      <c r="F226" s="2474"/>
      <c r="G226" s="2474"/>
      <c r="I226" s="2427">
        <f>Application!G720</f>
        <v>4</v>
      </c>
      <c r="J226" s="2427"/>
      <c r="K226" s="2427"/>
      <c r="L226" s="1008"/>
      <c r="N226" s="2425">
        <f>Application!O720</f>
        <v>966</v>
      </c>
      <c r="O226" s="2425"/>
      <c r="P226" s="2425"/>
      <c r="Q226" s="2425"/>
      <c r="R226" s="2425"/>
      <c r="T226" s="2424"/>
      <c r="U226" s="2424"/>
      <c r="V226" s="2424"/>
      <c r="W226" s="2424"/>
      <c r="X226" s="2424"/>
      <c r="Y226" s="2424"/>
      <c r="Z226" s="851"/>
      <c r="AA226" s="851"/>
      <c r="AB226" s="2422">
        <f t="shared" si="0"/>
        <v>0</v>
      </c>
      <c r="AC226" s="2422"/>
      <c r="AD226" s="2422"/>
      <c r="AE226" s="2422"/>
      <c r="AF226" s="2422"/>
      <c r="AG226" s="2422"/>
      <c r="AH226" s="827"/>
      <c r="AI226" s="827"/>
      <c r="AJ226" s="827"/>
      <c r="AK226" s="610"/>
    </row>
    <row r="227" spans="1:37">
      <c r="A227" s="605"/>
      <c r="B227" s="2474" t="s">
        <v>2716</v>
      </c>
      <c r="C227" s="2474"/>
      <c r="D227" s="2474"/>
      <c r="E227" s="2474"/>
      <c r="F227" s="2474"/>
      <c r="G227" s="2474"/>
      <c r="I227" s="2427">
        <f>Application!G721</f>
        <v>3</v>
      </c>
      <c r="J227" s="2427"/>
      <c r="K227" s="2427"/>
      <c r="L227" s="1008"/>
      <c r="N227" s="2425">
        <f>Application!O721</f>
        <v>1113</v>
      </c>
      <c r="O227" s="2425"/>
      <c r="P227" s="2425"/>
      <c r="Q227" s="2425"/>
      <c r="R227" s="2425"/>
      <c r="T227" s="2424"/>
      <c r="U227" s="2424"/>
      <c r="V227" s="2424"/>
      <c r="W227" s="2424"/>
      <c r="X227" s="2424"/>
      <c r="Y227" s="2424"/>
      <c r="Z227" s="851"/>
      <c r="AA227" s="851"/>
      <c r="AB227" s="2422">
        <f t="shared" si="0"/>
        <v>0</v>
      </c>
      <c r="AC227" s="2422"/>
      <c r="AD227" s="2422"/>
      <c r="AE227" s="2422"/>
      <c r="AF227" s="2422"/>
      <c r="AG227" s="2422"/>
      <c r="AH227" s="827"/>
      <c r="AI227" s="827"/>
      <c r="AJ227" s="827"/>
      <c r="AK227" s="610"/>
    </row>
    <row r="228" spans="1:37">
      <c r="A228" s="605"/>
      <c r="B228" s="2474" t="s">
        <v>323</v>
      </c>
      <c r="C228" s="2474"/>
      <c r="D228" s="2474"/>
      <c r="E228" s="2474"/>
      <c r="F228" s="2474"/>
      <c r="G228" s="2474"/>
      <c r="I228" s="2427">
        <f>Application!G722</f>
        <v>13</v>
      </c>
      <c r="J228" s="2427"/>
      <c r="K228" s="2427"/>
      <c r="L228" s="1015"/>
      <c r="N228" s="2425">
        <f>Application!O722</f>
        <v>1029</v>
      </c>
      <c r="O228" s="2425"/>
      <c r="P228" s="2425"/>
      <c r="Q228" s="2425"/>
      <c r="R228" s="2425"/>
      <c r="T228" s="2424"/>
      <c r="U228" s="2424"/>
      <c r="V228" s="2424"/>
      <c r="W228" s="2424"/>
      <c r="X228" s="2424"/>
      <c r="Y228" s="2424"/>
      <c r="Z228" s="851"/>
      <c r="AA228" s="851"/>
      <c r="AB228" s="2422">
        <f t="shared" si="0"/>
        <v>0</v>
      </c>
      <c r="AC228" s="2422"/>
      <c r="AD228" s="2422"/>
      <c r="AE228" s="2422"/>
      <c r="AF228" s="2422"/>
      <c r="AG228" s="2422"/>
      <c r="AH228" s="827"/>
      <c r="AI228" s="827"/>
      <c r="AJ228" s="827"/>
      <c r="AK228" s="610"/>
    </row>
    <row r="229" spans="1:37">
      <c r="A229" s="605"/>
      <c r="B229" s="2474" t="s">
        <v>2715</v>
      </c>
      <c r="C229" s="2474"/>
      <c r="D229" s="2474"/>
      <c r="E229" s="2474"/>
      <c r="F229" s="2474"/>
      <c r="G229" s="2474"/>
      <c r="I229" s="2427">
        <f>Application!G723</f>
        <v>4</v>
      </c>
      <c r="J229" s="2427"/>
      <c r="K229" s="2427"/>
      <c r="L229" s="1015"/>
      <c r="N229" s="2425">
        <f>Application!O723</f>
        <v>1307</v>
      </c>
      <c r="O229" s="2425"/>
      <c r="P229" s="2425"/>
      <c r="Q229" s="2425"/>
      <c r="R229" s="2425"/>
      <c r="T229" s="2424"/>
      <c r="U229" s="2424"/>
      <c r="V229" s="2424"/>
      <c r="W229" s="2424"/>
      <c r="X229" s="2424"/>
      <c r="Y229" s="2424"/>
      <c r="Z229" s="851"/>
      <c r="AA229" s="851"/>
      <c r="AB229" s="2422">
        <f t="shared" si="0"/>
        <v>0</v>
      </c>
      <c r="AC229" s="2422"/>
      <c r="AD229" s="2422"/>
      <c r="AE229" s="2422"/>
      <c r="AF229" s="2422"/>
      <c r="AG229" s="2422"/>
      <c r="AH229" s="827"/>
      <c r="AI229" s="827"/>
      <c r="AJ229" s="827"/>
      <c r="AK229" s="610"/>
    </row>
    <row r="230" spans="1:37">
      <c r="A230" s="605"/>
      <c r="B230" s="2474" t="s">
        <v>2716</v>
      </c>
      <c r="C230" s="2474"/>
      <c r="D230" s="2474"/>
      <c r="E230" s="2474"/>
      <c r="F230" s="2474"/>
      <c r="G230" s="2474"/>
      <c r="I230" s="2427">
        <f>Application!G724</f>
        <v>3</v>
      </c>
      <c r="J230" s="2427"/>
      <c r="K230" s="2427"/>
      <c r="L230" s="1015"/>
      <c r="N230" s="2425">
        <f>Application!O724</f>
        <v>1507</v>
      </c>
      <c r="O230" s="2425"/>
      <c r="P230" s="2425"/>
      <c r="Q230" s="2425"/>
      <c r="R230" s="2425"/>
      <c r="T230" s="2424"/>
      <c r="U230" s="2424"/>
      <c r="V230" s="2424"/>
      <c r="W230" s="2424"/>
      <c r="X230" s="2424"/>
      <c r="Y230" s="2424"/>
      <c r="Z230" s="851"/>
      <c r="AA230" s="851"/>
      <c r="AB230" s="2422">
        <f t="shared" si="0"/>
        <v>0</v>
      </c>
      <c r="AC230" s="2422"/>
      <c r="AD230" s="2422"/>
      <c r="AE230" s="2422"/>
      <c r="AF230" s="2422"/>
      <c r="AG230" s="2422"/>
      <c r="AH230" s="827"/>
      <c r="AI230" s="827"/>
      <c r="AJ230" s="827"/>
      <c r="AK230" s="610"/>
    </row>
    <row r="231" spans="1:37">
      <c r="A231" s="605"/>
      <c r="B231" s="2474" t="s">
        <v>2714</v>
      </c>
      <c r="C231" s="2474"/>
      <c r="D231" s="2474"/>
      <c r="E231" s="2474"/>
      <c r="F231" s="2474"/>
      <c r="G231" s="2474"/>
      <c r="I231" s="2427">
        <f>Application!G725</f>
        <v>5</v>
      </c>
      <c r="J231" s="2427"/>
      <c r="K231" s="2427"/>
      <c r="L231" s="1015"/>
      <c r="N231" s="2425">
        <f>Application!O725</f>
        <v>1377</v>
      </c>
      <c r="O231" s="2425"/>
      <c r="P231" s="2425"/>
      <c r="Q231" s="2425"/>
      <c r="R231" s="2425"/>
      <c r="T231" s="2424"/>
      <c r="U231" s="2424"/>
      <c r="V231" s="2424"/>
      <c r="W231" s="2424"/>
      <c r="X231" s="2424"/>
      <c r="Y231" s="2424"/>
      <c r="Z231" s="851"/>
      <c r="AA231" s="851"/>
      <c r="AB231" s="2422">
        <f t="shared" si="0"/>
        <v>0</v>
      </c>
      <c r="AC231" s="2422"/>
      <c r="AD231" s="2422"/>
      <c r="AE231" s="2422"/>
      <c r="AF231" s="2422"/>
      <c r="AG231" s="2422"/>
      <c r="AH231" s="827"/>
      <c r="AI231" s="827"/>
      <c r="AJ231" s="827"/>
      <c r="AK231" s="610"/>
    </row>
    <row r="232" spans="1:37">
      <c r="A232" s="605"/>
      <c r="B232" s="2474" t="s">
        <v>2715</v>
      </c>
      <c r="C232" s="2474"/>
      <c r="D232" s="2474"/>
      <c r="E232" s="2474"/>
      <c r="F232" s="2474"/>
      <c r="G232" s="2474"/>
      <c r="I232" s="2427">
        <f>Application!G726</f>
        <v>25</v>
      </c>
      <c r="J232" s="2427"/>
      <c r="K232" s="2427"/>
      <c r="L232" s="1015"/>
      <c r="N232" s="2425">
        <f>Application!O726</f>
        <v>1647</v>
      </c>
      <c r="O232" s="2425"/>
      <c r="P232" s="2425"/>
      <c r="Q232" s="2425"/>
      <c r="R232" s="2425"/>
      <c r="T232" s="2424"/>
      <c r="U232" s="2424"/>
      <c r="V232" s="2424"/>
      <c r="W232" s="2424"/>
      <c r="X232" s="2424"/>
      <c r="Y232" s="2424"/>
      <c r="Z232" s="851"/>
      <c r="AA232" s="851"/>
      <c r="AB232" s="2422">
        <f t="shared" si="0"/>
        <v>0</v>
      </c>
      <c r="AC232" s="2422"/>
      <c r="AD232" s="2422"/>
      <c r="AE232" s="2422"/>
      <c r="AF232" s="2422"/>
      <c r="AG232" s="2422"/>
      <c r="AH232" s="827"/>
      <c r="AI232" s="827"/>
      <c r="AJ232" s="827"/>
      <c r="AK232" s="610"/>
    </row>
    <row r="233" spans="1:37">
      <c r="A233" s="605"/>
      <c r="B233" s="2474" t="s">
        <v>2716</v>
      </c>
      <c r="C233" s="2474"/>
      <c r="D233" s="2474"/>
      <c r="E233" s="2474"/>
      <c r="F233" s="2474"/>
      <c r="G233" s="2474"/>
      <c r="I233" s="2609">
        <f>Application!G727</f>
        <v>22</v>
      </c>
      <c r="J233" s="2609"/>
      <c r="K233" s="2609"/>
      <c r="L233" s="1015"/>
      <c r="N233" s="2425">
        <f>Application!O727</f>
        <v>1901</v>
      </c>
      <c r="O233" s="2425"/>
      <c r="P233" s="2425"/>
      <c r="Q233" s="2425"/>
      <c r="R233" s="2425"/>
      <c r="T233" s="2424"/>
      <c r="U233" s="2424"/>
      <c r="V233" s="2424"/>
      <c r="W233" s="2424"/>
      <c r="X233" s="2424"/>
      <c r="Y233" s="2424"/>
      <c r="Z233" s="851"/>
      <c r="AA233" s="851"/>
      <c r="AB233" s="2428">
        <f t="shared" si="0"/>
        <v>0</v>
      </c>
      <c r="AC233" s="2428"/>
      <c r="AD233" s="2428"/>
      <c r="AE233" s="2428"/>
      <c r="AF233" s="2428"/>
      <c r="AG233" s="2428"/>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22">
        <f>SUM(AB224:AB233)</f>
        <v>428400</v>
      </c>
      <c r="AC234" s="2422"/>
      <c r="AD234" s="2422"/>
      <c r="AE234" s="2422"/>
      <c r="AF234" s="2422"/>
      <c r="AG234" s="2422"/>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9">
        <v>0</v>
      </c>
      <c r="AC240" s="2459"/>
      <c r="AD240" s="2459"/>
      <c r="AE240" s="2459"/>
      <c r="AF240" s="2459"/>
      <c r="AG240" s="2459"/>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9"/>
      <c r="AC243" s="2459"/>
      <c r="AD243" s="2459"/>
      <c r="AE243" s="2459"/>
      <c r="AF243" s="2459"/>
      <c r="AG243" s="2459"/>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21"/>
      <c r="AC244" s="2421"/>
      <c r="AD244" s="2421"/>
      <c r="AE244" s="2421"/>
      <c r="AF244" s="2421"/>
      <c r="AG244" s="2421"/>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9">
        <f>IFERROR(AB243/AB244,0)</f>
        <v>0</v>
      </c>
      <c r="AC245" s="2429"/>
      <c r="AD245" s="2429"/>
      <c r="AE245" s="2429"/>
      <c r="AF245" s="2429"/>
      <c r="AG245" s="242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8">
        <f>MAX(AB240,AB245)</f>
        <v>0</v>
      </c>
      <c r="AC247" s="2428"/>
      <c r="AD247" s="2428"/>
      <c r="AE247" s="2428"/>
      <c r="AF247" s="2428"/>
      <c r="AG247" s="2428"/>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22">
        <f>AB234+AB247</f>
        <v>428400</v>
      </c>
      <c r="AC250" s="2422"/>
      <c r="AD250" s="2422"/>
      <c r="AE250" s="2422"/>
      <c r="AF250" s="2422"/>
      <c r="AG250" s="2422"/>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93">
        <v>0.05</v>
      </c>
      <c r="AC251" s="2593"/>
      <c r="AD251" s="2593"/>
      <c r="AE251" s="2593"/>
      <c r="AF251" s="2593"/>
      <c r="AG251" s="2593"/>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94">
        <f>AB250-(AB250*AB251)</f>
        <v>406980</v>
      </c>
      <c r="AC252" s="2594"/>
      <c r="AD252" s="2594"/>
      <c r="AE252" s="2594"/>
      <c r="AF252" s="2594"/>
      <c r="AG252" s="2594"/>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22">
        <f>AB252/AB258</f>
        <v>353895.65217391308</v>
      </c>
      <c r="AC254" s="2422"/>
      <c r="AD254" s="2422"/>
      <c r="AE254" s="2422"/>
      <c r="AF254" s="2422"/>
      <c r="AG254" s="2422"/>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605">
        <v>15</v>
      </c>
      <c r="AC256" s="2605"/>
      <c r="AD256" s="2605"/>
      <c r="AE256" s="2605"/>
      <c r="AF256" s="2605"/>
      <c r="AG256" s="2605"/>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96">
        <v>0.04</v>
      </c>
      <c r="AC257" s="2596"/>
      <c r="AD257" s="2596"/>
      <c r="AE257" s="2596"/>
      <c r="AF257" s="2596"/>
      <c r="AG257" s="2596"/>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7">
        <v>1.1499999999999999</v>
      </c>
      <c r="AC258" s="2597"/>
      <c r="AD258" s="2597"/>
      <c r="AE258" s="2597"/>
      <c r="AF258" s="2597"/>
      <c r="AG258" s="2597"/>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86">
        <f>PV(AB257/12,AB256*12,-AB254/12, ,0)</f>
        <v>3986992.8015297954</v>
      </c>
      <c r="AC260" s="2587"/>
      <c r="AD260" s="2587"/>
      <c r="AE260" s="2587"/>
      <c r="AF260" s="2587"/>
      <c r="AG260" s="258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90">
        <f>IFERROR(('Sources and Uses Budget'!D105/'Sources and Uses Budget'!B105),0)</f>
        <v>2.5175303876682698E-2</v>
      </c>
      <c r="AC266" s="2591"/>
      <c r="AD266" s="2591"/>
      <c r="AE266" s="2591"/>
      <c r="AF266" s="2591"/>
      <c r="AG266" s="259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36">
        <f>AD211*(1-AB266)</f>
        <v>28399538.433946062</v>
      </c>
      <c r="AH268" s="2436"/>
      <c r="AI268" s="2436"/>
      <c r="AJ268" s="2436"/>
      <c r="AK268" s="2436"/>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36">
        <f>'Sources and Uses Budget'!C105</f>
        <v>81871508</v>
      </c>
      <c r="AH269" s="2436"/>
      <c r="AI269" s="2436"/>
      <c r="AJ269" s="2436"/>
      <c r="AK269" s="2436"/>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82">
        <f>ROUNDDOWN(IF(AND(C292="Yes",AK84=10),((AG268*2)/AG269),AG268/AG269),2)</f>
        <v>0.34</v>
      </c>
      <c r="AH270" s="2582"/>
      <c r="AI270" s="2582"/>
      <c r="AJ270" s="2582"/>
      <c r="AK270" s="2582"/>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71">
        <f>IFERROR(IF(AG270=0,0,IF((AG270*100)&gt;8,8,(AG270*100))),0)</f>
        <v>8</v>
      </c>
      <c r="AL273" s="2571"/>
      <c r="AM273" s="2572"/>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53" t="s">
        <v>545</v>
      </c>
      <c r="D278" s="2453"/>
      <c r="E278" s="547"/>
      <c r="F278" s="2405" t="s">
        <v>2025</v>
      </c>
      <c r="G278" s="2406"/>
      <c r="H278" s="2406"/>
      <c r="I278" s="2406"/>
      <c r="J278" s="2406"/>
      <c r="K278" s="2406"/>
      <c r="L278" s="2406"/>
      <c r="M278" s="2406"/>
      <c r="N278" s="2406"/>
      <c r="O278" s="2406"/>
      <c r="P278" s="2406"/>
      <c r="Q278" s="2406"/>
      <c r="R278" s="2406"/>
      <c r="S278" s="2406"/>
      <c r="T278" s="2406"/>
      <c r="U278" s="2406"/>
      <c r="V278" s="2406"/>
      <c r="W278" s="2406"/>
      <c r="X278" s="2406"/>
      <c r="Y278" s="2406"/>
      <c r="Z278" s="2406"/>
      <c r="AA278" s="2406"/>
      <c r="AB278" s="2406"/>
      <c r="AC278" s="2406"/>
      <c r="AD278" s="2407"/>
      <c r="AE278" s="550"/>
      <c r="AF278" s="635"/>
      <c r="AG278" s="2580" t="s">
        <v>1363</v>
      </c>
      <c r="AH278" s="2580"/>
      <c r="AI278" s="2580"/>
      <c r="AJ278" s="2580"/>
      <c r="AK278" s="550"/>
      <c r="AL278" s="550"/>
      <c r="AM278" s="550"/>
      <c r="AO278" s="550"/>
    </row>
    <row r="279" spans="1:52" ht="13.7" customHeight="1">
      <c r="A279" s="550"/>
      <c r="B279" s="596"/>
      <c r="C279" s="636"/>
      <c r="D279" s="550"/>
      <c r="E279" s="547"/>
      <c r="F279" s="2408"/>
      <c r="G279" s="2409"/>
      <c r="H279" s="2409"/>
      <c r="I279" s="2409"/>
      <c r="J279" s="2409"/>
      <c r="K279" s="2409"/>
      <c r="L279" s="2409"/>
      <c r="M279" s="2409"/>
      <c r="N279" s="2409"/>
      <c r="O279" s="2409"/>
      <c r="P279" s="2409"/>
      <c r="Q279" s="2409"/>
      <c r="R279" s="2409"/>
      <c r="S279" s="2409"/>
      <c r="T279" s="2409"/>
      <c r="U279" s="2409"/>
      <c r="V279" s="2409"/>
      <c r="W279" s="2409"/>
      <c r="X279" s="2409"/>
      <c r="Y279" s="2409"/>
      <c r="Z279" s="2409"/>
      <c r="AA279" s="2409"/>
      <c r="AB279" s="2409"/>
      <c r="AC279" s="2409"/>
      <c r="AD279" s="2410"/>
      <c r="AE279" s="550"/>
      <c r="AF279" s="635"/>
      <c r="AG279" s="635"/>
      <c r="AH279" s="635"/>
      <c r="AI279" s="635"/>
      <c r="AJ279" s="550"/>
      <c r="AK279" s="550"/>
      <c r="AL279" s="550"/>
      <c r="AM279" s="550"/>
      <c r="AO279" s="550"/>
    </row>
    <row r="280" spans="1:52">
      <c r="A280" s="550"/>
      <c r="B280" s="596"/>
      <c r="C280" s="636"/>
      <c r="D280" s="550"/>
      <c r="E280" s="547"/>
      <c r="F280" s="2408"/>
      <c r="G280" s="2409"/>
      <c r="H280" s="2409"/>
      <c r="I280" s="2409"/>
      <c r="J280" s="2409"/>
      <c r="K280" s="2409"/>
      <c r="L280" s="2409"/>
      <c r="M280" s="2409"/>
      <c r="N280" s="2409"/>
      <c r="O280" s="2409"/>
      <c r="P280" s="2409"/>
      <c r="Q280" s="2409"/>
      <c r="R280" s="2409"/>
      <c r="S280" s="2409"/>
      <c r="T280" s="2409"/>
      <c r="U280" s="2409"/>
      <c r="V280" s="2409"/>
      <c r="W280" s="2409"/>
      <c r="X280" s="2409"/>
      <c r="Y280" s="2409"/>
      <c r="Z280" s="2409"/>
      <c r="AA280" s="2409"/>
      <c r="AB280" s="2409"/>
      <c r="AC280" s="2409"/>
      <c r="AD280" s="2410"/>
      <c r="AE280" s="550"/>
      <c r="AF280" s="635"/>
      <c r="AG280" s="635"/>
      <c r="AH280" s="635"/>
      <c r="AI280" s="635"/>
      <c r="AJ280" s="550"/>
      <c r="AK280" s="550"/>
      <c r="AL280" s="550"/>
      <c r="AM280" s="550"/>
      <c r="AO280" s="550"/>
      <c r="AP280" s="637"/>
    </row>
    <row r="281" spans="1:52">
      <c r="A281" s="550"/>
      <c r="B281" s="596"/>
      <c r="C281" s="636"/>
      <c r="D281" s="550"/>
      <c r="E281" s="547"/>
      <c r="F281" s="2408"/>
      <c r="G281" s="2409"/>
      <c r="H281" s="2409"/>
      <c r="I281" s="2409"/>
      <c r="J281" s="2409"/>
      <c r="K281" s="2409"/>
      <c r="L281" s="2409"/>
      <c r="M281" s="2409"/>
      <c r="N281" s="2409"/>
      <c r="O281" s="2409"/>
      <c r="P281" s="2409"/>
      <c r="Q281" s="2409"/>
      <c r="R281" s="2409"/>
      <c r="S281" s="2409"/>
      <c r="T281" s="2409"/>
      <c r="U281" s="2409"/>
      <c r="V281" s="2409"/>
      <c r="W281" s="2409"/>
      <c r="X281" s="2409"/>
      <c r="Y281" s="2409"/>
      <c r="Z281" s="2409"/>
      <c r="AA281" s="2409"/>
      <c r="AB281" s="2409"/>
      <c r="AC281" s="2409"/>
      <c r="AD281" s="2410"/>
      <c r="AE281" s="550"/>
      <c r="AF281" s="635"/>
      <c r="AG281" s="635"/>
      <c r="AH281" s="635"/>
      <c r="AI281" s="635"/>
      <c r="AJ281" s="550"/>
      <c r="AK281" s="550"/>
      <c r="AL281" s="550"/>
      <c r="AM281" s="550"/>
      <c r="AO281" s="550"/>
      <c r="AP281" s="637"/>
    </row>
    <row r="282" spans="1:52" ht="13.7" customHeight="1">
      <c r="A282" s="550"/>
      <c r="B282" s="596"/>
      <c r="C282" s="2581"/>
      <c r="D282" s="2581"/>
      <c r="E282" s="547"/>
      <c r="F282" s="2411"/>
      <c r="G282" s="2412"/>
      <c r="H282" s="2412"/>
      <c r="I282" s="2412"/>
      <c r="J282" s="2412"/>
      <c r="K282" s="2412"/>
      <c r="L282" s="2412"/>
      <c r="M282" s="2412"/>
      <c r="N282" s="2412"/>
      <c r="O282" s="2412"/>
      <c r="P282" s="2412"/>
      <c r="Q282" s="2412"/>
      <c r="R282" s="2412"/>
      <c r="S282" s="2412"/>
      <c r="T282" s="2412"/>
      <c r="U282" s="2412"/>
      <c r="V282" s="2412"/>
      <c r="W282" s="2412"/>
      <c r="X282" s="2412"/>
      <c r="Y282" s="2412"/>
      <c r="Z282" s="2412"/>
      <c r="AA282" s="2412"/>
      <c r="AB282" s="2412"/>
      <c r="AC282" s="2412"/>
      <c r="AD282" s="2413"/>
      <c r="AE282" s="550"/>
      <c r="AF282" s="635"/>
      <c r="AG282" s="2580"/>
      <c r="AH282" s="2580"/>
      <c r="AI282" s="2580"/>
      <c r="AJ282" s="258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71">
        <f>IF($C$278="yes",10,0)</f>
        <v>10</v>
      </c>
      <c r="AL285" s="2571"/>
      <c r="AM285" s="2572"/>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43" t="s">
        <v>1382</v>
      </c>
      <c r="B292" s="1643"/>
      <c r="C292" s="2404" t="s">
        <v>591</v>
      </c>
      <c r="D292" s="2453"/>
      <c r="E292" s="547"/>
      <c r="F292" s="2573" t="s">
        <v>1383</v>
      </c>
      <c r="G292" s="2574"/>
      <c r="H292" s="2574"/>
      <c r="I292" s="2574"/>
      <c r="J292" s="2574"/>
      <c r="K292" s="2574"/>
      <c r="L292" s="2574"/>
      <c r="M292" s="2574"/>
      <c r="N292" s="2574"/>
      <c r="O292" s="2574"/>
      <c r="P292" s="2574"/>
      <c r="Q292" s="2574"/>
      <c r="R292" s="2574"/>
      <c r="S292" s="2574"/>
      <c r="T292" s="2574"/>
      <c r="U292" s="2574"/>
      <c r="V292" s="2574"/>
      <c r="W292" s="2574"/>
      <c r="X292" s="2574"/>
      <c r="Y292" s="2574"/>
      <c r="Z292" s="2574"/>
      <c r="AA292" s="2574"/>
      <c r="AB292" s="2574"/>
      <c r="AC292" s="2574"/>
      <c r="AD292" s="2575"/>
      <c r="AE292" s="642"/>
      <c r="AF292" s="550"/>
      <c r="AG292" s="2576" t="s">
        <v>2018</v>
      </c>
      <c r="AH292" s="2576"/>
      <c r="AI292" s="2576"/>
      <c r="AJ292" s="2576"/>
      <c r="AK292" s="2576"/>
      <c r="AL292" s="550"/>
      <c r="AM292" s="550"/>
      <c r="AN292" s="73"/>
      <c r="AO292" s="14"/>
      <c r="AP292" s="30"/>
      <c r="AS292" s="570"/>
      <c r="AT292" s="570"/>
      <c r="AU292" s="570"/>
      <c r="AV292" s="32"/>
      <c r="AW292" s="32"/>
    </row>
    <row r="293" spans="1:49">
      <c r="A293" s="640"/>
      <c r="B293" s="596"/>
      <c r="F293" s="2431"/>
      <c r="G293" s="2432"/>
      <c r="H293" s="2432"/>
      <c r="I293" s="2432"/>
      <c r="J293" s="2432"/>
      <c r="K293" s="2432"/>
      <c r="L293" s="2432"/>
      <c r="M293" s="2432"/>
      <c r="N293" s="2432"/>
      <c r="O293" s="2432"/>
      <c r="P293" s="2432"/>
      <c r="Q293" s="2432"/>
      <c r="R293" s="2432"/>
      <c r="S293" s="2432"/>
      <c r="T293" s="2432"/>
      <c r="U293" s="2432"/>
      <c r="V293" s="2432"/>
      <c r="W293" s="2432"/>
      <c r="X293" s="2432"/>
      <c r="Y293" s="2432"/>
      <c r="Z293" s="2432"/>
      <c r="AA293" s="2432"/>
      <c r="AB293" s="2432"/>
      <c r="AC293" s="2432"/>
      <c r="AD293" s="2433"/>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31"/>
      <c r="G294" s="2432"/>
      <c r="H294" s="2432"/>
      <c r="I294" s="2432"/>
      <c r="J294" s="2432"/>
      <c r="K294" s="2432"/>
      <c r="L294" s="2432"/>
      <c r="M294" s="2432"/>
      <c r="N294" s="2432"/>
      <c r="O294" s="2432"/>
      <c r="P294" s="2432"/>
      <c r="Q294" s="2432"/>
      <c r="R294" s="2432"/>
      <c r="S294" s="2432"/>
      <c r="T294" s="2432"/>
      <c r="U294" s="2432"/>
      <c r="V294" s="2432"/>
      <c r="W294" s="2432"/>
      <c r="X294" s="2432"/>
      <c r="Y294" s="2432"/>
      <c r="Z294" s="2432"/>
      <c r="AA294" s="2432"/>
      <c r="AB294" s="2432"/>
      <c r="AC294" s="2432"/>
      <c r="AD294" s="2433"/>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31" t="s">
        <v>2026</v>
      </c>
      <c r="G295" s="2432"/>
      <c r="H295" s="2432"/>
      <c r="I295" s="2432"/>
      <c r="J295" s="2432"/>
      <c r="K295" s="2432"/>
      <c r="L295" s="2432"/>
      <c r="M295" s="2432"/>
      <c r="N295" s="2432"/>
      <c r="O295" s="2432"/>
      <c r="P295" s="2432"/>
      <c r="Q295" s="2432"/>
      <c r="R295" s="2432"/>
      <c r="S295" s="2432"/>
      <c r="T295" s="2432"/>
      <c r="U295" s="2432"/>
      <c r="V295" s="2432"/>
      <c r="W295" s="2432"/>
      <c r="X295" s="2432"/>
      <c r="Y295" s="2432"/>
      <c r="Z295" s="2432"/>
      <c r="AA295" s="2432"/>
      <c r="AB295" s="2432"/>
      <c r="AC295" s="2432"/>
      <c r="AD295" s="2433"/>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31"/>
      <c r="G296" s="2432"/>
      <c r="H296" s="2432"/>
      <c r="I296" s="2432"/>
      <c r="J296" s="2432"/>
      <c r="K296" s="2432"/>
      <c r="L296" s="2432"/>
      <c r="M296" s="2432"/>
      <c r="N296" s="2432"/>
      <c r="O296" s="2432"/>
      <c r="P296" s="2432"/>
      <c r="Q296" s="2432"/>
      <c r="R296" s="2432"/>
      <c r="S296" s="2432"/>
      <c r="T296" s="2432"/>
      <c r="U296" s="2432"/>
      <c r="V296" s="2432"/>
      <c r="W296" s="2432"/>
      <c r="X296" s="2432"/>
      <c r="Y296" s="2432"/>
      <c r="Z296" s="2432"/>
      <c r="AA296" s="2432"/>
      <c r="AB296" s="2432"/>
      <c r="AC296" s="2432"/>
      <c r="AD296" s="243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31" t="s">
        <v>1384</v>
      </c>
      <c r="G297" s="2432"/>
      <c r="H297" s="2432"/>
      <c r="I297" s="2432"/>
      <c r="J297" s="2432"/>
      <c r="K297" s="2432"/>
      <c r="L297" s="2432"/>
      <c r="M297" s="2432"/>
      <c r="N297" s="2432"/>
      <c r="O297" s="2432"/>
      <c r="P297" s="2432"/>
      <c r="Q297" s="2432"/>
      <c r="R297" s="2432"/>
      <c r="S297" s="2432"/>
      <c r="T297" s="2432"/>
      <c r="U297" s="2432"/>
      <c r="V297" s="2432"/>
      <c r="W297" s="2432"/>
      <c r="X297" s="2432"/>
      <c r="Y297" s="2432"/>
      <c r="Z297" s="2432"/>
      <c r="AA297" s="2432"/>
      <c r="AB297" s="2432"/>
      <c r="AC297" s="2432"/>
      <c r="AD297" s="243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31"/>
      <c r="G298" s="2432"/>
      <c r="H298" s="2432"/>
      <c r="I298" s="2432"/>
      <c r="J298" s="2432"/>
      <c r="K298" s="2432"/>
      <c r="L298" s="2432"/>
      <c r="M298" s="2432"/>
      <c r="N298" s="2432"/>
      <c r="O298" s="2432"/>
      <c r="P298" s="2432"/>
      <c r="Q298" s="2432"/>
      <c r="R298" s="2432"/>
      <c r="S298" s="2432"/>
      <c r="T298" s="2432"/>
      <c r="U298" s="2432"/>
      <c r="V298" s="2432"/>
      <c r="W298" s="2432"/>
      <c r="X298" s="2432"/>
      <c r="Y298" s="2432"/>
      <c r="Z298" s="2432"/>
      <c r="AA298" s="2432"/>
      <c r="AB298" s="2432"/>
      <c r="AC298" s="2432"/>
      <c r="AD298" s="243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31" t="s">
        <v>1385</v>
      </c>
      <c r="G299" s="2432"/>
      <c r="H299" s="2432"/>
      <c r="I299" s="2432"/>
      <c r="J299" s="2432"/>
      <c r="K299" s="2432"/>
      <c r="L299" s="2432"/>
      <c r="M299" s="2432"/>
      <c r="N299" s="2432"/>
      <c r="O299" s="2432"/>
      <c r="P299" s="2432"/>
      <c r="Q299" s="2432"/>
      <c r="R299" s="2432"/>
      <c r="S299" s="2432"/>
      <c r="T299" s="2432"/>
      <c r="U299" s="2432"/>
      <c r="V299" s="2432"/>
      <c r="W299" s="2432"/>
      <c r="X299" s="2432"/>
      <c r="Y299" s="2432"/>
      <c r="Z299" s="2432"/>
      <c r="AA299" s="2432"/>
      <c r="AB299" s="2432"/>
      <c r="AC299" s="2432"/>
      <c r="AD299" s="243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34"/>
      <c r="G300" s="2435"/>
      <c r="H300" s="2435"/>
      <c r="I300" s="2435"/>
      <c r="J300" s="2435"/>
      <c r="K300" s="2435"/>
      <c r="L300" s="2435"/>
      <c r="M300" s="2435"/>
      <c r="N300" s="2435"/>
      <c r="O300" s="2435"/>
      <c r="P300" s="2435"/>
      <c r="Q300" s="2435"/>
      <c r="R300" s="2435"/>
      <c r="S300" s="2435"/>
      <c r="T300" s="2435"/>
      <c r="U300" s="2435"/>
      <c r="V300" s="2435"/>
      <c r="W300" s="2435"/>
      <c r="X300" s="2435"/>
      <c r="Y300" s="2435"/>
      <c r="Z300" s="2435"/>
      <c r="AA300" s="2435"/>
      <c r="AB300" s="2435"/>
      <c r="AC300" s="2435"/>
      <c r="AD300" s="257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43" t="s">
        <v>1386</v>
      </c>
      <c r="B302" s="1643"/>
      <c r="C302" s="2453" t="s">
        <v>545</v>
      </c>
      <c r="D302" s="2453"/>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55" t="s">
        <v>2020</v>
      </c>
      <c r="G303" s="2556"/>
      <c r="H303" s="2556"/>
      <c r="I303" s="2556"/>
      <c r="J303" s="2556"/>
      <c r="K303" s="2556"/>
      <c r="L303" s="2556"/>
      <c r="M303" s="2556"/>
      <c r="N303" s="2556"/>
      <c r="O303" s="2556"/>
      <c r="P303" s="2556"/>
      <c r="Q303" s="2556"/>
      <c r="R303" s="2556"/>
      <c r="S303" s="2556"/>
      <c r="T303" s="2556"/>
      <c r="U303" s="2556"/>
      <c r="V303" s="2556"/>
      <c r="W303" s="2556"/>
      <c r="X303" s="2556"/>
      <c r="Y303" s="2556"/>
      <c r="Z303" s="2556"/>
      <c r="AA303" s="2556"/>
      <c r="AB303" s="2556"/>
      <c r="AC303" s="2556"/>
      <c r="AD303" s="2557"/>
      <c r="AE303" s="551"/>
      <c r="AF303" s="551"/>
      <c r="AG303" s="551"/>
      <c r="AH303" s="551"/>
      <c r="AI303" s="551"/>
      <c r="AJ303" s="550"/>
      <c r="AK303" s="550"/>
      <c r="AL303" s="550"/>
      <c r="AM303" s="550"/>
      <c r="AR303" s="648"/>
    </row>
    <row r="304" spans="1:49" ht="15" customHeight="1">
      <c r="A304" s="550"/>
      <c r="B304" s="551"/>
      <c r="C304" s="550"/>
      <c r="D304" s="551"/>
      <c r="E304" s="550"/>
      <c r="F304" s="2555"/>
      <c r="G304" s="2556"/>
      <c r="H304" s="2556"/>
      <c r="I304" s="2556"/>
      <c r="J304" s="2556"/>
      <c r="K304" s="2556"/>
      <c r="L304" s="2556"/>
      <c r="M304" s="2556"/>
      <c r="N304" s="2556"/>
      <c r="O304" s="2556"/>
      <c r="P304" s="2556"/>
      <c r="Q304" s="2556"/>
      <c r="R304" s="2556"/>
      <c r="S304" s="2556"/>
      <c r="T304" s="2556"/>
      <c r="U304" s="2556"/>
      <c r="V304" s="2556"/>
      <c r="W304" s="2556"/>
      <c r="X304" s="2556"/>
      <c r="Y304" s="2556"/>
      <c r="Z304" s="2556"/>
      <c r="AA304" s="2556"/>
      <c r="AB304" s="2556"/>
      <c r="AC304" s="2556"/>
      <c r="AD304" s="2557"/>
      <c r="AE304" s="551"/>
      <c r="AF304" s="551"/>
      <c r="AG304" s="551"/>
      <c r="AH304" s="551"/>
      <c r="AI304" s="551"/>
      <c r="AJ304" s="550"/>
      <c r="AK304" s="550"/>
      <c r="AL304" s="550"/>
      <c r="AM304" s="550"/>
      <c r="AR304" s="648"/>
    </row>
    <row r="305" spans="1:44">
      <c r="A305" s="550"/>
      <c r="B305" s="551"/>
      <c r="C305" s="550"/>
      <c r="D305" s="551"/>
      <c r="E305" s="550"/>
      <c r="F305" s="2555"/>
      <c r="G305" s="2556"/>
      <c r="H305" s="2556"/>
      <c r="I305" s="2556"/>
      <c r="J305" s="2556"/>
      <c r="K305" s="2556"/>
      <c r="L305" s="2556"/>
      <c r="M305" s="2556"/>
      <c r="N305" s="2556"/>
      <c r="O305" s="2556"/>
      <c r="P305" s="2556"/>
      <c r="Q305" s="2556"/>
      <c r="R305" s="2556"/>
      <c r="S305" s="2556"/>
      <c r="T305" s="2556"/>
      <c r="U305" s="2556"/>
      <c r="V305" s="2556"/>
      <c r="W305" s="2556"/>
      <c r="X305" s="2556"/>
      <c r="Y305" s="2556"/>
      <c r="Z305" s="2556"/>
      <c r="AA305" s="2556"/>
      <c r="AB305" s="2556"/>
      <c r="AC305" s="2556"/>
      <c r="AD305" s="2557"/>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7"/>
      <c r="G306" s="2578"/>
      <c r="H306" s="2578"/>
      <c r="I306" s="2578"/>
      <c r="J306" s="2578"/>
      <c r="K306" s="2578"/>
      <c r="L306" s="2578"/>
      <c r="M306" s="2578"/>
      <c r="N306" s="2578"/>
      <c r="O306" s="2578"/>
      <c r="P306" s="2578"/>
      <c r="Q306" s="2578"/>
      <c r="R306" s="2578"/>
      <c r="S306" s="2578"/>
      <c r="T306" s="2578"/>
      <c r="U306" s="2578"/>
      <c r="V306" s="2578"/>
      <c r="W306" s="2578"/>
      <c r="X306" s="2578"/>
      <c r="Y306" s="2578"/>
      <c r="Z306" s="2578"/>
      <c r="AA306" s="2578"/>
      <c r="AB306" s="2578"/>
      <c r="AC306" s="2578"/>
      <c r="AD306" s="2579"/>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43" t="s">
        <v>1389</v>
      </c>
      <c r="B310" s="1643"/>
      <c r="C310" s="2453" t="s">
        <v>591</v>
      </c>
      <c r="D310" s="2453"/>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31" t="s">
        <v>2027</v>
      </c>
      <c r="G311" s="2432"/>
      <c r="H311" s="2432"/>
      <c r="I311" s="2432"/>
      <c r="J311" s="2432"/>
      <c r="K311" s="2432"/>
      <c r="L311" s="2432"/>
      <c r="M311" s="2432"/>
      <c r="N311" s="2432"/>
      <c r="O311" s="2432"/>
      <c r="P311" s="2432"/>
      <c r="Q311" s="2432"/>
      <c r="R311" s="2432"/>
      <c r="S311" s="2432"/>
      <c r="T311" s="2432"/>
      <c r="U311" s="2432"/>
      <c r="V311" s="2432"/>
      <c r="W311" s="2432"/>
      <c r="X311" s="2432"/>
      <c r="Y311" s="2432"/>
      <c r="Z311" s="2432"/>
      <c r="AA311" s="2432"/>
      <c r="AB311" s="2432"/>
      <c r="AC311" s="2432"/>
      <c r="AD311" s="2433"/>
      <c r="AE311" s="551"/>
      <c r="AF311" s="551"/>
      <c r="AG311" s="539"/>
      <c r="AH311" s="551"/>
      <c r="AI311" s="551"/>
      <c r="AJ311" s="550"/>
      <c r="AK311" s="550"/>
      <c r="AL311" s="550"/>
      <c r="AM311" s="550"/>
      <c r="AN311" s="73"/>
      <c r="AO311" s="14"/>
      <c r="AP311" s="557" t="s">
        <v>1184</v>
      </c>
    </row>
    <row r="312" spans="1:44" hidden="1">
      <c r="F312" s="2431"/>
      <c r="G312" s="2432"/>
      <c r="H312" s="2432"/>
      <c r="I312" s="2432"/>
      <c r="J312" s="2432"/>
      <c r="K312" s="2432"/>
      <c r="L312" s="2432"/>
      <c r="M312" s="2432"/>
      <c r="N312" s="2432"/>
      <c r="O312" s="2432"/>
      <c r="P312" s="2432"/>
      <c r="Q312" s="2432"/>
      <c r="R312" s="2432"/>
      <c r="S312" s="2432"/>
      <c r="T312" s="2432"/>
      <c r="U312" s="2432"/>
      <c r="V312" s="2432"/>
      <c r="W312" s="2432"/>
      <c r="X312" s="2432"/>
      <c r="Y312" s="2432"/>
      <c r="Z312" s="2432"/>
      <c r="AA312" s="2432"/>
      <c r="AB312" s="2432"/>
      <c r="AC312" s="2432"/>
      <c r="AD312" s="2433"/>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8" t="s">
        <v>1184</v>
      </c>
      <c r="G316" s="2559"/>
      <c r="H316" s="2559"/>
      <c r="I316" s="2559"/>
      <c r="J316" s="2559"/>
      <c r="K316" s="2559"/>
      <c r="L316" s="2559"/>
      <c r="M316" s="2559"/>
      <c r="N316" s="2559"/>
      <c r="O316" s="2559"/>
      <c r="P316" s="2559"/>
      <c r="Q316" s="2559"/>
      <c r="R316" s="2559"/>
      <c r="S316" s="2559"/>
      <c r="T316" s="2559"/>
      <c r="U316" s="2559"/>
      <c r="V316" s="2559"/>
      <c r="W316" s="2559"/>
      <c r="X316" s="2559"/>
      <c r="Y316" s="2559"/>
      <c r="Z316" s="2559"/>
      <c r="AA316" s="2559"/>
      <c r="AB316" s="2559"/>
      <c r="AC316" s="2559"/>
      <c r="AD316" s="2560"/>
      <c r="AE316" s="642"/>
      <c r="AF316" s="642"/>
      <c r="AG316" s="642"/>
      <c r="AH316" s="642"/>
      <c r="AI316" s="642"/>
      <c r="AJ316" s="642"/>
      <c r="AK316" s="642"/>
      <c r="AL316" s="550"/>
      <c r="AM316" s="550"/>
      <c r="AN316" s="73"/>
      <c r="AO316" s="14"/>
      <c r="AP316" s="30"/>
    </row>
    <row r="317" spans="1:44" hidden="1">
      <c r="A317" s="550"/>
      <c r="B317" s="551"/>
      <c r="C317" s="730"/>
      <c r="D317" s="730"/>
      <c r="E317" s="547"/>
      <c r="F317" s="2558"/>
      <c r="G317" s="2559"/>
      <c r="H317" s="2559"/>
      <c r="I317" s="2559"/>
      <c r="J317" s="2559"/>
      <c r="K317" s="2559"/>
      <c r="L317" s="2559"/>
      <c r="M317" s="2559"/>
      <c r="N317" s="2559"/>
      <c r="O317" s="2559"/>
      <c r="P317" s="2559"/>
      <c r="Q317" s="2559"/>
      <c r="R317" s="2559"/>
      <c r="S317" s="2559"/>
      <c r="T317" s="2559"/>
      <c r="U317" s="2559"/>
      <c r="V317" s="2559"/>
      <c r="W317" s="2559"/>
      <c r="X317" s="2559"/>
      <c r="Y317" s="2559"/>
      <c r="Z317" s="2559"/>
      <c r="AA317" s="2559"/>
      <c r="AB317" s="2559"/>
      <c r="AC317" s="2559"/>
      <c r="AD317" s="2560"/>
      <c r="AE317" s="551"/>
      <c r="AF317" s="551"/>
      <c r="AG317" s="539"/>
      <c r="AH317" s="551"/>
      <c r="AI317" s="551"/>
      <c r="AJ317" s="550"/>
      <c r="AK317" s="550"/>
      <c r="AL317" s="550"/>
      <c r="AM317" s="550"/>
      <c r="AN317" s="73"/>
      <c r="AO317" s="14"/>
      <c r="AP317" s="30"/>
    </row>
    <row r="318" spans="1:44" hidden="1">
      <c r="A318" s="550"/>
      <c r="B318" s="551"/>
      <c r="C318" s="730"/>
      <c r="D318" s="730"/>
      <c r="E318" s="547"/>
      <c r="F318" s="2558"/>
      <c r="G318" s="2559"/>
      <c r="H318" s="2559"/>
      <c r="I318" s="2559"/>
      <c r="J318" s="2559"/>
      <c r="K318" s="2559"/>
      <c r="L318" s="2559"/>
      <c r="M318" s="2559"/>
      <c r="N318" s="2559"/>
      <c r="O318" s="2559"/>
      <c r="P318" s="2559"/>
      <c r="Q318" s="2559"/>
      <c r="R318" s="2559"/>
      <c r="S318" s="2559"/>
      <c r="T318" s="2559"/>
      <c r="U318" s="2559"/>
      <c r="V318" s="2559"/>
      <c r="W318" s="2559"/>
      <c r="X318" s="2559"/>
      <c r="Y318" s="2559"/>
      <c r="Z318" s="2559"/>
      <c r="AA318" s="2559"/>
      <c r="AB318" s="2559"/>
      <c r="AC318" s="2559"/>
      <c r="AD318" s="2560"/>
      <c r="AE318" s="551"/>
      <c r="AF318" s="551"/>
      <c r="AG318" s="539"/>
      <c r="AH318" s="551"/>
      <c r="AI318" s="551"/>
      <c r="AJ318" s="550"/>
      <c r="AK318" s="550"/>
      <c r="AL318" s="550"/>
      <c r="AM318" s="550"/>
      <c r="AN318" s="73"/>
      <c r="AO318" s="14"/>
      <c r="AP318" s="30"/>
    </row>
    <row r="319" spans="1:44" hidden="1">
      <c r="A319" s="550"/>
      <c r="B319" s="551"/>
      <c r="C319" s="730"/>
      <c r="D319" s="730"/>
      <c r="E319" s="547"/>
      <c r="F319" s="2558"/>
      <c r="G319" s="2559"/>
      <c r="H319" s="2559"/>
      <c r="I319" s="2559"/>
      <c r="J319" s="2559"/>
      <c r="K319" s="2559"/>
      <c r="L319" s="2559"/>
      <c r="M319" s="2559"/>
      <c r="N319" s="2559"/>
      <c r="O319" s="2559"/>
      <c r="P319" s="2559"/>
      <c r="Q319" s="2559"/>
      <c r="R319" s="2559"/>
      <c r="S319" s="2559"/>
      <c r="T319" s="2559"/>
      <c r="U319" s="2559"/>
      <c r="V319" s="2559"/>
      <c r="W319" s="2559"/>
      <c r="X319" s="2559"/>
      <c r="Y319" s="2559"/>
      <c r="Z319" s="2559"/>
      <c r="AA319" s="2559"/>
      <c r="AB319" s="2559"/>
      <c r="AC319" s="2559"/>
      <c r="AD319" s="2560"/>
      <c r="AE319" s="551"/>
      <c r="AF319" s="551"/>
      <c r="AG319" s="539"/>
      <c r="AH319" s="551"/>
      <c r="AI319" s="551"/>
      <c r="AJ319" s="550"/>
      <c r="AK319" s="550"/>
      <c r="AL319" s="550"/>
      <c r="AM319" s="550"/>
      <c r="AN319" s="73"/>
      <c r="AO319" s="14"/>
      <c r="AP319" s="30"/>
    </row>
    <row r="320" spans="1:44" hidden="1">
      <c r="A320" s="550"/>
      <c r="B320" s="551"/>
      <c r="C320" s="730"/>
      <c r="D320" s="730"/>
      <c r="E320" s="547"/>
      <c r="F320" s="2561"/>
      <c r="G320" s="2562"/>
      <c r="H320" s="2562"/>
      <c r="I320" s="2562"/>
      <c r="J320" s="2562"/>
      <c r="K320" s="2562"/>
      <c r="L320" s="2562"/>
      <c r="M320" s="2562"/>
      <c r="N320" s="2562"/>
      <c r="O320" s="2562"/>
      <c r="P320" s="2562"/>
      <c r="Q320" s="2562"/>
      <c r="R320" s="2562"/>
      <c r="S320" s="2562"/>
      <c r="T320" s="2562"/>
      <c r="U320" s="2562"/>
      <c r="V320" s="2562"/>
      <c r="W320" s="2562"/>
      <c r="X320" s="2562"/>
      <c r="Y320" s="2562"/>
      <c r="Z320" s="2562"/>
      <c r="AA320" s="2562"/>
      <c r="AB320" s="2562"/>
      <c r="AC320" s="2562"/>
      <c r="AD320" s="2563"/>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64" t="s">
        <v>1184</v>
      </c>
      <c r="J324" s="2564"/>
      <c r="K324" s="2564"/>
      <c r="L324" s="2564"/>
      <c r="M324" s="2564"/>
      <c r="N324" s="2564"/>
      <c r="O324" s="2564"/>
      <c r="P324" s="2564"/>
      <c r="Q324" s="2564"/>
      <c r="R324" s="2564"/>
      <c r="S324" s="2564"/>
      <c r="T324" s="2564"/>
      <c r="U324" s="2564"/>
      <c r="V324" s="2564"/>
      <c r="W324" s="2564"/>
      <c r="X324" s="2564"/>
      <c r="Y324" s="2564"/>
      <c r="Z324" s="2564"/>
      <c r="AA324" s="2564"/>
      <c r="AB324" s="2564"/>
      <c r="AC324" s="2564"/>
      <c r="AD324" s="2565"/>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64"/>
      <c r="J325" s="2564"/>
      <c r="K325" s="2564"/>
      <c r="L325" s="2564"/>
      <c r="M325" s="2564"/>
      <c r="N325" s="2564"/>
      <c r="O325" s="2564"/>
      <c r="P325" s="2564"/>
      <c r="Q325" s="2564"/>
      <c r="R325" s="2564"/>
      <c r="S325" s="2564"/>
      <c r="T325" s="2564"/>
      <c r="U325" s="2564"/>
      <c r="V325" s="2564"/>
      <c r="W325" s="2564"/>
      <c r="X325" s="2564"/>
      <c r="Y325" s="2564"/>
      <c r="Z325" s="2564"/>
      <c r="AA325" s="2564"/>
      <c r="AB325" s="2564"/>
      <c r="AC325" s="2564"/>
      <c r="AD325" s="2565"/>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64"/>
      <c r="J326" s="2564"/>
      <c r="K326" s="2564"/>
      <c r="L326" s="2564"/>
      <c r="M326" s="2564"/>
      <c r="N326" s="2564"/>
      <c r="O326" s="2564"/>
      <c r="P326" s="2564"/>
      <c r="Q326" s="2564"/>
      <c r="R326" s="2564"/>
      <c r="S326" s="2564"/>
      <c r="T326" s="2564"/>
      <c r="U326" s="2564"/>
      <c r="V326" s="2564"/>
      <c r="W326" s="2564"/>
      <c r="X326" s="2564"/>
      <c r="Y326" s="2564"/>
      <c r="Z326" s="2564"/>
      <c r="AA326" s="2564"/>
      <c r="AB326" s="2564"/>
      <c r="AC326" s="2564"/>
      <c r="AD326" s="2565"/>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66"/>
      <c r="J327" s="2566"/>
      <c r="K327" s="2566"/>
      <c r="L327" s="2566"/>
      <c r="M327" s="2566"/>
      <c r="N327" s="2566"/>
      <c r="O327" s="2566"/>
      <c r="P327" s="2566"/>
      <c r="Q327" s="2566"/>
      <c r="R327" s="2566"/>
      <c r="S327" s="2566"/>
      <c r="T327" s="2566"/>
      <c r="U327" s="2566"/>
      <c r="V327" s="2566"/>
      <c r="W327" s="2566"/>
      <c r="X327" s="2566"/>
      <c r="Y327" s="2566"/>
      <c r="Z327" s="2566"/>
      <c r="AA327" s="2566"/>
      <c r="AB327" s="2566"/>
      <c r="AC327" s="2566"/>
      <c r="AD327" s="2567"/>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64" t="s">
        <v>1184</v>
      </c>
      <c r="J329" s="2564"/>
      <c r="K329" s="2564"/>
      <c r="L329" s="2564"/>
      <c r="M329" s="2564"/>
      <c r="N329" s="2564"/>
      <c r="O329" s="2564"/>
      <c r="P329" s="2564"/>
      <c r="Q329" s="2564"/>
      <c r="R329" s="2564"/>
      <c r="S329" s="2564"/>
      <c r="T329" s="2564"/>
      <c r="U329" s="2564"/>
      <c r="V329" s="2564"/>
      <c r="W329" s="2564"/>
      <c r="X329" s="2564"/>
      <c r="Y329" s="2564"/>
      <c r="Z329" s="2564"/>
      <c r="AA329" s="2564"/>
      <c r="AB329" s="2564"/>
      <c r="AC329" s="2564"/>
      <c r="AD329" s="2565"/>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64"/>
      <c r="J330" s="2564"/>
      <c r="K330" s="2564"/>
      <c r="L330" s="2564"/>
      <c r="M330" s="2564"/>
      <c r="N330" s="2564"/>
      <c r="O330" s="2564"/>
      <c r="P330" s="2564"/>
      <c r="Q330" s="2564"/>
      <c r="R330" s="2564"/>
      <c r="S330" s="2564"/>
      <c r="T330" s="2564"/>
      <c r="U330" s="2564"/>
      <c r="V330" s="2564"/>
      <c r="W330" s="2564"/>
      <c r="X330" s="2564"/>
      <c r="Y330" s="2564"/>
      <c r="Z330" s="2564"/>
      <c r="AA330" s="2564"/>
      <c r="AB330" s="2564"/>
      <c r="AC330" s="2564"/>
      <c r="AD330" s="2565"/>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66"/>
      <c r="J331" s="2566"/>
      <c r="K331" s="2566"/>
      <c r="L331" s="2566"/>
      <c r="M331" s="2566"/>
      <c r="N331" s="2566"/>
      <c r="O331" s="2566"/>
      <c r="P331" s="2566"/>
      <c r="Q331" s="2566"/>
      <c r="R331" s="2566"/>
      <c r="S331" s="2566"/>
      <c r="T331" s="2566"/>
      <c r="U331" s="2566"/>
      <c r="V331" s="2566"/>
      <c r="W331" s="2566"/>
      <c r="X331" s="2566"/>
      <c r="Y331" s="2566"/>
      <c r="Z331" s="2566"/>
      <c r="AA331" s="2566"/>
      <c r="AB331" s="2566"/>
      <c r="AC331" s="2566"/>
      <c r="AD331" s="2567"/>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43" t="s">
        <v>1392</v>
      </c>
      <c r="B333" s="1643"/>
      <c r="C333" s="2453" t="s">
        <v>591</v>
      </c>
      <c r="D333" s="2453"/>
      <c r="E333" s="547"/>
      <c r="F333" s="2552" t="s">
        <v>2028</v>
      </c>
      <c r="G333" s="2553"/>
      <c r="H333" s="2553"/>
      <c r="I333" s="2553"/>
      <c r="J333" s="2553"/>
      <c r="K333" s="2553"/>
      <c r="L333" s="2553"/>
      <c r="M333" s="2553"/>
      <c r="N333" s="2553"/>
      <c r="O333" s="2553"/>
      <c r="P333" s="2553"/>
      <c r="Q333" s="2553"/>
      <c r="R333" s="2553"/>
      <c r="S333" s="2553"/>
      <c r="T333" s="2553"/>
      <c r="U333" s="2553"/>
      <c r="V333" s="2553"/>
      <c r="W333" s="2553"/>
      <c r="X333" s="2553"/>
      <c r="Y333" s="2553"/>
      <c r="Z333" s="2553"/>
      <c r="AA333" s="2553"/>
      <c r="AB333" s="2553"/>
      <c r="AC333" s="2553"/>
      <c r="AD333" s="2554"/>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55"/>
      <c r="G334" s="2556"/>
      <c r="H334" s="2556"/>
      <c r="I334" s="2556"/>
      <c r="J334" s="2556"/>
      <c r="K334" s="2556"/>
      <c r="L334" s="2556"/>
      <c r="M334" s="2556"/>
      <c r="N334" s="2556"/>
      <c r="O334" s="2556"/>
      <c r="P334" s="2556"/>
      <c r="Q334" s="2556"/>
      <c r="R334" s="2556"/>
      <c r="S334" s="2556"/>
      <c r="T334" s="2556"/>
      <c r="U334" s="2556"/>
      <c r="V334" s="2556"/>
      <c r="W334" s="2556"/>
      <c r="X334" s="2556"/>
      <c r="Y334" s="2556"/>
      <c r="Z334" s="2556"/>
      <c r="AA334" s="2556"/>
      <c r="AB334" s="2556"/>
      <c r="AC334" s="2556"/>
      <c r="AD334" s="2557"/>
      <c r="AE334" s="551"/>
      <c r="AF334" s="551"/>
      <c r="AG334" s="551"/>
      <c r="AH334" s="551"/>
      <c r="AI334" s="551"/>
      <c r="AJ334" s="550"/>
      <c r="AK334" s="550"/>
      <c r="AL334" s="550"/>
      <c r="AM334" s="550"/>
      <c r="AN334" s="73"/>
      <c r="AO334" s="14"/>
    </row>
    <row r="335" spans="1:42" ht="15" hidden="1" customHeight="1">
      <c r="A335" s="550"/>
      <c r="B335" s="551"/>
      <c r="C335" s="551"/>
      <c r="D335" s="551"/>
      <c r="E335" s="551"/>
      <c r="F335" s="2555"/>
      <c r="G335" s="2556"/>
      <c r="H335" s="2556"/>
      <c r="I335" s="2556"/>
      <c r="J335" s="2556"/>
      <c r="K335" s="2556"/>
      <c r="L335" s="2556"/>
      <c r="M335" s="2556"/>
      <c r="N335" s="2556"/>
      <c r="O335" s="2556"/>
      <c r="P335" s="2556"/>
      <c r="Q335" s="2556"/>
      <c r="R335" s="2556"/>
      <c r="S335" s="2556"/>
      <c r="T335" s="2556"/>
      <c r="U335" s="2556"/>
      <c r="V335" s="2556"/>
      <c r="W335" s="2556"/>
      <c r="X335" s="2556"/>
      <c r="Y335" s="2556"/>
      <c r="Z335" s="2556"/>
      <c r="AA335" s="2556"/>
      <c r="AB335" s="2556"/>
      <c r="AC335" s="2556"/>
      <c r="AD335" s="2557"/>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39">
        <f>IF(NOT(OR(Application!M355="Yes",Application!M356="Yes")),0,AP295)</f>
        <v>9</v>
      </c>
      <c r="AL338" s="2440"/>
      <c r="AM338" s="244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72" t="s">
        <v>1314</v>
      </c>
      <c r="AF341" s="2472"/>
      <c r="AG341" s="2472"/>
      <c r="AH341" s="2472"/>
      <c r="AI341" s="2472"/>
      <c r="AJ341" s="2472"/>
      <c r="AK341" s="247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8" t="s">
        <v>1454</v>
      </c>
      <c r="D343" s="2448"/>
      <c r="E343" s="2448"/>
      <c r="F343" s="2448"/>
      <c r="G343" s="2448"/>
      <c r="H343" s="2448"/>
      <c r="I343" s="2448"/>
      <c r="J343" s="2448"/>
      <c r="K343" s="2448"/>
      <c r="L343" s="2448"/>
      <c r="M343" s="2448"/>
      <c r="N343" s="2448"/>
      <c r="O343" s="2448"/>
      <c r="P343" s="2448"/>
      <c r="Q343" s="2448"/>
      <c r="R343" s="2448"/>
      <c r="S343" s="2448"/>
      <c r="T343" s="2448"/>
      <c r="U343" s="2448"/>
      <c r="V343" s="2448"/>
      <c r="W343" s="2448"/>
      <c r="X343" s="2448"/>
      <c r="Y343" s="2448"/>
      <c r="Z343" s="2448"/>
      <c r="AA343" s="2448"/>
      <c r="AB343" s="2448"/>
      <c r="AC343" s="2448"/>
      <c r="AD343" s="2448"/>
      <c r="AE343" s="2448"/>
      <c r="AF343" s="2448"/>
      <c r="AG343" s="2448"/>
      <c r="AH343" s="2448"/>
      <c r="AI343" s="2448"/>
      <c r="AJ343" s="2448"/>
      <c r="AK343" s="603"/>
      <c r="AL343" s="603"/>
      <c r="AM343" s="603"/>
      <c r="AN343" s="597"/>
    </row>
    <row r="344" spans="1:44" s="550" customFormat="1" ht="12.75" customHeight="1">
      <c r="A344" s="603"/>
      <c r="B344" s="611"/>
      <c r="C344" s="2448"/>
      <c r="D344" s="2448"/>
      <c r="E344" s="2448"/>
      <c r="F344" s="2448"/>
      <c r="G344" s="2448"/>
      <c r="H344" s="2448"/>
      <c r="I344" s="2448"/>
      <c r="J344" s="2448"/>
      <c r="K344" s="2448"/>
      <c r="L344" s="2448"/>
      <c r="M344" s="2448"/>
      <c r="N344" s="2448"/>
      <c r="O344" s="2448"/>
      <c r="P344" s="2448"/>
      <c r="Q344" s="2448"/>
      <c r="R344" s="2448"/>
      <c r="S344" s="2448"/>
      <c r="T344" s="2448"/>
      <c r="U344" s="2448"/>
      <c r="V344" s="2448"/>
      <c r="W344" s="2448"/>
      <c r="X344" s="2448"/>
      <c r="Y344" s="2448"/>
      <c r="Z344" s="2448"/>
      <c r="AA344" s="2448"/>
      <c r="AB344" s="2448"/>
      <c r="AC344" s="2448"/>
      <c r="AD344" s="2448"/>
      <c r="AE344" s="2448"/>
      <c r="AF344" s="2448"/>
      <c r="AG344" s="2448"/>
      <c r="AH344" s="2448"/>
      <c r="AI344" s="2448"/>
      <c r="AJ344" s="2448"/>
      <c r="AK344" s="603"/>
      <c r="AL344" s="603"/>
      <c r="AM344" s="603"/>
      <c r="AN344" s="597"/>
    </row>
    <row r="345" spans="1:44" s="550" customFormat="1" ht="12.75" customHeight="1">
      <c r="A345" s="603"/>
      <c r="B345" s="611"/>
      <c r="C345" s="2448"/>
      <c r="D345" s="2448"/>
      <c r="E345" s="2448"/>
      <c r="F345" s="2448"/>
      <c r="G345" s="2448"/>
      <c r="H345" s="2448"/>
      <c r="I345" s="2448"/>
      <c r="J345" s="2448"/>
      <c r="K345" s="2448"/>
      <c r="L345" s="2448"/>
      <c r="M345" s="2448"/>
      <c r="N345" s="2448"/>
      <c r="O345" s="2448"/>
      <c r="P345" s="2448"/>
      <c r="Q345" s="2448"/>
      <c r="R345" s="2448"/>
      <c r="S345" s="2448"/>
      <c r="T345" s="2448"/>
      <c r="U345" s="2448"/>
      <c r="V345" s="2448"/>
      <c r="W345" s="2448"/>
      <c r="X345" s="2448"/>
      <c r="Y345" s="2448"/>
      <c r="Z345" s="2448"/>
      <c r="AA345" s="2448"/>
      <c r="AB345" s="2448"/>
      <c r="AC345" s="2448"/>
      <c r="AD345" s="2448"/>
      <c r="AE345" s="2448"/>
      <c r="AF345" s="2448"/>
      <c r="AG345" s="2448"/>
      <c r="AH345" s="2448"/>
      <c r="AI345" s="2448"/>
      <c r="AJ345" s="2448"/>
      <c r="AK345" s="603"/>
      <c r="AL345" s="603"/>
      <c r="AM345" s="603"/>
      <c r="AN345" s="597"/>
      <c r="AQ345" s="570"/>
    </row>
    <row r="346" spans="1:44" s="550" customFormat="1" ht="12.75" customHeight="1">
      <c r="A346" s="603"/>
      <c r="B346" s="611"/>
      <c r="C346" s="2448"/>
      <c r="D346" s="2448"/>
      <c r="E346" s="2448"/>
      <c r="F346" s="2448"/>
      <c r="G346" s="2448"/>
      <c r="H346" s="2448"/>
      <c r="I346" s="2448"/>
      <c r="J346" s="2448"/>
      <c r="K346" s="2448"/>
      <c r="L346" s="2448"/>
      <c r="M346" s="2448"/>
      <c r="N346" s="2448"/>
      <c r="O346" s="2448"/>
      <c r="P346" s="2448"/>
      <c r="Q346" s="2448"/>
      <c r="R346" s="2448"/>
      <c r="S346" s="2448"/>
      <c r="T346" s="2448"/>
      <c r="U346" s="2448"/>
      <c r="V346" s="2448"/>
      <c r="W346" s="2448"/>
      <c r="X346" s="2448"/>
      <c r="Y346" s="2448"/>
      <c r="Z346" s="2448"/>
      <c r="AA346" s="2448"/>
      <c r="AB346" s="2448"/>
      <c r="AC346" s="2448"/>
      <c r="AD346" s="2448"/>
      <c r="AE346" s="2448"/>
      <c r="AF346" s="2448"/>
      <c r="AG346" s="2448"/>
      <c r="AH346" s="2448"/>
      <c r="AI346" s="2448"/>
      <c r="AJ346" s="2448"/>
      <c r="AK346" s="603"/>
      <c r="AL346" s="603"/>
      <c r="AM346" s="603"/>
      <c r="AN346" s="597"/>
      <c r="AQ346" s="570"/>
    </row>
    <row r="347" spans="1:44" s="550" customFormat="1" ht="12.6" customHeight="1">
      <c r="A347" s="603"/>
      <c r="B347" s="611"/>
      <c r="C347" s="2448"/>
      <c r="D347" s="2448"/>
      <c r="E347" s="2448"/>
      <c r="F347" s="2448"/>
      <c r="G347" s="2448"/>
      <c r="H347" s="2448"/>
      <c r="I347" s="2448"/>
      <c r="J347" s="2448"/>
      <c r="K347" s="2448"/>
      <c r="L347" s="2448"/>
      <c r="M347" s="2448"/>
      <c r="N347" s="2448"/>
      <c r="O347" s="2448"/>
      <c r="P347" s="2448"/>
      <c r="Q347" s="2448"/>
      <c r="R347" s="2448"/>
      <c r="S347" s="2448"/>
      <c r="T347" s="2448"/>
      <c r="U347" s="2448"/>
      <c r="V347" s="2448"/>
      <c r="W347" s="2448"/>
      <c r="X347" s="2448"/>
      <c r="Y347" s="2448"/>
      <c r="Z347" s="2448"/>
      <c r="AA347" s="2448"/>
      <c r="AB347" s="2448"/>
      <c r="AC347" s="2448"/>
      <c r="AD347" s="2448"/>
      <c r="AE347" s="2448"/>
      <c r="AF347" s="2448"/>
      <c r="AG347" s="2448"/>
      <c r="AH347" s="2448"/>
      <c r="AI347" s="2448"/>
      <c r="AJ347" s="2448"/>
      <c r="AK347" s="603"/>
      <c r="AL347" s="603"/>
      <c r="AM347" s="603"/>
      <c r="AN347" s="597"/>
      <c r="AQ347" s="570"/>
      <c r="AR347" s="570"/>
    </row>
    <row r="348" spans="1:44" s="550" customFormat="1" ht="45.75" customHeight="1">
      <c r="A348" s="603"/>
      <c r="B348" s="611"/>
      <c r="C348" s="2448" t="s">
        <v>2093</v>
      </c>
      <c r="D348" s="2448"/>
      <c r="E348" s="2448"/>
      <c r="F348" s="2448"/>
      <c r="G348" s="2448"/>
      <c r="H348" s="2448"/>
      <c r="I348" s="2448"/>
      <c r="J348" s="2448"/>
      <c r="K348" s="2448"/>
      <c r="L348" s="2448"/>
      <c r="M348" s="2448"/>
      <c r="N348" s="2448"/>
      <c r="O348" s="2448"/>
      <c r="P348" s="2448"/>
      <c r="Q348" s="2448"/>
      <c r="R348" s="2448"/>
      <c r="S348" s="2448"/>
      <c r="T348" s="2448"/>
      <c r="U348" s="2448"/>
      <c r="V348" s="2448"/>
      <c r="W348" s="2448"/>
      <c r="X348" s="2448"/>
      <c r="Y348" s="2448"/>
      <c r="Z348" s="2448"/>
      <c r="AA348" s="2448"/>
      <c r="AB348" s="2448"/>
      <c r="AC348" s="2448"/>
      <c r="AD348" s="2448"/>
      <c r="AE348" s="2448"/>
      <c r="AF348" s="2448"/>
      <c r="AG348" s="2448"/>
      <c r="AH348" s="2448"/>
      <c r="AI348" s="2448"/>
      <c r="AJ348" s="2448"/>
      <c r="AK348" s="603"/>
      <c r="AL348" s="603"/>
      <c r="AM348" s="603"/>
      <c r="AN348" s="597"/>
      <c r="AQ348" s="570"/>
      <c r="AR348" s="570"/>
    </row>
    <row r="349" spans="1:44" s="550" customFormat="1" ht="12.6"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8" t="s">
        <v>2208</v>
      </c>
      <c r="D350" s="2448"/>
      <c r="E350" s="2448"/>
      <c r="F350" s="2448"/>
      <c r="G350" s="2448"/>
      <c r="H350" s="2448"/>
      <c r="I350" s="2448"/>
      <c r="J350" s="2448"/>
      <c r="K350" s="2448"/>
      <c r="L350" s="2448"/>
      <c r="M350" s="2448"/>
      <c r="N350" s="2448"/>
      <c r="O350" s="2448"/>
      <c r="P350" s="2448"/>
      <c r="Q350" s="2448"/>
      <c r="R350" s="2448"/>
      <c r="S350" s="2448"/>
      <c r="T350" s="2448"/>
      <c r="U350" s="2448"/>
      <c r="V350" s="2448"/>
      <c r="W350" s="2448"/>
      <c r="X350" s="2448"/>
      <c r="Y350" s="2448"/>
      <c r="Z350" s="2448"/>
      <c r="AA350" s="2448"/>
      <c r="AB350" s="2448"/>
      <c r="AC350" s="2448"/>
      <c r="AD350" s="2448"/>
      <c r="AE350" s="2448"/>
      <c r="AF350" s="2448"/>
      <c r="AG350" s="2448"/>
      <c r="AH350" s="2448"/>
      <c r="AI350" s="2448"/>
      <c r="AJ350" s="2448"/>
      <c r="AK350" s="603"/>
      <c r="AL350" s="603"/>
      <c r="AM350" s="603"/>
      <c r="AN350" s="597"/>
      <c r="AQ350" s="570"/>
      <c r="AR350" s="570"/>
    </row>
    <row r="351" spans="1:44" s="550" customFormat="1" ht="30" customHeight="1">
      <c r="A351" s="603"/>
      <c r="B351" s="611"/>
      <c r="C351" s="2448"/>
      <c r="D351" s="2448"/>
      <c r="E351" s="2448"/>
      <c r="F351" s="2448"/>
      <c r="G351" s="2448"/>
      <c r="H351" s="2448"/>
      <c r="I351" s="2448"/>
      <c r="J351" s="2448"/>
      <c r="K351" s="2448"/>
      <c r="L351" s="2448"/>
      <c r="M351" s="2448"/>
      <c r="N351" s="2448"/>
      <c r="O351" s="2448"/>
      <c r="P351" s="2448"/>
      <c r="Q351" s="2448"/>
      <c r="R351" s="2448"/>
      <c r="S351" s="2448"/>
      <c r="T351" s="2448"/>
      <c r="U351" s="2448"/>
      <c r="V351" s="2448"/>
      <c r="W351" s="2448"/>
      <c r="X351" s="2448"/>
      <c r="Y351" s="2448"/>
      <c r="Z351" s="2448"/>
      <c r="AA351" s="2448"/>
      <c r="AB351" s="2448"/>
      <c r="AC351" s="2448"/>
      <c r="AD351" s="2448"/>
      <c r="AE351" s="2448"/>
      <c r="AF351" s="2448"/>
      <c r="AG351" s="2448"/>
      <c r="AH351" s="2448"/>
      <c r="AI351" s="2448"/>
      <c r="AJ351" s="2448"/>
      <c r="AK351" s="603"/>
      <c r="AL351" s="603"/>
      <c r="AM351" s="603"/>
      <c r="AN351" s="597"/>
      <c r="AR351" s="570"/>
    </row>
    <row r="352" spans="1:44" s="550" customFormat="1" ht="12.75" customHeight="1">
      <c r="A352" s="603"/>
      <c r="B352" s="611"/>
      <c r="C352" s="2448"/>
      <c r="D352" s="2448"/>
      <c r="E352" s="2448"/>
      <c r="F352" s="2448"/>
      <c r="G352" s="2448"/>
      <c r="H352" s="2448"/>
      <c r="I352" s="2448"/>
      <c r="J352" s="2448"/>
      <c r="K352" s="2448"/>
      <c r="L352" s="2448"/>
      <c r="M352" s="2448"/>
      <c r="N352" s="2448"/>
      <c r="O352" s="2448"/>
      <c r="P352" s="2448"/>
      <c r="Q352" s="2448"/>
      <c r="R352" s="2448"/>
      <c r="S352" s="2448"/>
      <c r="T352" s="2448"/>
      <c r="U352" s="2448"/>
      <c r="V352" s="2448"/>
      <c r="W352" s="2448"/>
      <c r="X352" s="2448"/>
      <c r="Y352" s="2448"/>
      <c r="Z352" s="2448"/>
      <c r="AA352" s="2448"/>
      <c r="AB352" s="2448"/>
      <c r="AC352" s="2448"/>
      <c r="AD352" s="2448"/>
      <c r="AE352" s="2448"/>
      <c r="AF352" s="2448"/>
      <c r="AG352" s="2448"/>
      <c r="AH352" s="2448"/>
      <c r="AI352" s="2448"/>
      <c r="AJ352" s="2448"/>
      <c r="AK352" s="603"/>
      <c r="AL352" s="603"/>
      <c r="AM352" s="603"/>
      <c r="AN352" s="597"/>
      <c r="AR352" s="570"/>
    </row>
    <row r="353" spans="1:46" s="550" customFormat="1" ht="12.75" customHeight="1">
      <c r="A353" s="603"/>
      <c r="B353" s="611"/>
      <c r="C353" s="2448" t="s">
        <v>1455</v>
      </c>
      <c r="D353" s="2448"/>
      <c r="E353" s="2448"/>
      <c r="F353" s="2448"/>
      <c r="G353" s="2448"/>
      <c r="H353" s="2448"/>
      <c r="I353" s="2448"/>
      <c r="J353" s="2448"/>
      <c r="K353" s="2448"/>
      <c r="L353" s="2448"/>
      <c r="M353" s="2448"/>
      <c r="N353" s="2448"/>
      <c r="O353" s="2448"/>
      <c r="P353" s="2448"/>
      <c r="Q353" s="2448"/>
      <c r="R353" s="2448"/>
      <c r="S353" s="2448"/>
      <c r="T353" s="2448"/>
      <c r="U353" s="2448"/>
      <c r="V353" s="2448"/>
      <c r="W353" s="2448"/>
      <c r="X353" s="2448"/>
      <c r="Y353" s="2448"/>
      <c r="Z353" s="2448"/>
      <c r="AA353" s="2448"/>
      <c r="AB353" s="2448"/>
      <c r="AC353" s="2448"/>
      <c r="AD353" s="2448"/>
      <c r="AE353" s="2448"/>
      <c r="AF353" s="2448"/>
      <c r="AG353" s="2448"/>
      <c r="AH353" s="2448"/>
      <c r="AI353" s="2448"/>
      <c r="AJ353" s="2448"/>
      <c r="AK353" s="603"/>
      <c r="AL353" s="603"/>
      <c r="AM353" s="603"/>
      <c r="AN353" s="597"/>
      <c r="AQ353" s="570"/>
      <c r="AR353" s="570"/>
    </row>
    <row r="354" spans="1:46" s="550" customFormat="1" ht="12.75" customHeight="1">
      <c r="A354" s="603"/>
      <c r="B354" s="611"/>
      <c r="C354" s="2448"/>
      <c r="D354" s="2448"/>
      <c r="E354" s="2448"/>
      <c r="F354" s="2448"/>
      <c r="G354" s="2448"/>
      <c r="H354" s="2448"/>
      <c r="I354" s="2448"/>
      <c r="J354" s="2448"/>
      <c r="K354" s="2448"/>
      <c r="L354" s="2448"/>
      <c r="M354" s="2448"/>
      <c r="N354" s="2448"/>
      <c r="O354" s="2448"/>
      <c r="P354" s="2448"/>
      <c r="Q354" s="2448"/>
      <c r="R354" s="2448"/>
      <c r="S354" s="2448"/>
      <c r="T354" s="2448"/>
      <c r="U354" s="2448"/>
      <c r="V354" s="2448"/>
      <c r="W354" s="2448"/>
      <c r="X354" s="2448"/>
      <c r="Y354" s="2448"/>
      <c r="Z354" s="2448"/>
      <c r="AA354" s="2448"/>
      <c r="AB354" s="2448"/>
      <c r="AC354" s="2448"/>
      <c r="AD354" s="2448"/>
      <c r="AE354" s="2448"/>
      <c r="AF354" s="2448"/>
      <c r="AG354" s="2448"/>
      <c r="AH354" s="2448"/>
      <c r="AI354" s="2448"/>
      <c r="AJ354" s="2448"/>
      <c r="AK354" s="603"/>
      <c r="AL354" s="603"/>
      <c r="AM354" s="603"/>
      <c r="AN354" s="597"/>
      <c r="AQ354" s="570"/>
      <c r="AR354" s="570"/>
    </row>
    <row r="355" spans="1:46" s="550" customFormat="1" ht="13.35" customHeight="1">
      <c r="A355" s="603"/>
      <c r="B355" s="611"/>
      <c r="C355" s="2448"/>
      <c r="D355" s="2448"/>
      <c r="E355" s="2448"/>
      <c r="F355" s="2448"/>
      <c r="G355" s="2448"/>
      <c r="H355" s="2448"/>
      <c r="I355" s="2448"/>
      <c r="J355" s="2448"/>
      <c r="K355" s="2448"/>
      <c r="L355" s="2448"/>
      <c r="M355" s="2448"/>
      <c r="N355" s="2448"/>
      <c r="O355" s="2448"/>
      <c r="P355" s="2448"/>
      <c r="Q355" s="2448"/>
      <c r="R355" s="2448"/>
      <c r="S355" s="2448"/>
      <c r="T355" s="2448"/>
      <c r="U355" s="2448"/>
      <c r="V355" s="2448"/>
      <c r="W355" s="2448"/>
      <c r="X355" s="2448"/>
      <c r="Y355" s="2448"/>
      <c r="Z355" s="2448"/>
      <c r="AA355" s="2448"/>
      <c r="AB355" s="2448"/>
      <c r="AC355" s="2448"/>
      <c r="AD355" s="2448"/>
      <c r="AE355" s="2448"/>
      <c r="AF355" s="2448"/>
      <c r="AG355" s="2448"/>
      <c r="AH355" s="2448"/>
      <c r="AI355" s="2448"/>
      <c r="AJ355" s="2448"/>
      <c r="AK355" s="603"/>
      <c r="AL355" s="603"/>
      <c r="AM355" s="603"/>
      <c r="AN355" s="597"/>
      <c r="AQ355" s="570"/>
      <c r="AR355" s="570"/>
    </row>
    <row r="356" spans="1:46" s="550" customFormat="1" ht="12.75" customHeight="1">
      <c r="A356" s="603"/>
      <c r="B356" s="611"/>
      <c r="C356" s="2448"/>
      <c r="D356" s="2448"/>
      <c r="E356" s="2448"/>
      <c r="F356" s="2448"/>
      <c r="G356" s="2448"/>
      <c r="H356" s="2448"/>
      <c r="I356" s="2448"/>
      <c r="J356" s="2448"/>
      <c r="K356" s="2448"/>
      <c r="L356" s="2448"/>
      <c r="M356" s="2448"/>
      <c r="N356" s="2448"/>
      <c r="O356" s="2448"/>
      <c r="P356" s="2448"/>
      <c r="Q356" s="2448"/>
      <c r="R356" s="2448"/>
      <c r="S356" s="2448"/>
      <c r="T356" s="2448"/>
      <c r="U356" s="2448"/>
      <c r="V356" s="2448"/>
      <c r="W356" s="2448"/>
      <c r="X356" s="2448"/>
      <c r="Y356" s="2448"/>
      <c r="Z356" s="2448"/>
      <c r="AA356" s="2448"/>
      <c r="AB356" s="2448"/>
      <c r="AC356" s="2448"/>
      <c r="AD356" s="2448"/>
      <c r="AE356" s="2448"/>
      <c r="AF356" s="2448"/>
      <c r="AG356" s="2448"/>
      <c r="AH356" s="2448"/>
      <c r="AI356" s="2448"/>
      <c r="AJ356" s="2448"/>
      <c r="AK356" s="603"/>
      <c r="AL356" s="603"/>
      <c r="AM356" s="603"/>
      <c r="AN356" s="597"/>
      <c r="AO356" s="694"/>
      <c r="AP356" s="694"/>
      <c r="AQ356" s="570"/>
    </row>
    <row r="357" spans="1:46" s="550" customFormat="1" ht="11.85" customHeight="1">
      <c r="A357" s="603"/>
      <c r="B357" s="611"/>
      <c r="C357" s="2448"/>
      <c r="D357" s="2448"/>
      <c r="E357" s="2448"/>
      <c r="F357" s="2448"/>
      <c r="G357" s="2448"/>
      <c r="H357" s="2448"/>
      <c r="I357" s="2448"/>
      <c r="J357" s="2448"/>
      <c r="K357" s="2448"/>
      <c r="L357" s="2448"/>
      <c r="M357" s="2448"/>
      <c r="N357" s="2448"/>
      <c r="O357" s="2448"/>
      <c r="P357" s="2448"/>
      <c r="Q357" s="2448"/>
      <c r="R357" s="2448"/>
      <c r="S357" s="2448"/>
      <c r="T357" s="2448"/>
      <c r="U357" s="2448"/>
      <c r="V357" s="2448"/>
      <c r="W357" s="2448"/>
      <c r="X357" s="2448"/>
      <c r="Y357" s="2448"/>
      <c r="Z357" s="2448"/>
      <c r="AA357" s="2448"/>
      <c r="AB357" s="2448"/>
      <c r="AC357" s="2448"/>
      <c r="AD357" s="2448"/>
      <c r="AE357" s="2448"/>
      <c r="AF357" s="2448"/>
      <c r="AG357" s="2448"/>
      <c r="AH357" s="2448"/>
      <c r="AI357" s="2448"/>
      <c r="AJ357" s="2448"/>
      <c r="AK357" s="603"/>
      <c r="AL357" s="603"/>
      <c r="AM357" s="603"/>
      <c r="AN357" s="597"/>
      <c r="AO357" s="695" t="s">
        <v>112</v>
      </c>
      <c r="AP357" s="696">
        <f>IF(C381="Yes",5,0)</f>
        <v>5</v>
      </c>
      <c r="AS357" s="539" t="s">
        <v>1456</v>
      </c>
    </row>
    <row r="358" spans="1:46" s="550" customFormat="1" ht="12.75" customHeight="1">
      <c r="A358" s="603"/>
      <c r="B358" s="611"/>
      <c r="C358" s="2448"/>
      <c r="D358" s="2448"/>
      <c r="E358" s="2448"/>
      <c r="F358" s="2448"/>
      <c r="G358" s="2448"/>
      <c r="H358" s="2448"/>
      <c r="I358" s="2448"/>
      <c r="J358" s="2448"/>
      <c r="K358" s="2448"/>
      <c r="L358" s="2448"/>
      <c r="M358" s="2448"/>
      <c r="N358" s="2448"/>
      <c r="O358" s="2448"/>
      <c r="P358" s="2448"/>
      <c r="Q358" s="2448"/>
      <c r="R358" s="2448"/>
      <c r="S358" s="2448"/>
      <c r="T358" s="2448"/>
      <c r="U358" s="2448"/>
      <c r="V358" s="2448"/>
      <c r="W358" s="2448"/>
      <c r="X358" s="2448"/>
      <c r="Y358" s="2448"/>
      <c r="Z358" s="2448"/>
      <c r="AA358" s="2448"/>
      <c r="AB358" s="2448"/>
      <c r="AC358" s="2448"/>
      <c r="AD358" s="2448"/>
      <c r="AE358" s="2448"/>
      <c r="AF358" s="2448"/>
      <c r="AG358" s="2448"/>
      <c r="AH358" s="2448"/>
      <c r="AI358" s="2448"/>
      <c r="AJ358" s="2448"/>
      <c r="AK358" s="603"/>
      <c r="AL358" s="603"/>
      <c r="AM358" s="603"/>
      <c r="AN358" s="597"/>
      <c r="AO358" s="695" t="s">
        <v>113</v>
      </c>
      <c r="AP358" s="696">
        <f>IF(C389="Yes",5,0)</f>
        <v>0</v>
      </c>
      <c r="AS358" s="2414">
        <f>IF(Application!D211="Non-Targeted",(SUM(AQ366+AQ375)),AS362)</f>
        <v>10</v>
      </c>
      <c r="AT358" s="2414"/>
    </row>
    <row r="359" spans="1:46" s="550" customFormat="1" ht="12.75" customHeight="1">
      <c r="A359" s="603"/>
      <c r="B359" s="611"/>
      <c r="C359" s="2448"/>
      <c r="D359" s="2448"/>
      <c r="E359" s="2448"/>
      <c r="F359" s="2448"/>
      <c r="G359" s="2448"/>
      <c r="H359" s="2448"/>
      <c r="I359" s="2448"/>
      <c r="J359" s="2448"/>
      <c r="K359" s="2448"/>
      <c r="L359" s="2448"/>
      <c r="M359" s="2448"/>
      <c r="N359" s="2448"/>
      <c r="O359" s="2448"/>
      <c r="P359" s="2448"/>
      <c r="Q359" s="2448"/>
      <c r="R359" s="2448"/>
      <c r="S359" s="2448"/>
      <c r="T359" s="2448"/>
      <c r="U359" s="2448"/>
      <c r="V359" s="2448"/>
      <c r="W359" s="2448"/>
      <c r="X359" s="2448"/>
      <c r="Y359" s="2448"/>
      <c r="Z359" s="2448"/>
      <c r="AA359" s="2448"/>
      <c r="AB359" s="2448"/>
      <c r="AC359" s="2448"/>
      <c r="AD359" s="2448"/>
      <c r="AE359" s="2448"/>
      <c r="AF359" s="2448"/>
      <c r="AG359" s="2448"/>
      <c r="AH359" s="2448"/>
      <c r="AI359" s="2448"/>
      <c r="AJ359" s="2448"/>
      <c r="AK359" s="603"/>
      <c r="AL359" s="603"/>
      <c r="AM359" s="603"/>
      <c r="AN359" s="597"/>
      <c r="AO359" s="695" t="s">
        <v>119</v>
      </c>
      <c r="AP359" s="696">
        <f>IF(C397="Yes",7,0)</f>
        <v>0</v>
      </c>
      <c r="AS359" s="539" t="s">
        <v>1457</v>
      </c>
    </row>
    <row r="360" spans="1:46" s="550" customFormat="1" ht="12.75" customHeight="1">
      <c r="A360" s="603"/>
      <c r="B360" s="611"/>
      <c r="C360" s="2448"/>
      <c r="D360" s="2448"/>
      <c r="E360" s="2448"/>
      <c r="F360" s="2448"/>
      <c r="G360" s="2448"/>
      <c r="H360" s="2448"/>
      <c r="I360" s="2448"/>
      <c r="J360" s="2448"/>
      <c r="K360" s="2448"/>
      <c r="L360" s="2448"/>
      <c r="M360" s="2448"/>
      <c r="N360" s="2448"/>
      <c r="O360" s="2448"/>
      <c r="P360" s="2448"/>
      <c r="Q360" s="2448"/>
      <c r="R360" s="2448"/>
      <c r="S360" s="2448"/>
      <c r="T360" s="2448"/>
      <c r="U360" s="2448"/>
      <c r="V360" s="2448"/>
      <c r="W360" s="2448"/>
      <c r="X360" s="2448"/>
      <c r="Y360" s="2448"/>
      <c r="Z360" s="2448"/>
      <c r="AA360" s="2448"/>
      <c r="AB360" s="2448"/>
      <c r="AC360" s="2448"/>
      <c r="AD360" s="2448"/>
      <c r="AE360" s="2448"/>
      <c r="AF360" s="2448"/>
      <c r="AG360" s="2448"/>
      <c r="AH360" s="2448"/>
      <c r="AI360" s="2448"/>
      <c r="AJ360" s="2448"/>
      <c r="AK360" s="603"/>
      <c r="AL360" s="603"/>
      <c r="AM360" s="603"/>
      <c r="AN360" s="597"/>
      <c r="AO360" s="597"/>
      <c r="AP360" s="696">
        <f>IF(C399="Yes",5,0)</f>
        <v>0</v>
      </c>
      <c r="AS360" s="2414">
        <f>IF(AND(AQ366&gt;0,AQ375&gt;0),(AQ366+AQ375)/2,0)</f>
        <v>10</v>
      </c>
      <c r="AT360" s="2414"/>
    </row>
    <row r="361" spans="1:46" s="550" customFormat="1" ht="12.75" customHeight="1">
      <c r="A361" s="603"/>
      <c r="B361" s="611"/>
      <c r="C361" s="2448"/>
      <c r="D361" s="2448"/>
      <c r="E361" s="2448"/>
      <c r="F361" s="2448"/>
      <c r="G361" s="2448"/>
      <c r="H361" s="2448"/>
      <c r="I361" s="2448"/>
      <c r="J361" s="2448"/>
      <c r="K361" s="2448"/>
      <c r="L361" s="2448"/>
      <c r="M361" s="2448"/>
      <c r="N361" s="2448"/>
      <c r="O361" s="2448"/>
      <c r="P361" s="2448"/>
      <c r="Q361" s="2448"/>
      <c r="R361" s="2448"/>
      <c r="S361" s="2448"/>
      <c r="T361" s="2448"/>
      <c r="U361" s="2448"/>
      <c r="V361" s="2448"/>
      <c r="W361" s="2448"/>
      <c r="X361" s="2448"/>
      <c r="Y361" s="2448"/>
      <c r="Z361" s="2448"/>
      <c r="AA361" s="2448"/>
      <c r="AB361" s="2448"/>
      <c r="AC361" s="2448"/>
      <c r="AD361" s="2448"/>
      <c r="AE361" s="2448"/>
      <c r="AF361" s="2448"/>
      <c r="AG361" s="2448"/>
      <c r="AH361" s="2448"/>
      <c r="AI361" s="2448"/>
      <c r="AJ361" s="2448"/>
      <c r="AK361" s="603"/>
      <c r="AL361" s="603"/>
      <c r="AM361" s="603"/>
      <c r="AN361" s="597"/>
      <c r="AO361" s="695" t="s">
        <v>581</v>
      </c>
      <c r="AP361" s="696">
        <f>IF(C407="Yes",5,0)</f>
        <v>0</v>
      </c>
      <c r="AS361" s="539" t="s">
        <v>1879</v>
      </c>
    </row>
    <row r="362" spans="1:46" s="550" customFormat="1" ht="12.75" customHeight="1">
      <c r="A362" s="603"/>
      <c r="B362" s="611"/>
      <c r="C362" s="2542" t="s">
        <v>2233</v>
      </c>
      <c r="D362" s="2542"/>
      <c r="E362" s="2542"/>
      <c r="F362" s="2542"/>
      <c r="G362" s="2542"/>
      <c r="H362" s="2542"/>
      <c r="I362" s="2542"/>
      <c r="J362" s="2542"/>
      <c r="K362" s="2542"/>
      <c r="L362" s="2542"/>
      <c r="M362" s="2542"/>
      <c r="N362" s="2542"/>
      <c r="O362" s="2542"/>
      <c r="P362" s="2542"/>
      <c r="Q362" s="2542"/>
      <c r="R362" s="2542"/>
      <c r="S362" s="2542"/>
      <c r="T362" s="2542"/>
      <c r="U362" s="2542"/>
      <c r="V362" s="2542"/>
      <c r="W362" s="2542"/>
      <c r="X362" s="2542"/>
      <c r="Y362" s="2542"/>
      <c r="Z362" s="2542"/>
      <c r="AA362" s="2542"/>
      <c r="AB362" s="2542"/>
      <c r="AC362" s="2542"/>
      <c r="AD362" s="2542"/>
      <c r="AE362" s="2542"/>
      <c r="AF362" s="2542"/>
      <c r="AG362" s="2542"/>
      <c r="AH362" s="2542"/>
      <c r="AI362" s="2542"/>
      <c r="AJ362" s="2542"/>
      <c r="AK362" s="603"/>
      <c r="AL362" s="603"/>
      <c r="AM362" s="603"/>
      <c r="AN362" s="597"/>
      <c r="AO362" s="597"/>
      <c r="AP362" s="696">
        <f>IF(C409="Yes",3,0)</f>
        <v>0</v>
      </c>
      <c r="AS362" s="2414">
        <f>IF(AQ366=0,AQ375,AQ366)</f>
        <v>10</v>
      </c>
      <c r="AT362" s="2414"/>
    </row>
    <row r="363" spans="1:46" s="550" customFormat="1" ht="12.75" customHeight="1">
      <c r="A363" s="603"/>
      <c r="B363" s="611"/>
      <c r="C363" s="2542"/>
      <c r="D363" s="2542"/>
      <c r="E363" s="2542"/>
      <c r="F363" s="2542"/>
      <c r="G363" s="2542"/>
      <c r="H363" s="2542"/>
      <c r="I363" s="2542"/>
      <c r="J363" s="2542"/>
      <c r="K363" s="2542"/>
      <c r="L363" s="2542"/>
      <c r="M363" s="2542"/>
      <c r="N363" s="2542"/>
      <c r="O363" s="2542"/>
      <c r="P363" s="2542"/>
      <c r="Q363" s="2542"/>
      <c r="R363" s="2542"/>
      <c r="S363" s="2542"/>
      <c r="T363" s="2542"/>
      <c r="U363" s="2542"/>
      <c r="V363" s="2542"/>
      <c r="W363" s="2542"/>
      <c r="X363" s="2542"/>
      <c r="Y363" s="2542"/>
      <c r="Z363" s="2542"/>
      <c r="AA363" s="2542"/>
      <c r="AB363" s="2542"/>
      <c r="AC363" s="2542"/>
      <c r="AD363" s="2542"/>
      <c r="AE363" s="2542"/>
      <c r="AF363" s="2542"/>
      <c r="AG363" s="2542"/>
      <c r="AH363" s="2542"/>
      <c r="AI363" s="2542"/>
      <c r="AJ363" s="2542"/>
      <c r="AK363" s="603"/>
      <c r="AL363" s="603"/>
      <c r="AM363" s="603"/>
      <c r="AN363" s="597"/>
      <c r="AO363" s="695" t="s">
        <v>763</v>
      </c>
      <c r="AP363" s="696">
        <f>IF(C412="Yes",5,0)</f>
        <v>0</v>
      </c>
    </row>
    <row r="364" spans="1:46" s="550" customFormat="1" ht="12.75" customHeight="1">
      <c r="A364" s="603"/>
      <c r="B364" s="611"/>
      <c r="C364" s="2542"/>
      <c r="D364" s="2542"/>
      <c r="E364" s="2542"/>
      <c r="F364" s="2542"/>
      <c r="G364" s="2542"/>
      <c r="H364" s="2542"/>
      <c r="I364" s="2542"/>
      <c r="J364" s="2542"/>
      <c r="K364" s="2542"/>
      <c r="L364" s="2542"/>
      <c r="M364" s="2542"/>
      <c r="N364" s="2542"/>
      <c r="O364" s="2542"/>
      <c r="P364" s="2542"/>
      <c r="Q364" s="2542"/>
      <c r="R364" s="2542"/>
      <c r="S364" s="2542"/>
      <c r="T364" s="2542"/>
      <c r="U364" s="2542"/>
      <c r="V364" s="2542"/>
      <c r="W364" s="2542"/>
      <c r="X364" s="2542"/>
      <c r="Y364" s="2542"/>
      <c r="Z364" s="2542"/>
      <c r="AA364" s="2542"/>
      <c r="AB364" s="2542"/>
      <c r="AC364" s="2542"/>
      <c r="AD364" s="2542"/>
      <c r="AE364" s="2542"/>
      <c r="AF364" s="2542"/>
      <c r="AG364" s="2542"/>
      <c r="AH364" s="2542"/>
      <c r="AI364" s="2542"/>
      <c r="AJ364" s="2542"/>
      <c r="AK364" s="603"/>
      <c r="AL364" s="603"/>
      <c r="AM364" s="603"/>
      <c r="AN364" s="597"/>
      <c r="AO364" s="695" t="s">
        <v>584</v>
      </c>
      <c r="AP364" s="696">
        <f>IF(C421="Yes",5,0)</f>
        <v>5</v>
      </c>
    </row>
    <row r="365" spans="1:46" s="550" customFormat="1" ht="11.85" customHeight="1">
      <c r="A365" s="603"/>
      <c r="B365" s="611"/>
      <c r="C365" s="2542"/>
      <c r="D365" s="2542"/>
      <c r="E365" s="2542"/>
      <c r="F365" s="2542"/>
      <c r="G365" s="2542"/>
      <c r="H365" s="2542"/>
      <c r="I365" s="2542"/>
      <c r="J365" s="2542"/>
      <c r="K365" s="2542"/>
      <c r="L365" s="2542"/>
      <c r="M365" s="2542"/>
      <c r="N365" s="2542"/>
      <c r="O365" s="2542"/>
      <c r="P365" s="2542"/>
      <c r="Q365" s="2542"/>
      <c r="R365" s="2542"/>
      <c r="S365" s="2542"/>
      <c r="T365" s="2542"/>
      <c r="U365" s="2542"/>
      <c r="V365" s="2542"/>
      <c r="W365" s="2542"/>
      <c r="X365" s="2542"/>
      <c r="Y365" s="2542"/>
      <c r="Z365" s="2542"/>
      <c r="AA365" s="2542"/>
      <c r="AB365" s="2542"/>
      <c r="AC365" s="2542"/>
      <c r="AD365" s="2542"/>
      <c r="AE365" s="2542"/>
      <c r="AF365" s="2542"/>
      <c r="AG365" s="2542"/>
      <c r="AH365" s="2542"/>
      <c r="AI365" s="2542"/>
      <c r="AJ365" s="2542"/>
      <c r="AK365" s="603"/>
      <c r="AL365" s="603"/>
      <c r="AM365" s="603"/>
      <c r="AN365" s="597"/>
      <c r="AO365" s="697"/>
      <c r="AP365" s="698">
        <f>IF(C423="Yes",3,0)</f>
        <v>0</v>
      </c>
    </row>
    <row r="366" spans="1:46" s="550" customFormat="1" ht="12.6" customHeight="1">
      <c r="A366" s="603"/>
      <c r="B366" s="611"/>
      <c r="C366" s="2542"/>
      <c r="D366" s="2542"/>
      <c r="E366" s="2542"/>
      <c r="F366" s="2542"/>
      <c r="G366" s="2542"/>
      <c r="H366" s="2542"/>
      <c r="I366" s="2542"/>
      <c r="J366" s="2542"/>
      <c r="K366" s="2542"/>
      <c r="L366" s="2542"/>
      <c r="M366" s="2542"/>
      <c r="N366" s="2542"/>
      <c r="O366" s="2542"/>
      <c r="P366" s="2542"/>
      <c r="Q366" s="2542"/>
      <c r="R366" s="2542"/>
      <c r="S366" s="2542"/>
      <c r="T366" s="2542"/>
      <c r="U366" s="2542"/>
      <c r="V366" s="2542"/>
      <c r="W366" s="2542"/>
      <c r="X366" s="2542"/>
      <c r="Y366" s="2542"/>
      <c r="Z366" s="2542"/>
      <c r="AA366" s="2542"/>
      <c r="AB366" s="2542"/>
      <c r="AC366" s="2542"/>
      <c r="AD366" s="2542"/>
      <c r="AE366" s="2542"/>
      <c r="AF366" s="2542"/>
      <c r="AG366" s="2542"/>
      <c r="AH366" s="2542"/>
      <c r="AI366" s="2542"/>
      <c r="AJ366" s="2542"/>
      <c r="AK366" s="603"/>
      <c r="AL366" s="603"/>
      <c r="AM366" s="603"/>
      <c r="AN366" s="597"/>
      <c r="AO366" s="699" t="s">
        <v>226</v>
      </c>
      <c r="AP366" s="700">
        <f>SUM(AP357:AP365)</f>
        <v>10</v>
      </c>
      <c r="AQ366" s="2451">
        <f>IF(AP366&gt;0,AP366,0)</f>
        <v>10</v>
      </c>
      <c r="AR366" s="2451"/>
    </row>
    <row r="367" spans="1:46" s="550" customFormat="1" ht="12.75" customHeight="1">
      <c r="A367" s="603"/>
      <c r="B367" s="611"/>
      <c r="C367" s="2542"/>
      <c r="D367" s="2542"/>
      <c r="E367" s="2542"/>
      <c r="F367" s="2542"/>
      <c r="G367" s="2542"/>
      <c r="H367" s="2542"/>
      <c r="I367" s="2542"/>
      <c r="J367" s="2542"/>
      <c r="K367" s="2542"/>
      <c r="L367" s="2542"/>
      <c r="M367" s="2542"/>
      <c r="N367" s="2542"/>
      <c r="O367" s="2542"/>
      <c r="P367" s="2542"/>
      <c r="Q367" s="2542"/>
      <c r="R367" s="2542"/>
      <c r="S367" s="2542"/>
      <c r="T367" s="2542"/>
      <c r="U367" s="2542"/>
      <c r="V367" s="2542"/>
      <c r="W367" s="2542"/>
      <c r="X367" s="2542"/>
      <c r="Y367" s="2542"/>
      <c r="Z367" s="2542"/>
      <c r="AA367" s="2542"/>
      <c r="AB367" s="2542"/>
      <c r="AC367" s="2542"/>
      <c r="AD367" s="2542"/>
      <c r="AE367" s="2542"/>
      <c r="AF367" s="2542"/>
      <c r="AG367" s="2542"/>
      <c r="AH367" s="2542"/>
      <c r="AI367" s="2542"/>
      <c r="AJ367" s="2542"/>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5</v>
      </c>
    </row>
    <row r="369" spans="1:81" s="550" customFormat="1" ht="12.75" customHeight="1">
      <c r="A369" s="603"/>
      <c r="B369" s="611"/>
      <c r="C369" s="2448" t="s">
        <v>1458</v>
      </c>
      <c r="D369" s="2448"/>
      <c r="E369" s="2448"/>
      <c r="F369" s="2448"/>
      <c r="G369" s="2448"/>
      <c r="H369" s="2448"/>
      <c r="I369" s="2448"/>
      <c r="J369" s="2448"/>
      <c r="K369" s="2448"/>
      <c r="L369" s="2448"/>
      <c r="M369" s="2448"/>
      <c r="N369" s="2448"/>
      <c r="O369" s="2448"/>
      <c r="P369" s="2448"/>
      <c r="Q369" s="2448"/>
      <c r="R369" s="2448"/>
      <c r="S369" s="2448"/>
      <c r="T369" s="2448"/>
      <c r="U369" s="2448"/>
      <c r="V369" s="2448"/>
      <c r="W369" s="2448"/>
      <c r="X369" s="2448"/>
      <c r="Y369" s="2448"/>
      <c r="Z369" s="2448"/>
      <c r="AA369" s="2448"/>
      <c r="AB369" s="2448"/>
      <c r="AC369" s="2448"/>
      <c r="AD369" s="2448"/>
      <c r="AE369" s="2448"/>
      <c r="AF369" s="2448"/>
      <c r="AG369" s="2448"/>
      <c r="AH369" s="2448"/>
      <c r="AI369" s="2448"/>
      <c r="AJ369" s="2448"/>
      <c r="AK369" s="603"/>
      <c r="AL369" s="603"/>
      <c r="AM369" s="603"/>
      <c r="AN369" s="597"/>
      <c r="AO369" s="695" t="s">
        <v>456</v>
      </c>
      <c r="AP369" s="696">
        <f>IF(C442="Yes",5,0)</f>
        <v>5</v>
      </c>
    </row>
    <row r="370" spans="1:81" s="550" customFormat="1" ht="12.75" customHeight="1">
      <c r="A370" s="603"/>
      <c r="B370" s="611"/>
      <c r="C370" s="2448"/>
      <c r="D370" s="2448"/>
      <c r="E370" s="2448"/>
      <c r="F370" s="2448"/>
      <c r="G370" s="2448"/>
      <c r="H370" s="2448"/>
      <c r="I370" s="2448"/>
      <c r="J370" s="2448"/>
      <c r="K370" s="2448"/>
      <c r="L370" s="2448"/>
      <c r="M370" s="2448"/>
      <c r="N370" s="2448"/>
      <c r="O370" s="2448"/>
      <c r="P370" s="2448"/>
      <c r="Q370" s="2448"/>
      <c r="R370" s="2448"/>
      <c r="S370" s="2448"/>
      <c r="T370" s="2448"/>
      <c r="U370" s="2448"/>
      <c r="V370" s="2448"/>
      <c r="W370" s="2448"/>
      <c r="X370" s="2448"/>
      <c r="Y370" s="2448"/>
      <c r="Z370" s="2448"/>
      <c r="AA370" s="2448"/>
      <c r="AB370" s="2448"/>
      <c r="AC370" s="2448"/>
      <c r="AD370" s="2448"/>
      <c r="AE370" s="2448"/>
      <c r="AF370" s="2448"/>
      <c r="AG370" s="2448"/>
      <c r="AH370" s="2448"/>
      <c r="AI370" s="2448"/>
      <c r="AJ370" s="2448"/>
      <c r="AK370" s="603"/>
      <c r="AL370" s="603"/>
      <c r="AM370" s="603"/>
      <c r="AN370" s="597"/>
      <c r="AO370" s="695" t="s">
        <v>461</v>
      </c>
      <c r="AP370" s="696">
        <f>IF(C449="Yes",5,0)</f>
        <v>0</v>
      </c>
    </row>
    <row r="371" spans="1:81" s="550" customFormat="1" ht="68.099999999999994" customHeight="1">
      <c r="A371" s="603"/>
      <c r="B371" s="611"/>
      <c r="C371" s="2448"/>
      <c r="D371" s="2448"/>
      <c r="E371" s="2448"/>
      <c r="F371" s="2448"/>
      <c r="G371" s="2448"/>
      <c r="H371" s="2448"/>
      <c r="I371" s="2448"/>
      <c r="J371" s="2448"/>
      <c r="K371" s="2448"/>
      <c r="L371" s="2448"/>
      <c r="M371" s="2448"/>
      <c r="N371" s="2448"/>
      <c r="O371" s="2448"/>
      <c r="P371" s="2448"/>
      <c r="Q371" s="2448"/>
      <c r="R371" s="2448"/>
      <c r="S371" s="2448"/>
      <c r="T371" s="2448"/>
      <c r="U371" s="2448"/>
      <c r="V371" s="2448"/>
      <c r="W371" s="2448"/>
      <c r="X371" s="2448"/>
      <c r="Y371" s="2448"/>
      <c r="Z371" s="2448"/>
      <c r="AA371" s="2448"/>
      <c r="AB371" s="2448"/>
      <c r="AC371" s="2448"/>
      <c r="AD371" s="2448"/>
      <c r="AE371" s="2448"/>
      <c r="AF371" s="2448"/>
      <c r="AG371" s="2448"/>
      <c r="AH371" s="2448"/>
      <c r="AI371" s="2448"/>
      <c r="AJ371" s="2448"/>
      <c r="AK371" s="603"/>
      <c r="AL371" s="603"/>
      <c r="AM371" s="603"/>
      <c r="AN371" s="597"/>
      <c r="AO371" s="695" t="s">
        <v>646</v>
      </c>
      <c r="AP371" s="701">
        <f>IF(C453="Yes",5,0)</f>
        <v>0</v>
      </c>
    </row>
    <row r="372" spans="1:81" s="550" customFormat="1" ht="12.6"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49">
        <f>Application!DU802-U374</f>
        <v>168</v>
      </c>
      <c r="V373" s="2449"/>
      <c r="W373" s="2449"/>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50">
        <f>IF(Application!D211="SRO",Application!DU755,Application!AG756)</f>
        <v>30</v>
      </c>
      <c r="V374" s="2450"/>
      <c r="W374" s="245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10</v>
      </c>
      <c r="AQ375" s="2451">
        <f>IF(AP375&gt;0,AP375,0)</f>
        <v>10</v>
      </c>
      <c r="AR375" s="2451"/>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42" t="s">
        <v>1460</v>
      </c>
      <c r="G377" s="2442"/>
      <c r="H377" s="2442"/>
      <c r="I377" s="2442"/>
      <c r="J377" s="2442"/>
      <c r="K377" s="2442"/>
      <c r="L377" s="2442"/>
      <c r="M377" s="2442"/>
      <c r="N377" s="2442"/>
      <c r="O377" s="2442"/>
      <c r="P377" s="2442"/>
      <c r="Q377" s="2442"/>
      <c r="R377" s="2442"/>
      <c r="S377" s="2442"/>
      <c r="T377" s="2442"/>
      <c r="U377" s="2442"/>
      <c r="V377" s="2442"/>
      <c r="W377" s="2442"/>
      <c r="X377" s="2442"/>
      <c r="Y377" s="2442"/>
      <c r="Z377" s="2442"/>
      <c r="AA377" s="2442"/>
      <c r="AB377" s="2442"/>
      <c r="AC377" s="2442"/>
      <c r="AD377" s="2442"/>
      <c r="AE377" s="2442"/>
      <c r="AF377" s="244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43"/>
      <c r="G378" s="2443"/>
      <c r="H378" s="2443"/>
      <c r="I378" s="2443"/>
      <c r="J378" s="2443"/>
      <c r="K378" s="2443"/>
      <c r="L378" s="2443"/>
      <c r="M378" s="2443"/>
      <c r="N378" s="2443"/>
      <c r="O378" s="2443"/>
      <c r="P378" s="2443"/>
      <c r="Q378" s="2443"/>
      <c r="R378" s="2443"/>
      <c r="S378" s="2443"/>
      <c r="T378" s="2443"/>
      <c r="U378" s="2443"/>
      <c r="V378" s="2443"/>
      <c r="W378" s="2443"/>
      <c r="X378" s="2443"/>
      <c r="Y378" s="2443"/>
      <c r="Z378" s="2443"/>
      <c r="AA378" s="2443"/>
      <c r="AB378" s="2443"/>
      <c r="AC378" s="2443"/>
      <c r="AD378" s="2443"/>
      <c r="AE378" s="2443"/>
      <c r="AF378" s="244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43"/>
      <c r="G379" s="2443"/>
      <c r="H379" s="2443"/>
      <c r="I379" s="2443"/>
      <c r="J379" s="2443"/>
      <c r="K379" s="2443"/>
      <c r="L379" s="2443"/>
      <c r="M379" s="2443"/>
      <c r="N379" s="2443"/>
      <c r="O379" s="2443"/>
      <c r="P379" s="2443"/>
      <c r="Q379" s="2443"/>
      <c r="R379" s="2443"/>
      <c r="S379" s="2443"/>
      <c r="T379" s="2443"/>
      <c r="U379" s="2443"/>
      <c r="V379" s="2443"/>
      <c r="W379" s="2443"/>
      <c r="X379" s="2443"/>
      <c r="Y379" s="2443"/>
      <c r="Z379" s="2443"/>
      <c r="AA379" s="2443"/>
      <c r="AB379" s="2443"/>
      <c r="AC379" s="2443"/>
      <c r="AD379" s="2443"/>
      <c r="AE379" s="2443"/>
      <c r="AF379" s="244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43"/>
      <c r="G380" s="2443"/>
      <c r="H380" s="2443"/>
      <c r="I380" s="2443"/>
      <c r="J380" s="2443"/>
      <c r="K380" s="2443"/>
      <c r="L380" s="2443"/>
      <c r="M380" s="2443"/>
      <c r="N380" s="2443"/>
      <c r="O380" s="2443"/>
      <c r="P380" s="2443"/>
      <c r="Q380" s="2443"/>
      <c r="R380" s="2443"/>
      <c r="S380" s="2443"/>
      <c r="T380" s="2443"/>
      <c r="U380" s="2443"/>
      <c r="V380" s="2443"/>
      <c r="W380" s="2443"/>
      <c r="X380" s="2443"/>
      <c r="Y380" s="2443"/>
      <c r="Z380" s="2443"/>
      <c r="AA380" s="2443"/>
      <c r="AB380" s="2443"/>
      <c r="AC380" s="2443"/>
      <c r="AD380" s="2443"/>
      <c r="AE380" s="2443"/>
      <c r="AF380" s="244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52" t="s">
        <v>545</v>
      </c>
      <c r="D381" s="2453"/>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54" t="s">
        <v>1462</v>
      </c>
      <c r="AG381" s="2454"/>
      <c r="AH381" s="2454"/>
      <c r="AI381" s="2454"/>
      <c r="AJ381" s="2454"/>
      <c r="AK381" s="2454"/>
      <c r="AL381" s="2455"/>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42" t="s">
        <v>1463</v>
      </c>
      <c r="G384" s="2442"/>
      <c r="H384" s="2442"/>
      <c r="I384" s="2442"/>
      <c r="J384" s="2442"/>
      <c r="K384" s="2442"/>
      <c r="L384" s="2442"/>
      <c r="M384" s="2442"/>
      <c r="N384" s="2442"/>
      <c r="O384" s="2442"/>
      <c r="P384" s="2442"/>
      <c r="Q384" s="2442"/>
      <c r="R384" s="2442"/>
      <c r="S384" s="2442"/>
      <c r="T384" s="2442"/>
      <c r="U384" s="2442"/>
      <c r="V384" s="2442"/>
      <c r="W384" s="2442"/>
      <c r="X384" s="2442"/>
      <c r="Y384" s="2442"/>
      <c r="Z384" s="2442"/>
      <c r="AA384" s="2442"/>
      <c r="AB384" s="2442"/>
      <c r="AC384" s="2442"/>
      <c r="AD384" s="2442"/>
      <c r="AE384" s="2442"/>
      <c r="AF384" s="244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43"/>
      <c r="G385" s="2443"/>
      <c r="H385" s="2443"/>
      <c r="I385" s="2443"/>
      <c r="J385" s="2443"/>
      <c r="K385" s="2443"/>
      <c r="L385" s="2443"/>
      <c r="M385" s="2443"/>
      <c r="N385" s="2443"/>
      <c r="O385" s="2443"/>
      <c r="P385" s="2443"/>
      <c r="Q385" s="2443"/>
      <c r="R385" s="2443"/>
      <c r="S385" s="2443"/>
      <c r="T385" s="2443"/>
      <c r="U385" s="2443"/>
      <c r="V385" s="2443"/>
      <c r="W385" s="2443"/>
      <c r="X385" s="2443"/>
      <c r="Y385" s="2443"/>
      <c r="Z385" s="2443"/>
      <c r="AA385" s="2443"/>
      <c r="AB385" s="2443"/>
      <c r="AC385" s="2443"/>
      <c r="AD385" s="2443"/>
      <c r="AE385" s="2443"/>
      <c r="AF385" s="244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43"/>
      <c r="G386" s="2443"/>
      <c r="H386" s="2443"/>
      <c r="I386" s="2443"/>
      <c r="J386" s="2443"/>
      <c r="K386" s="2443"/>
      <c r="L386" s="2443"/>
      <c r="M386" s="2443"/>
      <c r="N386" s="2443"/>
      <c r="O386" s="2443"/>
      <c r="P386" s="2443"/>
      <c r="Q386" s="2443"/>
      <c r="R386" s="2443"/>
      <c r="S386" s="2443"/>
      <c r="T386" s="2443"/>
      <c r="U386" s="2443"/>
      <c r="V386" s="2443"/>
      <c r="W386" s="2443"/>
      <c r="X386" s="2443"/>
      <c r="Y386" s="2443"/>
      <c r="Z386" s="2443"/>
      <c r="AA386" s="2443"/>
      <c r="AB386" s="2443"/>
      <c r="AC386" s="2443"/>
      <c r="AD386" s="2443"/>
      <c r="AE386" s="2443"/>
      <c r="AF386" s="244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43"/>
      <c r="G387" s="2443"/>
      <c r="H387" s="2443"/>
      <c r="I387" s="2443"/>
      <c r="J387" s="2443"/>
      <c r="K387" s="2443"/>
      <c r="L387" s="2443"/>
      <c r="M387" s="2443"/>
      <c r="N387" s="2443"/>
      <c r="O387" s="2443"/>
      <c r="P387" s="2443"/>
      <c r="Q387" s="2443"/>
      <c r="R387" s="2443"/>
      <c r="S387" s="2443"/>
      <c r="T387" s="2443"/>
      <c r="U387" s="2443"/>
      <c r="V387" s="2443"/>
      <c r="W387" s="2443"/>
      <c r="X387" s="2443"/>
      <c r="Y387" s="2443"/>
      <c r="Z387" s="2443"/>
      <c r="AA387" s="2443"/>
      <c r="AB387" s="2443"/>
      <c r="AC387" s="2443"/>
      <c r="AD387" s="2443"/>
      <c r="AE387" s="2443"/>
      <c r="AF387" s="244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43"/>
      <c r="G388" s="2443"/>
      <c r="H388" s="2443"/>
      <c r="I388" s="2443"/>
      <c r="J388" s="2443"/>
      <c r="K388" s="2443"/>
      <c r="L388" s="2443"/>
      <c r="M388" s="2443"/>
      <c r="N388" s="2443"/>
      <c r="O388" s="2443"/>
      <c r="P388" s="2443"/>
      <c r="Q388" s="2443"/>
      <c r="R388" s="2443"/>
      <c r="S388" s="2443"/>
      <c r="T388" s="2443"/>
      <c r="U388" s="2443"/>
      <c r="V388" s="2443"/>
      <c r="W388" s="2443"/>
      <c r="X388" s="2443"/>
      <c r="Y388" s="2443"/>
      <c r="Z388" s="2443"/>
      <c r="AA388" s="2443"/>
      <c r="AB388" s="2443"/>
      <c r="AC388" s="2443"/>
      <c r="AD388" s="2443"/>
      <c r="AE388" s="2443"/>
      <c r="AF388" s="2443"/>
      <c r="AL388" s="732"/>
      <c r="AN388" s="597"/>
      <c r="BS388" s="30"/>
      <c r="BT388" s="30"/>
      <c r="BU388" s="14"/>
      <c r="BV388" s="14"/>
      <c r="BW388" s="14"/>
      <c r="BX388" s="14"/>
      <c r="BY388" s="14"/>
      <c r="BZ388" s="14"/>
      <c r="CA388" s="14"/>
      <c r="CB388" s="14"/>
      <c r="CC388" s="14"/>
    </row>
    <row r="389" spans="1:81" s="550" customFormat="1" ht="12.75" customHeight="1">
      <c r="A389" s="536"/>
      <c r="B389" s="14"/>
      <c r="C389" s="2452" t="s">
        <v>591</v>
      </c>
      <c r="D389" s="2453"/>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54" t="s">
        <v>1462</v>
      </c>
      <c r="AG389" s="2454"/>
      <c r="AH389" s="2454"/>
      <c r="AI389" s="2454"/>
      <c r="AJ389" s="2454"/>
      <c r="AK389" s="2454"/>
      <c r="AL389" s="2455"/>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42" t="s">
        <v>1465</v>
      </c>
      <c r="G392" s="2442"/>
      <c r="H392" s="2442"/>
      <c r="I392" s="2442"/>
      <c r="J392" s="2442"/>
      <c r="K392" s="2442"/>
      <c r="L392" s="2442"/>
      <c r="M392" s="2442"/>
      <c r="N392" s="2442"/>
      <c r="O392" s="2442"/>
      <c r="P392" s="2442"/>
      <c r="Q392" s="2442"/>
      <c r="R392" s="2442"/>
      <c r="S392" s="2442"/>
      <c r="T392" s="2442"/>
      <c r="U392" s="2442"/>
      <c r="V392" s="2442"/>
      <c r="W392" s="2442"/>
      <c r="X392" s="2442"/>
      <c r="Y392" s="2442"/>
      <c r="Z392" s="2442"/>
      <c r="AA392" s="2442"/>
      <c r="AB392" s="2442"/>
      <c r="AC392" s="2442"/>
      <c r="AD392" s="2442"/>
      <c r="AE392" s="2442"/>
      <c r="AF392" s="244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43"/>
      <c r="G393" s="2443"/>
      <c r="H393" s="2443"/>
      <c r="I393" s="2443"/>
      <c r="J393" s="2443"/>
      <c r="K393" s="2443"/>
      <c r="L393" s="2443"/>
      <c r="M393" s="2443"/>
      <c r="N393" s="2443"/>
      <c r="O393" s="2443"/>
      <c r="P393" s="2443"/>
      <c r="Q393" s="2443"/>
      <c r="R393" s="2443"/>
      <c r="S393" s="2443"/>
      <c r="T393" s="2443"/>
      <c r="U393" s="2443"/>
      <c r="V393" s="2443"/>
      <c r="W393" s="2443"/>
      <c r="X393" s="2443"/>
      <c r="Y393" s="2443"/>
      <c r="Z393" s="2443"/>
      <c r="AA393" s="2443"/>
      <c r="AB393" s="2443"/>
      <c r="AC393" s="2443"/>
      <c r="AD393" s="2443"/>
      <c r="AE393" s="2443"/>
      <c r="AF393" s="244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43"/>
      <c r="G394" s="2443"/>
      <c r="H394" s="2443"/>
      <c r="I394" s="2443"/>
      <c r="J394" s="2443"/>
      <c r="K394" s="2443"/>
      <c r="L394" s="2443"/>
      <c r="M394" s="2443"/>
      <c r="N394" s="2443"/>
      <c r="O394" s="2443"/>
      <c r="P394" s="2443"/>
      <c r="Q394" s="2443"/>
      <c r="R394" s="2443"/>
      <c r="S394" s="2443"/>
      <c r="T394" s="2443"/>
      <c r="U394" s="2443"/>
      <c r="V394" s="2443"/>
      <c r="W394" s="2443"/>
      <c r="X394" s="2443"/>
      <c r="Y394" s="2443"/>
      <c r="Z394" s="2443"/>
      <c r="AA394" s="2443"/>
      <c r="AB394" s="2443"/>
      <c r="AC394" s="2443"/>
      <c r="AD394" s="2443"/>
      <c r="AE394" s="2443"/>
      <c r="AF394" s="244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43"/>
      <c r="G395" s="2443"/>
      <c r="H395" s="2443"/>
      <c r="I395" s="2443"/>
      <c r="J395" s="2443"/>
      <c r="K395" s="2443"/>
      <c r="L395" s="2443"/>
      <c r="M395" s="2443"/>
      <c r="N395" s="2443"/>
      <c r="O395" s="2443"/>
      <c r="P395" s="2443"/>
      <c r="Q395" s="2443"/>
      <c r="R395" s="2443"/>
      <c r="S395" s="2443"/>
      <c r="T395" s="2443"/>
      <c r="U395" s="2443"/>
      <c r="V395" s="2443"/>
      <c r="W395" s="2443"/>
      <c r="X395" s="2443"/>
      <c r="Y395" s="2443"/>
      <c r="Z395" s="2443"/>
      <c r="AA395" s="2443"/>
      <c r="AB395" s="2443"/>
      <c r="AC395" s="2443"/>
      <c r="AD395" s="2443"/>
      <c r="AE395" s="2443"/>
      <c r="AF395" s="244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43"/>
      <c r="G396" s="2443"/>
      <c r="H396" s="2443"/>
      <c r="I396" s="2443"/>
      <c r="J396" s="2443"/>
      <c r="K396" s="2443"/>
      <c r="L396" s="2443"/>
      <c r="M396" s="2443"/>
      <c r="N396" s="2443"/>
      <c r="O396" s="2443"/>
      <c r="P396" s="2443"/>
      <c r="Q396" s="2443"/>
      <c r="R396" s="2443"/>
      <c r="S396" s="2443"/>
      <c r="T396" s="2443"/>
      <c r="U396" s="2443"/>
      <c r="V396" s="2443"/>
      <c r="W396" s="2443"/>
      <c r="X396" s="2443"/>
      <c r="Y396" s="2443"/>
      <c r="Z396" s="2443"/>
      <c r="AA396" s="2443"/>
      <c r="AB396" s="2443"/>
      <c r="AC396" s="2443"/>
      <c r="AD396" s="2443"/>
      <c r="AE396" s="2443"/>
      <c r="AF396" s="244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52" t="s">
        <v>591</v>
      </c>
      <c r="D397" s="2453"/>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54" t="s">
        <v>1467</v>
      </c>
      <c r="AG397" s="2454"/>
      <c r="AH397" s="2454"/>
      <c r="AI397" s="2454"/>
      <c r="AJ397" s="2454"/>
      <c r="AK397" s="2454"/>
      <c r="AL397" s="2455"/>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52" t="s">
        <v>591</v>
      </c>
      <c r="D399" s="2453"/>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54" t="s">
        <v>1462</v>
      </c>
      <c r="AG399" s="2454"/>
      <c r="AH399" s="2454"/>
      <c r="AI399" s="2454"/>
      <c r="AJ399" s="2454"/>
      <c r="AK399" s="2454"/>
      <c r="AL399" s="2455"/>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42" t="s">
        <v>1471</v>
      </c>
      <c r="G403" s="2442"/>
      <c r="H403" s="2442"/>
      <c r="I403" s="2442"/>
      <c r="J403" s="2442"/>
      <c r="K403" s="2442"/>
      <c r="L403" s="2442"/>
      <c r="M403" s="2442"/>
      <c r="N403" s="2442"/>
      <c r="O403" s="2442"/>
      <c r="P403" s="2442"/>
      <c r="Q403" s="2442"/>
      <c r="R403" s="2442"/>
      <c r="S403" s="2442"/>
      <c r="T403" s="2442"/>
      <c r="U403" s="2442"/>
      <c r="V403" s="2442"/>
      <c r="W403" s="2442"/>
      <c r="X403" s="2442"/>
      <c r="Y403" s="2442"/>
      <c r="Z403" s="2442"/>
      <c r="AA403" s="2442"/>
      <c r="AB403" s="2442"/>
      <c r="AC403" s="2442"/>
      <c r="AD403" s="2442"/>
      <c r="AE403" s="2442"/>
      <c r="AF403" s="244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43"/>
      <c r="G404" s="2443"/>
      <c r="H404" s="2443"/>
      <c r="I404" s="2443"/>
      <c r="J404" s="2443"/>
      <c r="K404" s="2443"/>
      <c r="L404" s="2443"/>
      <c r="M404" s="2443"/>
      <c r="N404" s="2443"/>
      <c r="O404" s="2443"/>
      <c r="P404" s="2443"/>
      <c r="Q404" s="2443"/>
      <c r="R404" s="2443"/>
      <c r="S404" s="2443"/>
      <c r="T404" s="2443"/>
      <c r="U404" s="2443"/>
      <c r="V404" s="2443"/>
      <c r="W404" s="2443"/>
      <c r="X404" s="2443"/>
      <c r="Y404" s="2443"/>
      <c r="Z404" s="2443"/>
      <c r="AA404" s="2443"/>
      <c r="AB404" s="2443"/>
      <c r="AC404" s="2443"/>
      <c r="AD404" s="2443"/>
      <c r="AE404" s="2443"/>
      <c r="AF404" s="244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43"/>
      <c r="G405" s="2443"/>
      <c r="H405" s="2443"/>
      <c r="I405" s="2443"/>
      <c r="J405" s="2443"/>
      <c r="K405" s="2443"/>
      <c r="L405" s="2443"/>
      <c r="M405" s="2443"/>
      <c r="N405" s="2443"/>
      <c r="O405" s="2443"/>
      <c r="P405" s="2443"/>
      <c r="Q405" s="2443"/>
      <c r="R405" s="2443"/>
      <c r="S405" s="2443"/>
      <c r="T405" s="2443"/>
      <c r="U405" s="2443"/>
      <c r="V405" s="2443"/>
      <c r="W405" s="2443"/>
      <c r="X405" s="2443"/>
      <c r="Y405" s="2443"/>
      <c r="Z405" s="2443"/>
      <c r="AA405" s="2443"/>
      <c r="AB405" s="2443"/>
      <c r="AC405" s="2443"/>
      <c r="AD405" s="2443"/>
      <c r="AE405" s="2443"/>
      <c r="AF405" s="244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43"/>
      <c r="G406" s="2443"/>
      <c r="H406" s="2443"/>
      <c r="I406" s="2443"/>
      <c r="J406" s="2443"/>
      <c r="K406" s="2443"/>
      <c r="L406" s="2443"/>
      <c r="M406" s="2443"/>
      <c r="N406" s="2443"/>
      <c r="O406" s="2443"/>
      <c r="P406" s="2443"/>
      <c r="Q406" s="2443"/>
      <c r="R406" s="2443"/>
      <c r="S406" s="2443"/>
      <c r="T406" s="2443"/>
      <c r="U406" s="2443"/>
      <c r="V406" s="2443"/>
      <c r="W406" s="2443"/>
      <c r="X406" s="2443"/>
      <c r="Y406" s="2443"/>
      <c r="Z406" s="2443"/>
      <c r="AA406" s="2443"/>
      <c r="AB406" s="2443"/>
      <c r="AC406" s="2443"/>
      <c r="AD406" s="2443"/>
      <c r="AE406" s="2443"/>
      <c r="AF406" s="244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52" t="s">
        <v>591</v>
      </c>
      <c r="D407" s="2453"/>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54" t="s">
        <v>1462</v>
      </c>
      <c r="AG407" s="2454"/>
      <c r="AH407" s="2454"/>
      <c r="AI407" s="2454"/>
      <c r="AJ407" s="2454"/>
      <c r="AK407" s="2454"/>
      <c r="AL407" s="2455"/>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52" t="s">
        <v>591</v>
      </c>
      <c r="D409" s="2453"/>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54" t="s">
        <v>1474</v>
      </c>
      <c r="AG409" s="2454"/>
      <c r="AH409" s="2454"/>
      <c r="AI409" s="2454"/>
      <c r="AJ409" s="2454"/>
      <c r="AK409" s="2454"/>
      <c r="AL409" s="2455"/>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52" t="s">
        <v>591</v>
      </c>
      <c r="D412" s="2453"/>
      <c r="E412" s="715" t="s">
        <v>1475</v>
      </c>
      <c r="F412" s="2442" t="s">
        <v>1476</v>
      </c>
      <c r="G412" s="2442"/>
      <c r="H412" s="2442"/>
      <c r="I412" s="2442"/>
      <c r="J412" s="2442"/>
      <c r="K412" s="2442"/>
      <c r="L412" s="2442"/>
      <c r="M412" s="2442"/>
      <c r="N412" s="2442"/>
      <c r="O412" s="2442"/>
      <c r="P412" s="2442"/>
      <c r="Q412" s="2442"/>
      <c r="R412" s="2442"/>
      <c r="S412" s="2442"/>
      <c r="T412" s="2442"/>
      <c r="U412" s="2442"/>
      <c r="V412" s="2442"/>
      <c r="W412" s="2442"/>
      <c r="X412" s="2442"/>
      <c r="Y412" s="2442"/>
      <c r="Z412" s="2442"/>
      <c r="AA412" s="2442"/>
      <c r="AB412" s="2442"/>
      <c r="AC412" s="2442"/>
      <c r="AD412" s="2442"/>
      <c r="AE412" s="244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43"/>
      <c r="G413" s="2443"/>
      <c r="H413" s="2443"/>
      <c r="I413" s="2443"/>
      <c r="J413" s="2443"/>
      <c r="K413" s="2443"/>
      <c r="L413" s="2443"/>
      <c r="M413" s="2443"/>
      <c r="N413" s="2443"/>
      <c r="O413" s="2443"/>
      <c r="P413" s="2443"/>
      <c r="Q413" s="2443"/>
      <c r="R413" s="2443"/>
      <c r="S413" s="2443"/>
      <c r="T413" s="2443"/>
      <c r="U413" s="2443"/>
      <c r="V413" s="2443"/>
      <c r="W413" s="2443"/>
      <c r="X413" s="2443"/>
      <c r="Y413" s="2443"/>
      <c r="Z413" s="2443"/>
      <c r="AA413" s="2443"/>
      <c r="AB413" s="2443"/>
      <c r="AC413" s="2443"/>
      <c r="AD413" s="2443"/>
      <c r="AE413" s="2443"/>
      <c r="AF413" s="2532" t="s">
        <v>1462</v>
      </c>
      <c r="AG413" s="2532"/>
      <c r="AH413" s="2532"/>
      <c r="AI413" s="2532"/>
      <c r="AJ413" s="2532"/>
      <c r="AK413" s="2532"/>
      <c r="AL413" s="2541"/>
      <c r="AM413" s="570"/>
      <c r="AN413" s="597"/>
      <c r="BS413" s="570"/>
      <c r="BT413" s="570"/>
      <c r="BY413" s="570"/>
      <c r="BZ413" s="570"/>
      <c r="CA413" s="570"/>
      <c r="CB413" s="570"/>
      <c r="CC413" s="570"/>
    </row>
    <row r="414" spans="1:81" s="550" customFormat="1" ht="12.75" customHeight="1">
      <c r="A414" s="536"/>
      <c r="B414" s="14"/>
      <c r="C414" s="731"/>
      <c r="D414" s="14"/>
      <c r="E414" s="691"/>
      <c r="F414" s="2443"/>
      <c r="G414" s="2443"/>
      <c r="H414" s="2443"/>
      <c r="I414" s="2443"/>
      <c r="J414" s="2443"/>
      <c r="K414" s="2443"/>
      <c r="L414" s="2443"/>
      <c r="M414" s="2443"/>
      <c r="N414" s="2443"/>
      <c r="O414" s="2443"/>
      <c r="P414" s="2443"/>
      <c r="Q414" s="2443"/>
      <c r="R414" s="2443"/>
      <c r="S414" s="2443"/>
      <c r="T414" s="2443"/>
      <c r="U414" s="2443"/>
      <c r="V414" s="2443"/>
      <c r="W414" s="2443"/>
      <c r="X414" s="2443"/>
      <c r="Y414" s="2443"/>
      <c r="Z414" s="2443"/>
      <c r="AA414" s="2443"/>
      <c r="AB414" s="2443"/>
      <c r="AC414" s="2443"/>
      <c r="AD414" s="2443"/>
      <c r="AE414" s="244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44"/>
      <c r="G415" s="2444"/>
      <c r="H415" s="2444"/>
      <c r="I415" s="2444"/>
      <c r="J415" s="2444"/>
      <c r="K415" s="2444"/>
      <c r="L415" s="2444"/>
      <c r="M415" s="2444"/>
      <c r="N415" s="2444"/>
      <c r="O415" s="2444"/>
      <c r="P415" s="2444"/>
      <c r="Q415" s="2444"/>
      <c r="R415" s="2444"/>
      <c r="S415" s="2444"/>
      <c r="T415" s="2444"/>
      <c r="U415" s="2444"/>
      <c r="V415" s="2444"/>
      <c r="W415" s="2444"/>
      <c r="X415" s="2444"/>
      <c r="Y415" s="2444"/>
      <c r="Z415" s="2444"/>
      <c r="AA415" s="2444"/>
      <c r="AB415" s="2444"/>
      <c r="AC415" s="2444"/>
      <c r="AD415" s="2444"/>
      <c r="AE415" s="2444"/>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42" t="s">
        <v>1478</v>
      </c>
      <c r="G417" s="2442"/>
      <c r="H417" s="2442"/>
      <c r="I417" s="2442"/>
      <c r="J417" s="2442"/>
      <c r="K417" s="2442"/>
      <c r="L417" s="2442"/>
      <c r="M417" s="2442"/>
      <c r="N417" s="2442"/>
      <c r="O417" s="2442"/>
      <c r="P417" s="2442"/>
      <c r="Q417" s="2442"/>
      <c r="R417" s="2442"/>
      <c r="S417" s="2442"/>
      <c r="T417" s="2442"/>
      <c r="U417" s="2442"/>
      <c r="V417" s="2442"/>
      <c r="W417" s="2442"/>
      <c r="X417" s="2442"/>
      <c r="Y417" s="2442"/>
      <c r="Z417" s="2442"/>
      <c r="AA417" s="2442"/>
      <c r="AB417" s="2442"/>
      <c r="AC417" s="2442"/>
      <c r="AD417" s="2442"/>
      <c r="AE417" s="2442"/>
      <c r="AF417" s="747"/>
      <c r="AG417" s="747"/>
      <c r="AH417" s="747"/>
      <c r="AI417" s="747"/>
      <c r="AJ417" s="747"/>
      <c r="AK417" s="747"/>
      <c r="AL417" s="748"/>
      <c r="AM417" s="570"/>
    </row>
    <row r="418" spans="1:55">
      <c r="A418" s="536"/>
      <c r="C418" s="731"/>
      <c r="E418" s="691"/>
      <c r="F418" s="2443"/>
      <c r="G418" s="2443"/>
      <c r="H418" s="2443"/>
      <c r="I418" s="2443"/>
      <c r="J418" s="2443"/>
      <c r="K418" s="2443"/>
      <c r="L418" s="2443"/>
      <c r="M418" s="2443"/>
      <c r="N418" s="2443"/>
      <c r="O418" s="2443"/>
      <c r="P418" s="2443"/>
      <c r="Q418" s="2443"/>
      <c r="R418" s="2443"/>
      <c r="S418" s="2443"/>
      <c r="T418" s="2443"/>
      <c r="U418" s="2443"/>
      <c r="V418" s="2443"/>
      <c r="W418" s="2443"/>
      <c r="X418" s="2443"/>
      <c r="Y418" s="2443"/>
      <c r="Z418" s="2443"/>
      <c r="AA418" s="2443"/>
      <c r="AB418" s="2443"/>
      <c r="AC418" s="2443"/>
      <c r="AD418" s="2443"/>
      <c r="AE418" s="2443"/>
      <c r="AF418" s="539"/>
      <c r="AG418" s="536"/>
      <c r="AH418" s="550"/>
      <c r="AI418" s="550"/>
      <c r="AJ418" s="550"/>
      <c r="AK418" s="550"/>
      <c r="AL418" s="732"/>
      <c r="AM418" s="570"/>
    </row>
    <row r="419" spans="1:55" s="550" customFormat="1" ht="12.75" customHeight="1">
      <c r="A419" s="536"/>
      <c r="B419" s="14"/>
      <c r="C419" s="731"/>
      <c r="D419" s="14"/>
      <c r="E419" s="691"/>
      <c r="F419" s="2443"/>
      <c r="G419" s="2443"/>
      <c r="H419" s="2443"/>
      <c r="I419" s="2443"/>
      <c r="J419" s="2443"/>
      <c r="K419" s="2443"/>
      <c r="L419" s="2443"/>
      <c r="M419" s="2443"/>
      <c r="N419" s="2443"/>
      <c r="O419" s="2443"/>
      <c r="P419" s="2443"/>
      <c r="Q419" s="2443"/>
      <c r="R419" s="2443"/>
      <c r="S419" s="2443"/>
      <c r="T419" s="2443"/>
      <c r="U419" s="2443"/>
      <c r="V419" s="2443"/>
      <c r="W419" s="2443"/>
      <c r="X419" s="2443"/>
      <c r="Y419" s="2443"/>
      <c r="Z419" s="2443"/>
      <c r="AA419" s="2443"/>
      <c r="AB419" s="2443"/>
      <c r="AC419" s="2443"/>
      <c r="AD419" s="2443"/>
      <c r="AE419" s="2443"/>
      <c r="AL419" s="732"/>
      <c r="AM419" s="570"/>
      <c r="AN419" s="597"/>
    </row>
    <row r="420" spans="1:55" s="550" customFormat="1" ht="12.75" customHeight="1">
      <c r="A420" s="536"/>
      <c r="B420" s="14"/>
      <c r="C420" s="739"/>
      <c r="F420" s="2443"/>
      <c r="G420" s="2443"/>
      <c r="H420" s="2443"/>
      <c r="I420" s="2443"/>
      <c r="J420" s="2443"/>
      <c r="K420" s="2443"/>
      <c r="L420" s="2443"/>
      <c r="M420" s="2443"/>
      <c r="N420" s="2443"/>
      <c r="O420" s="2443"/>
      <c r="P420" s="2443"/>
      <c r="Q420" s="2443"/>
      <c r="R420" s="2443"/>
      <c r="S420" s="2443"/>
      <c r="T420" s="2443"/>
      <c r="U420" s="2443"/>
      <c r="V420" s="2443"/>
      <c r="W420" s="2443"/>
      <c r="X420" s="2443"/>
      <c r="Y420" s="2443"/>
      <c r="Z420" s="2443"/>
      <c r="AA420" s="2443"/>
      <c r="AB420" s="2443"/>
      <c r="AC420" s="2443"/>
      <c r="AD420" s="2443"/>
      <c r="AE420" s="2443"/>
      <c r="AL420" s="732"/>
      <c r="AM420" s="570"/>
      <c r="AN420" s="597"/>
    </row>
    <row r="421" spans="1:55" s="550" customFormat="1" ht="12.75" customHeight="1">
      <c r="A421" s="536"/>
      <c r="B421" s="14"/>
      <c r="C421" s="2452" t="s">
        <v>545</v>
      </c>
      <c r="D421" s="2453"/>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32" t="s">
        <v>1462</v>
      </c>
      <c r="AG421" s="2532"/>
      <c r="AH421" s="2532"/>
      <c r="AI421" s="2532"/>
      <c r="AJ421" s="2532"/>
      <c r="AK421" s="2532"/>
      <c r="AL421" s="2541"/>
      <c r="AM421" s="570"/>
      <c r="AN421" s="597"/>
    </row>
    <row r="422" spans="1:55" s="550" customFormat="1" ht="12.75" customHeight="1">
      <c r="A422" s="536"/>
      <c r="B422" s="14"/>
      <c r="C422" s="739"/>
      <c r="AL422" s="732"/>
      <c r="AM422" s="570"/>
      <c r="AN422" s="597"/>
    </row>
    <row r="423" spans="1:55" s="550" customFormat="1" ht="12.75" customHeight="1">
      <c r="A423" s="536"/>
      <c r="B423" s="14"/>
      <c r="C423" s="2452" t="s">
        <v>591</v>
      </c>
      <c r="D423" s="2453"/>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32" t="s">
        <v>1474</v>
      </c>
      <c r="AG423" s="2532"/>
      <c r="AH423" s="2532"/>
      <c r="AI423" s="2532"/>
      <c r="AJ423" s="2532"/>
      <c r="AK423" s="2532"/>
      <c r="AL423" s="254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42" t="s">
        <v>1482</v>
      </c>
      <c r="G427" s="2442"/>
      <c r="H427" s="2442"/>
      <c r="I427" s="2442"/>
      <c r="J427" s="2442"/>
      <c r="K427" s="2442"/>
      <c r="L427" s="2442"/>
      <c r="M427" s="2442"/>
      <c r="N427" s="2442"/>
      <c r="O427" s="2442"/>
      <c r="P427" s="2442"/>
      <c r="Q427" s="2442"/>
      <c r="R427" s="2442"/>
      <c r="S427" s="2442"/>
      <c r="T427" s="2442"/>
      <c r="U427" s="2442"/>
      <c r="V427" s="2442"/>
      <c r="W427" s="2442"/>
      <c r="X427" s="2442"/>
      <c r="Y427" s="2442"/>
      <c r="Z427" s="2442"/>
      <c r="AA427" s="2442"/>
      <c r="AB427" s="2442"/>
      <c r="AC427" s="2442"/>
      <c r="AD427" s="2442"/>
      <c r="AE427" s="2442"/>
      <c r="AF427" s="714"/>
      <c r="AG427" s="714"/>
      <c r="AH427" s="714"/>
      <c r="AI427" s="714"/>
      <c r="AJ427" s="714"/>
      <c r="AK427" s="714"/>
      <c r="AL427" s="745"/>
      <c r="AM427" s="570"/>
      <c r="AN427" s="597"/>
    </row>
    <row r="428" spans="1:55" s="550" customFormat="1" ht="12.75" customHeight="1">
      <c r="A428" s="536"/>
      <c r="B428" s="14"/>
      <c r="C428" s="731"/>
      <c r="D428" s="14"/>
      <c r="E428" s="691"/>
      <c r="F428" s="2443"/>
      <c r="G428" s="2443"/>
      <c r="H428" s="2443"/>
      <c r="I428" s="2443"/>
      <c r="J428" s="2443"/>
      <c r="K428" s="2443"/>
      <c r="L428" s="2443"/>
      <c r="M428" s="2443"/>
      <c r="N428" s="2443"/>
      <c r="O428" s="2443"/>
      <c r="P428" s="2443"/>
      <c r="Q428" s="2443"/>
      <c r="R428" s="2443"/>
      <c r="S428" s="2443"/>
      <c r="T428" s="2443"/>
      <c r="U428" s="2443"/>
      <c r="V428" s="2443"/>
      <c r="W428" s="2443"/>
      <c r="X428" s="2443"/>
      <c r="Y428" s="2443"/>
      <c r="Z428" s="2443"/>
      <c r="AA428" s="2443"/>
      <c r="AB428" s="2443"/>
      <c r="AC428" s="2443"/>
      <c r="AD428" s="2443"/>
      <c r="AE428" s="2443"/>
      <c r="AF428" s="539"/>
      <c r="AG428" s="536"/>
      <c r="AL428" s="732"/>
      <c r="AM428" s="570"/>
      <c r="AN428" s="597"/>
    </row>
    <row r="429" spans="1:55" s="550" customFormat="1" ht="12.6" customHeight="1">
      <c r="A429" s="536"/>
      <c r="B429" s="14"/>
      <c r="C429" s="731"/>
      <c r="D429" s="14"/>
      <c r="E429" s="691"/>
      <c r="F429" s="2443"/>
      <c r="G429" s="2443"/>
      <c r="H429" s="2443"/>
      <c r="I429" s="2443"/>
      <c r="J429" s="2443"/>
      <c r="K429" s="2443"/>
      <c r="L429" s="2443"/>
      <c r="M429" s="2443"/>
      <c r="N429" s="2443"/>
      <c r="O429" s="2443"/>
      <c r="P429" s="2443"/>
      <c r="Q429" s="2443"/>
      <c r="R429" s="2443"/>
      <c r="S429" s="2443"/>
      <c r="T429" s="2443"/>
      <c r="U429" s="2443"/>
      <c r="V429" s="2443"/>
      <c r="W429" s="2443"/>
      <c r="X429" s="2443"/>
      <c r="Y429" s="2443"/>
      <c r="Z429" s="2443"/>
      <c r="AA429" s="2443"/>
      <c r="AB429" s="2443"/>
      <c r="AC429" s="2443"/>
      <c r="AD429" s="2443"/>
      <c r="AE429" s="2443"/>
      <c r="AL429" s="732"/>
      <c r="AM429" s="570"/>
      <c r="AN429" s="597"/>
    </row>
    <row r="430" spans="1:55" s="550" customFormat="1" ht="12.75" customHeight="1">
      <c r="A430" s="536"/>
      <c r="B430" s="14"/>
      <c r="C430" s="2452" t="s">
        <v>545</v>
      </c>
      <c r="D430" s="2453"/>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32" t="s">
        <v>1462</v>
      </c>
      <c r="AG430" s="2532"/>
      <c r="AH430" s="2532"/>
      <c r="AI430" s="2532"/>
      <c r="AJ430" s="2532"/>
      <c r="AK430" s="2532"/>
      <c r="AL430" s="254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35" customHeight="1">
      <c r="A433" s="536"/>
      <c r="C433" s="746"/>
      <c r="D433" s="747"/>
      <c r="E433" s="715" t="s">
        <v>1484</v>
      </c>
      <c r="F433" s="2442" t="s">
        <v>1485</v>
      </c>
      <c r="G433" s="2442"/>
      <c r="H433" s="2442"/>
      <c r="I433" s="2442"/>
      <c r="J433" s="2442"/>
      <c r="K433" s="2442"/>
      <c r="L433" s="2442"/>
      <c r="M433" s="2442"/>
      <c r="N433" s="2442"/>
      <c r="O433" s="2442"/>
      <c r="P433" s="2442"/>
      <c r="Q433" s="2442"/>
      <c r="R433" s="2442"/>
      <c r="S433" s="2442"/>
      <c r="T433" s="2442"/>
      <c r="U433" s="2442"/>
      <c r="V433" s="2442"/>
      <c r="W433" s="2442"/>
      <c r="X433" s="2442"/>
      <c r="Y433" s="2442"/>
      <c r="Z433" s="2442"/>
      <c r="AA433" s="2442"/>
      <c r="AB433" s="2442"/>
      <c r="AC433" s="2442"/>
      <c r="AD433" s="2442"/>
      <c r="AE433" s="2442"/>
      <c r="AF433" s="747"/>
      <c r="AG433" s="747"/>
      <c r="AH433" s="747"/>
      <c r="AI433" s="747"/>
      <c r="AJ433" s="747"/>
      <c r="AK433" s="747"/>
      <c r="AL433" s="748"/>
      <c r="AM433" s="570"/>
      <c r="AO433" s="550"/>
      <c r="AP433" s="550"/>
      <c r="BD433" s="14"/>
      <c r="BE433" s="14"/>
      <c r="BF433" s="14"/>
      <c r="BG433" s="14"/>
      <c r="BH433" s="14"/>
    </row>
    <row r="434" spans="1:60">
      <c r="A434" s="536"/>
      <c r="C434" s="731"/>
      <c r="E434" s="691"/>
      <c r="F434" s="2443"/>
      <c r="G434" s="2443"/>
      <c r="H434" s="2443"/>
      <c r="I434" s="2443"/>
      <c r="J434" s="2443"/>
      <c r="K434" s="2443"/>
      <c r="L434" s="2443"/>
      <c r="M434" s="2443"/>
      <c r="N434" s="2443"/>
      <c r="O434" s="2443"/>
      <c r="P434" s="2443"/>
      <c r="Q434" s="2443"/>
      <c r="R434" s="2443"/>
      <c r="S434" s="2443"/>
      <c r="T434" s="2443"/>
      <c r="U434" s="2443"/>
      <c r="V434" s="2443"/>
      <c r="W434" s="2443"/>
      <c r="X434" s="2443"/>
      <c r="Y434" s="2443"/>
      <c r="Z434" s="2443"/>
      <c r="AA434" s="2443"/>
      <c r="AB434" s="2443"/>
      <c r="AC434" s="2443"/>
      <c r="AD434" s="2443"/>
      <c r="AE434" s="2443"/>
      <c r="AF434" s="594"/>
      <c r="AG434" s="594"/>
      <c r="AH434" s="594"/>
      <c r="AI434" s="594"/>
      <c r="AJ434" s="594"/>
      <c r="AK434" s="594"/>
      <c r="AL434" s="750"/>
      <c r="AM434" s="570"/>
      <c r="AO434" s="550"/>
      <c r="AP434" s="550"/>
    </row>
    <row r="435" spans="1:60" s="550" customFormat="1" ht="12.75" customHeight="1">
      <c r="A435" s="536"/>
      <c r="B435" s="14"/>
      <c r="C435" s="731"/>
      <c r="D435" s="14"/>
      <c r="E435" s="691"/>
      <c r="F435" s="2443"/>
      <c r="G435" s="2443"/>
      <c r="H435" s="2443"/>
      <c r="I435" s="2443"/>
      <c r="J435" s="2443"/>
      <c r="K435" s="2443"/>
      <c r="L435" s="2443"/>
      <c r="M435" s="2443"/>
      <c r="N435" s="2443"/>
      <c r="O435" s="2443"/>
      <c r="P435" s="2443"/>
      <c r="Q435" s="2443"/>
      <c r="R435" s="2443"/>
      <c r="S435" s="2443"/>
      <c r="T435" s="2443"/>
      <c r="U435" s="2443"/>
      <c r="V435" s="2443"/>
      <c r="W435" s="2443"/>
      <c r="X435" s="2443"/>
      <c r="Y435" s="2443"/>
      <c r="Z435" s="2443"/>
      <c r="AA435" s="2443"/>
      <c r="AB435" s="2443"/>
      <c r="AC435" s="2443"/>
      <c r="AD435" s="2443"/>
      <c r="AE435" s="2443"/>
      <c r="AF435" s="594"/>
      <c r="AG435" s="594"/>
      <c r="AH435" s="594"/>
      <c r="AI435" s="594"/>
      <c r="AJ435" s="594"/>
      <c r="AK435" s="594"/>
      <c r="AL435" s="750"/>
      <c r="AM435" s="570"/>
      <c r="AN435" s="597"/>
    </row>
    <row r="436" spans="1:60" s="550" customFormat="1" ht="12.75" customHeight="1">
      <c r="A436" s="536"/>
      <c r="B436" s="14"/>
      <c r="C436" s="751"/>
      <c r="D436" s="730"/>
      <c r="E436" s="719"/>
      <c r="F436" s="2443"/>
      <c r="G436" s="2443"/>
      <c r="H436" s="2443"/>
      <c r="I436" s="2443"/>
      <c r="J436" s="2443"/>
      <c r="K436" s="2443"/>
      <c r="L436" s="2443"/>
      <c r="M436" s="2443"/>
      <c r="N436" s="2443"/>
      <c r="O436" s="2443"/>
      <c r="P436" s="2443"/>
      <c r="Q436" s="2443"/>
      <c r="R436" s="2443"/>
      <c r="S436" s="2443"/>
      <c r="T436" s="2443"/>
      <c r="U436" s="2443"/>
      <c r="V436" s="2443"/>
      <c r="W436" s="2443"/>
      <c r="X436" s="2443"/>
      <c r="Y436" s="2443"/>
      <c r="Z436" s="2443"/>
      <c r="AA436" s="2443"/>
      <c r="AB436" s="2443"/>
      <c r="AC436" s="2443"/>
      <c r="AD436" s="2443"/>
      <c r="AE436" s="244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43"/>
      <c r="G437" s="2443"/>
      <c r="H437" s="2443"/>
      <c r="I437" s="2443"/>
      <c r="J437" s="2443"/>
      <c r="K437" s="2443"/>
      <c r="L437" s="2443"/>
      <c r="M437" s="2443"/>
      <c r="N437" s="2443"/>
      <c r="O437" s="2443"/>
      <c r="P437" s="2443"/>
      <c r="Q437" s="2443"/>
      <c r="R437" s="2443"/>
      <c r="S437" s="2443"/>
      <c r="T437" s="2443"/>
      <c r="U437" s="2443"/>
      <c r="V437" s="2443"/>
      <c r="W437" s="2443"/>
      <c r="X437" s="2443"/>
      <c r="Y437" s="2443"/>
      <c r="Z437" s="2443"/>
      <c r="AA437" s="2443"/>
      <c r="AB437" s="2443"/>
      <c r="AC437" s="2443"/>
      <c r="AD437" s="2443"/>
      <c r="AE437" s="2443"/>
      <c r="AF437" s="594"/>
      <c r="AG437" s="594"/>
      <c r="AH437" s="594"/>
      <c r="AI437" s="594"/>
      <c r="AJ437" s="594"/>
      <c r="AK437" s="594"/>
      <c r="AL437" s="750"/>
      <c r="AM437" s="570"/>
      <c r="AN437" s="597"/>
    </row>
    <row r="438" spans="1:60" s="550" customFormat="1" ht="12.75" customHeight="1">
      <c r="A438" s="536"/>
      <c r="B438" s="14"/>
      <c r="C438" s="751"/>
      <c r="D438" s="730"/>
      <c r="E438" s="719"/>
      <c r="F438" s="2443"/>
      <c r="G438" s="2443"/>
      <c r="H438" s="2443"/>
      <c r="I438" s="2443"/>
      <c r="J438" s="2443"/>
      <c r="K438" s="2443"/>
      <c r="L438" s="2443"/>
      <c r="M438" s="2443"/>
      <c r="N438" s="2443"/>
      <c r="O438" s="2443"/>
      <c r="P438" s="2443"/>
      <c r="Q438" s="2443"/>
      <c r="R438" s="2443"/>
      <c r="S438" s="2443"/>
      <c r="T438" s="2443"/>
      <c r="U438" s="2443"/>
      <c r="V438" s="2443"/>
      <c r="W438" s="2443"/>
      <c r="X438" s="2443"/>
      <c r="Y438" s="2443"/>
      <c r="Z438" s="2443"/>
      <c r="AA438" s="2443"/>
      <c r="AB438" s="2443"/>
      <c r="AC438" s="2443"/>
      <c r="AD438" s="2443"/>
      <c r="AE438" s="2443"/>
      <c r="AF438" s="594"/>
      <c r="AG438" s="594"/>
      <c r="AH438" s="594"/>
      <c r="AI438" s="594"/>
      <c r="AJ438" s="594"/>
      <c r="AK438" s="594"/>
      <c r="AL438" s="750"/>
      <c r="AM438" s="570"/>
      <c r="AN438" s="597"/>
    </row>
    <row r="439" spans="1:60" s="550" customFormat="1" ht="12.75" customHeight="1">
      <c r="A439" s="536"/>
      <c r="B439" s="14"/>
      <c r="C439" s="751"/>
      <c r="D439" s="730"/>
      <c r="E439" s="719"/>
      <c r="F439" s="2443"/>
      <c r="G439" s="2443"/>
      <c r="H439" s="2443"/>
      <c r="I439" s="2443"/>
      <c r="J439" s="2443"/>
      <c r="K439" s="2443"/>
      <c r="L439" s="2443"/>
      <c r="M439" s="2443"/>
      <c r="N439" s="2443"/>
      <c r="O439" s="2443"/>
      <c r="P439" s="2443"/>
      <c r="Q439" s="2443"/>
      <c r="R439" s="2443"/>
      <c r="S439" s="2443"/>
      <c r="T439" s="2443"/>
      <c r="U439" s="2443"/>
      <c r="V439" s="2443"/>
      <c r="W439" s="2443"/>
      <c r="X439" s="2443"/>
      <c r="Y439" s="2443"/>
      <c r="Z439" s="2443"/>
      <c r="AA439" s="2443"/>
      <c r="AB439" s="2443"/>
      <c r="AC439" s="2443"/>
      <c r="AD439" s="2443"/>
      <c r="AE439" s="2443"/>
      <c r="AF439" s="594"/>
      <c r="AG439" s="594"/>
      <c r="AH439" s="594"/>
      <c r="AI439" s="594"/>
      <c r="AJ439" s="594"/>
      <c r="AK439" s="594"/>
      <c r="AL439" s="750"/>
      <c r="AM439" s="570"/>
      <c r="AN439" s="597"/>
    </row>
    <row r="440" spans="1:60" s="550" customFormat="1" ht="12.75" customHeight="1">
      <c r="A440" s="536"/>
      <c r="B440" s="14"/>
      <c r="C440" s="751"/>
      <c r="D440" s="730"/>
      <c r="E440" s="719"/>
      <c r="F440" s="2443"/>
      <c r="G440" s="2443"/>
      <c r="H440" s="2443"/>
      <c r="I440" s="2443"/>
      <c r="J440" s="2443"/>
      <c r="K440" s="2443"/>
      <c r="L440" s="2443"/>
      <c r="M440" s="2443"/>
      <c r="N440" s="2443"/>
      <c r="O440" s="2443"/>
      <c r="P440" s="2443"/>
      <c r="Q440" s="2443"/>
      <c r="R440" s="2443"/>
      <c r="S440" s="2443"/>
      <c r="T440" s="2443"/>
      <c r="U440" s="2443"/>
      <c r="V440" s="2443"/>
      <c r="W440" s="2443"/>
      <c r="X440" s="2443"/>
      <c r="Y440" s="2443"/>
      <c r="Z440" s="2443"/>
      <c r="AA440" s="2443"/>
      <c r="AB440" s="2443"/>
      <c r="AC440" s="2443"/>
      <c r="AD440" s="2443"/>
      <c r="AE440" s="2443"/>
      <c r="AF440" s="594"/>
      <c r="AG440" s="594"/>
      <c r="AH440" s="594"/>
      <c r="AI440" s="594"/>
      <c r="AJ440" s="594"/>
      <c r="AK440" s="594"/>
      <c r="AL440" s="750"/>
      <c r="AM440" s="570"/>
      <c r="AN440" s="597"/>
    </row>
    <row r="441" spans="1:60" s="550" customFormat="1" ht="17.25" customHeight="1">
      <c r="A441" s="536"/>
      <c r="B441" s="14"/>
      <c r="C441" s="751"/>
      <c r="D441" s="730"/>
      <c r="E441" s="719"/>
      <c r="F441" s="2443"/>
      <c r="G441" s="2443"/>
      <c r="H441" s="2443"/>
      <c r="I441" s="2443"/>
      <c r="J441" s="2443"/>
      <c r="K441" s="2443"/>
      <c r="L441" s="2443"/>
      <c r="M441" s="2443"/>
      <c r="N441" s="2443"/>
      <c r="O441" s="2443"/>
      <c r="P441" s="2443"/>
      <c r="Q441" s="2443"/>
      <c r="R441" s="2443"/>
      <c r="S441" s="2443"/>
      <c r="T441" s="2443"/>
      <c r="U441" s="2443"/>
      <c r="V441" s="2443"/>
      <c r="W441" s="2443"/>
      <c r="X441" s="2443"/>
      <c r="Y441" s="2443"/>
      <c r="Z441" s="2443"/>
      <c r="AA441" s="2443"/>
      <c r="AB441" s="2443"/>
      <c r="AC441" s="2443"/>
      <c r="AD441" s="2443"/>
      <c r="AE441" s="2443"/>
      <c r="AL441" s="732"/>
      <c r="AM441" s="570"/>
      <c r="AN441" s="597"/>
    </row>
    <row r="442" spans="1:60" s="550" customFormat="1" ht="12.75" customHeight="1">
      <c r="A442" s="536"/>
      <c r="B442" s="14"/>
      <c r="C442" s="2452" t="s">
        <v>545</v>
      </c>
      <c r="D442" s="2453"/>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32" t="s">
        <v>1462</v>
      </c>
      <c r="AG442" s="2532"/>
      <c r="AH442" s="2532"/>
      <c r="AI442" s="2532"/>
      <c r="AJ442" s="2532"/>
      <c r="AK442" s="2532"/>
      <c r="AL442" s="254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42" t="s">
        <v>1488</v>
      </c>
      <c r="G445" s="2442"/>
      <c r="H445" s="2442"/>
      <c r="I445" s="2442"/>
      <c r="J445" s="2442"/>
      <c r="K445" s="2442"/>
      <c r="L445" s="2442"/>
      <c r="M445" s="2442"/>
      <c r="N445" s="2442"/>
      <c r="O445" s="2442"/>
      <c r="P445" s="2442"/>
      <c r="Q445" s="2442"/>
      <c r="R445" s="2442"/>
      <c r="S445" s="2442"/>
      <c r="T445" s="2442"/>
      <c r="U445" s="2442"/>
      <c r="V445" s="2442"/>
      <c r="W445" s="2442"/>
      <c r="X445" s="2442"/>
      <c r="Y445" s="2442"/>
      <c r="Z445" s="2442"/>
      <c r="AA445" s="2442"/>
      <c r="AB445" s="2442"/>
      <c r="AC445" s="2442"/>
      <c r="AD445" s="2442"/>
      <c r="AE445" s="2442"/>
      <c r="AF445" s="714"/>
      <c r="AG445" s="714"/>
      <c r="AH445" s="714"/>
      <c r="AI445" s="714"/>
      <c r="AJ445" s="714"/>
      <c r="AK445" s="714"/>
      <c r="AL445" s="745"/>
      <c r="AM445" s="570"/>
      <c r="AN445" s="597"/>
    </row>
    <row r="446" spans="1:60" s="550" customFormat="1" ht="12.75" customHeight="1">
      <c r="A446" s="536"/>
      <c r="B446" s="14"/>
      <c r="C446" s="751"/>
      <c r="D446" s="730"/>
      <c r="E446" s="719"/>
      <c r="F446" s="2443"/>
      <c r="G446" s="2443"/>
      <c r="H446" s="2443"/>
      <c r="I446" s="2443"/>
      <c r="J446" s="2443"/>
      <c r="K446" s="2443"/>
      <c r="L446" s="2443"/>
      <c r="M446" s="2443"/>
      <c r="N446" s="2443"/>
      <c r="O446" s="2443"/>
      <c r="P446" s="2443"/>
      <c r="Q446" s="2443"/>
      <c r="R446" s="2443"/>
      <c r="S446" s="2443"/>
      <c r="T446" s="2443"/>
      <c r="U446" s="2443"/>
      <c r="V446" s="2443"/>
      <c r="W446" s="2443"/>
      <c r="X446" s="2443"/>
      <c r="Y446" s="2443"/>
      <c r="Z446" s="2443"/>
      <c r="AA446" s="2443"/>
      <c r="AB446" s="2443"/>
      <c r="AC446" s="2443"/>
      <c r="AD446" s="2443"/>
      <c r="AE446" s="2443"/>
      <c r="AF446" s="591"/>
      <c r="AG446" s="591"/>
      <c r="AH446" s="591"/>
      <c r="AI446" s="591"/>
      <c r="AJ446" s="591"/>
      <c r="AK446" s="591"/>
      <c r="AL446" s="720"/>
      <c r="AM446" s="570"/>
      <c r="AN446" s="597"/>
    </row>
    <row r="447" spans="1:60" s="550" customFormat="1" ht="12.75" customHeight="1">
      <c r="A447" s="536"/>
      <c r="B447" s="14"/>
      <c r="C447" s="751"/>
      <c r="D447" s="730"/>
      <c r="E447" s="719"/>
      <c r="F447" s="2443"/>
      <c r="G447" s="2443"/>
      <c r="H447" s="2443"/>
      <c r="I447" s="2443"/>
      <c r="J447" s="2443"/>
      <c r="K447" s="2443"/>
      <c r="L447" s="2443"/>
      <c r="M447" s="2443"/>
      <c r="N447" s="2443"/>
      <c r="O447" s="2443"/>
      <c r="P447" s="2443"/>
      <c r="Q447" s="2443"/>
      <c r="R447" s="2443"/>
      <c r="S447" s="2443"/>
      <c r="T447" s="2443"/>
      <c r="U447" s="2443"/>
      <c r="V447" s="2443"/>
      <c r="W447" s="2443"/>
      <c r="X447" s="2443"/>
      <c r="Y447" s="2443"/>
      <c r="Z447" s="2443"/>
      <c r="AA447" s="2443"/>
      <c r="AB447" s="2443"/>
      <c r="AC447" s="2443"/>
      <c r="AD447" s="2443"/>
      <c r="AE447" s="2443"/>
      <c r="AF447" s="591"/>
      <c r="AG447" s="591"/>
      <c r="AH447" s="591"/>
      <c r="AI447" s="591"/>
      <c r="AJ447" s="591"/>
      <c r="AK447" s="591"/>
      <c r="AL447" s="720"/>
      <c r="AM447" s="570"/>
      <c r="AN447" s="597"/>
    </row>
    <row r="448" spans="1:60" s="550" customFormat="1" ht="12.75" customHeight="1">
      <c r="A448" s="536"/>
      <c r="B448" s="14"/>
      <c r="C448" s="751"/>
      <c r="D448" s="730"/>
      <c r="E448" s="719"/>
      <c r="F448" s="2443"/>
      <c r="G448" s="2443"/>
      <c r="H448" s="2443"/>
      <c r="I448" s="2443"/>
      <c r="J448" s="2443"/>
      <c r="K448" s="2443"/>
      <c r="L448" s="2443"/>
      <c r="M448" s="2443"/>
      <c r="N448" s="2443"/>
      <c r="O448" s="2443"/>
      <c r="P448" s="2443"/>
      <c r="Q448" s="2443"/>
      <c r="R448" s="2443"/>
      <c r="S448" s="2443"/>
      <c r="T448" s="2443"/>
      <c r="U448" s="2443"/>
      <c r="V448" s="2443"/>
      <c r="W448" s="2443"/>
      <c r="X448" s="2443"/>
      <c r="Y448" s="2443"/>
      <c r="Z448" s="2443"/>
      <c r="AA448" s="2443"/>
      <c r="AB448" s="2443"/>
      <c r="AC448" s="2443"/>
      <c r="AD448" s="2443"/>
      <c r="AE448" s="2443"/>
      <c r="AL448" s="732"/>
      <c r="AM448" s="570"/>
      <c r="AN448" s="597"/>
    </row>
    <row r="449" spans="1:40" s="550" customFormat="1" ht="12.75" customHeight="1">
      <c r="A449" s="536"/>
      <c r="B449" s="14"/>
      <c r="C449" s="2452" t="s">
        <v>591</v>
      </c>
      <c r="D449" s="2453"/>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32" t="s">
        <v>1462</v>
      </c>
      <c r="AG449" s="2532"/>
      <c r="AH449" s="2532"/>
      <c r="AI449" s="2532"/>
      <c r="AJ449" s="2532"/>
      <c r="AK449" s="2532"/>
      <c r="AL449" s="254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8" t="s">
        <v>591</v>
      </c>
      <c r="D453" s="2569"/>
      <c r="E453" s="715" t="s">
        <v>1497</v>
      </c>
      <c r="F453" s="2442" t="s">
        <v>1498</v>
      </c>
      <c r="G453" s="2442"/>
      <c r="H453" s="2442"/>
      <c r="I453" s="2442"/>
      <c r="J453" s="2442"/>
      <c r="K453" s="2442"/>
      <c r="L453" s="2442"/>
      <c r="M453" s="2442"/>
      <c r="N453" s="2442"/>
      <c r="O453" s="2442"/>
      <c r="P453" s="2442"/>
      <c r="Q453" s="2442"/>
      <c r="R453" s="2442"/>
      <c r="S453" s="2442"/>
      <c r="T453" s="2442"/>
      <c r="U453" s="2442"/>
      <c r="V453" s="2442"/>
      <c r="W453" s="2442"/>
      <c r="X453" s="2442"/>
      <c r="Y453" s="2442"/>
      <c r="Z453" s="2442"/>
      <c r="AA453" s="2442"/>
      <c r="AB453" s="2442"/>
      <c r="AC453" s="2442"/>
      <c r="AD453" s="2442"/>
      <c r="AE453" s="2442"/>
      <c r="AF453" s="2470" t="s">
        <v>1462</v>
      </c>
      <c r="AG453" s="2470"/>
      <c r="AH453" s="2470"/>
      <c r="AI453" s="2470"/>
      <c r="AJ453" s="2470"/>
      <c r="AK453" s="2470"/>
      <c r="AL453" s="2471"/>
      <c r="AM453" s="570"/>
      <c r="AN453" s="753"/>
    </row>
    <row r="454" spans="1:40" s="550" customFormat="1" ht="12.75" customHeight="1">
      <c r="A454" s="536"/>
      <c r="B454" s="14"/>
      <c r="C454" s="751"/>
      <c r="D454" s="730"/>
      <c r="E454" s="719"/>
      <c r="F454" s="2443"/>
      <c r="G454" s="2443"/>
      <c r="H454" s="2443"/>
      <c r="I454" s="2443"/>
      <c r="J454" s="2443"/>
      <c r="K454" s="2443"/>
      <c r="L454" s="2443"/>
      <c r="M454" s="2443"/>
      <c r="N454" s="2443"/>
      <c r="O454" s="2443"/>
      <c r="P454" s="2443"/>
      <c r="Q454" s="2443"/>
      <c r="R454" s="2443"/>
      <c r="S454" s="2443"/>
      <c r="T454" s="2443"/>
      <c r="U454" s="2443"/>
      <c r="V454" s="2443"/>
      <c r="W454" s="2443"/>
      <c r="X454" s="2443"/>
      <c r="Y454" s="2443"/>
      <c r="Z454" s="2443"/>
      <c r="AA454" s="2443"/>
      <c r="AB454" s="2443"/>
      <c r="AC454" s="2443"/>
      <c r="AD454" s="2443"/>
      <c r="AE454" s="2443"/>
      <c r="AF454" s="591"/>
      <c r="AG454" s="591"/>
      <c r="AH454" s="591"/>
      <c r="AI454" s="591"/>
      <c r="AJ454" s="591"/>
      <c r="AK454" s="591"/>
      <c r="AL454" s="720"/>
      <c r="AM454" s="570"/>
      <c r="AN454" s="754"/>
    </row>
    <row r="455" spans="1:40" s="550" customFormat="1" ht="17.850000000000001" customHeight="1">
      <c r="A455" s="536"/>
      <c r="B455" s="14"/>
      <c r="C455" s="756"/>
      <c r="D455" s="723"/>
      <c r="E455" s="724"/>
      <c r="F455" s="2444"/>
      <c r="G455" s="2444"/>
      <c r="H455" s="2444"/>
      <c r="I455" s="2444"/>
      <c r="J455" s="2444"/>
      <c r="K455" s="2444"/>
      <c r="L455" s="2444"/>
      <c r="M455" s="2444"/>
      <c r="N455" s="2444"/>
      <c r="O455" s="2444"/>
      <c r="P455" s="2444"/>
      <c r="Q455" s="2444"/>
      <c r="R455" s="2444"/>
      <c r="S455" s="2444"/>
      <c r="T455" s="2444"/>
      <c r="U455" s="2444"/>
      <c r="V455" s="2444"/>
      <c r="W455" s="2444"/>
      <c r="X455" s="2444"/>
      <c r="Y455" s="2444"/>
      <c r="Z455" s="2444"/>
      <c r="AA455" s="2444"/>
      <c r="AB455" s="2444"/>
      <c r="AC455" s="2444"/>
      <c r="AD455" s="2444"/>
      <c r="AE455" s="2444"/>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52" t="s">
        <v>591</v>
      </c>
      <c r="D457" s="2453"/>
      <c r="E457" s="715" t="s">
        <v>1503</v>
      </c>
      <c r="F457" s="2442" t="s">
        <v>1504</v>
      </c>
      <c r="G457" s="2442"/>
      <c r="H457" s="2442"/>
      <c r="I457" s="2442"/>
      <c r="J457" s="2442"/>
      <c r="K457" s="2442"/>
      <c r="L457" s="2442"/>
      <c r="M457" s="2442"/>
      <c r="N457" s="2442"/>
      <c r="O457" s="2442"/>
      <c r="P457" s="2442"/>
      <c r="Q457" s="2442"/>
      <c r="R457" s="2442"/>
      <c r="S457" s="2442"/>
      <c r="T457" s="2442"/>
      <c r="U457" s="2442"/>
      <c r="V457" s="2442"/>
      <c r="W457" s="2442"/>
      <c r="X457" s="2442"/>
      <c r="Y457" s="2442"/>
      <c r="Z457" s="2442"/>
      <c r="AA457" s="2442"/>
      <c r="AB457" s="2442"/>
      <c r="AC457" s="2442"/>
      <c r="AD457" s="2442"/>
      <c r="AE457" s="2442"/>
      <c r="AF457" s="2470" t="s">
        <v>1462</v>
      </c>
      <c r="AG457" s="2470"/>
      <c r="AH457" s="2470"/>
      <c r="AI457" s="2470"/>
      <c r="AJ457" s="2470"/>
      <c r="AK457" s="2470"/>
      <c r="AL457" s="2471"/>
      <c r="AM457" s="570"/>
      <c r="AN457" s="535"/>
    </row>
    <row r="458" spans="1:40" s="550" customFormat="1" ht="12.75" customHeight="1">
      <c r="A458" s="536"/>
      <c r="B458" s="14"/>
      <c r="C458" s="731"/>
      <c r="D458" s="14"/>
      <c r="E458" s="691"/>
      <c r="F458" s="2443"/>
      <c r="G458" s="2443"/>
      <c r="H458" s="2443"/>
      <c r="I458" s="2443"/>
      <c r="J458" s="2443"/>
      <c r="K458" s="2443"/>
      <c r="L458" s="2443"/>
      <c r="M458" s="2443"/>
      <c r="N458" s="2443"/>
      <c r="O458" s="2443"/>
      <c r="P458" s="2443"/>
      <c r="Q458" s="2443"/>
      <c r="R458" s="2443"/>
      <c r="S458" s="2443"/>
      <c r="T458" s="2443"/>
      <c r="U458" s="2443"/>
      <c r="V458" s="2443"/>
      <c r="W458" s="2443"/>
      <c r="X458" s="2443"/>
      <c r="Y458" s="2443"/>
      <c r="Z458" s="2443"/>
      <c r="AA458" s="2443"/>
      <c r="AB458" s="2443"/>
      <c r="AC458" s="2443"/>
      <c r="AD458" s="2443"/>
      <c r="AE458" s="2443"/>
      <c r="AF458" s="539"/>
      <c r="AG458" s="536"/>
      <c r="AL458" s="732"/>
      <c r="AM458" s="570"/>
      <c r="AN458" s="535"/>
    </row>
    <row r="459" spans="1:40" s="550" customFormat="1" ht="12.75" customHeight="1">
      <c r="A459" s="536"/>
      <c r="B459" s="14"/>
      <c r="C459" s="731"/>
      <c r="D459" s="14"/>
      <c r="E459" s="691"/>
      <c r="F459" s="2443"/>
      <c r="G459" s="2443"/>
      <c r="H459" s="2443"/>
      <c r="I459" s="2443"/>
      <c r="J459" s="2443"/>
      <c r="K459" s="2443"/>
      <c r="L459" s="2443"/>
      <c r="M459" s="2443"/>
      <c r="N459" s="2443"/>
      <c r="O459" s="2443"/>
      <c r="P459" s="2443"/>
      <c r="Q459" s="2443"/>
      <c r="R459" s="2443"/>
      <c r="S459" s="2443"/>
      <c r="T459" s="2443"/>
      <c r="U459" s="2443"/>
      <c r="V459" s="2443"/>
      <c r="W459" s="2443"/>
      <c r="X459" s="2443"/>
      <c r="Y459" s="2443"/>
      <c r="Z459" s="2443"/>
      <c r="AA459" s="2443"/>
      <c r="AB459" s="2443"/>
      <c r="AC459" s="2443"/>
      <c r="AD459" s="2443"/>
      <c r="AE459" s="2443"/>
      <c r="AF459" s="539"/>
      <c r="AG459" s="536"/>
      <c r="AL459" s="732"/>
      <c r="AM459" s="570"/>
      <c r="AN459" s="535"/>
    </row>
    <row r="460" spans="1:40" s="550" customFormat="1" ht="12.75" customHeight="1">
      <c r="A460" s="536"/>
      <c r="B460" s="14"/>
      <c r="C460" s="756"/>
      <c r="D460" s="723"/>
      <c r="E460" s="724"/>
      <c r="F460" s="2444"/>
      <c r="G460" s="2444"/>
      <c r="H460" s="2444"/>
      <c r="I460" s="2444"/>
      <c r="J460" s="2444"/>
      <c r="K460" s="2444"/>
      <c r="L460" s="2444"/>
      <c r="M460" s="2444"/>
      <c r="N460" s="2444"/>
      <c r="O460" s="2444"/>
      <c r="P460" s="2444"/>
      <c r="Q460" s="2444"/>
      <c r="R460" s="2444"/>
      <c r="S460" s="2444"/>
      <c r="T460" s="2444"/>
      <c r="U460" s="2444"/>
      <c r="V460" s="2444"/>
      <c r="W460" s="2444"/>
      <c r="X460" s="2444"/>
      <c r="Y460" s="2444"/>
      <c r="Z460" s="2444"/>
      <c r="AA460" s="2444"/>
      <c r="AB460" s="2444"/>
      <c r="AC460" s="2444"/>
      <c r="AD460" s="2444"/>
      <c r="AE460" s="2444"/>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42" t="s">
        <v>1507</v>
      </c>
      <c r="G462" s="2442"/>
      <c r="H462" s="2442"/>
      <c r="I462" s="2442"/>
      <c r="J462" s="2442"/>
      <c r="K462" s="2442"/>
      <c r="L462" s="2442"/>
      <c r="M462" s="2442"/>
      <c r="N462" s="2442"/>
      <c r="O462" s="2442"/>
      <c r="P462" s="2442"/>
      <c r="Q462" s="2442"/>
      <c r="R462" s="2442"/>
      <c r="S462" s="2442"/>
      <c r="T462" s="2442"/>
      <c r="U462" s="2442"/>
      <c r="V462" s="2442"/>
      <c r="W462" s="2442"/>
      <c r="X462" s="2442"/>
      <c r="Y462" s="2442"/>
      <c r="Z462" s="2442"/>
      <c r="AA462" s="2442"/>
      <c r="AB462" s="2442"/>
      <c r="AC462" s="2442"/>
      <c r="AD462" s="2442"/>
      <c r="AE462" s="2442"/>
      <c r="AF462" s="2442"/>
      <c r="AG462" s="744"/>
      <c r="AH462" s="714"/>
      <c r="AI462" s="714"/>
      <c r="AJ462" s="714"/>
      <c r="AK462" s="714"/>
      <c r="AL462" s="745"/>
      <c r="AM462" s="570"/>
      <c r="AN462" s="597"/>
    </row>
    <row r="463" spans="1:40" s="550" customFormat="1" ht="12.75" customHeight="1">
      <c r="A463" s="536"/>
      <c r="B463" s="14"/>
      <c r="C463" s="731"/>
      <c r="D463" s="14"/>
      <c r="E463" s="691"/>
      <c r="F463" s="2443"/>
      <c r="G463" s="2443"/>
      <c r="H463" s="2443"/>
      <c r="I463" s="2443"/>
      <c r="J463" s="2443"/>
      <c r="K463" s="2443"/>
      <c r="L463" s="2443"/>
      <c r="M463" s="2443"/>
      <c r="N463" s="2443"/>
      <c r="O463" s="2443"/>
      <c r="P463" s="2443"/>
      <c r="Q463" s="2443"/>
      <c r="R463" s="2443"/>
      <c r="S463" s="2443"/>
      <c r="T463" s="2443"/>
      <c r="U463" s="2443"/>
      <c r="V463" s="2443"/>
      <c r="W463" s="2443"/>
      <c r="X463" s="2443"/>
      <c r="Y463" s="2443"/>
      <c r="Z463" s="2443"/>
      <c r="AA463" s="2443"/>
      <c r="AB463" s="2443"/>
      <c r="AC463" s="2443"/>
      <c r="AD463" s="2443"/>
      <c r="AE463" s="2443"/>
      <c r="AF463" s="2443"/>
      <c r="AL463" s="732"/>
      <c r="AM463" s="570"/>
      <c r="AN463" s="597"/>
    </row>
    <row r="464" spans="1:40" s="550" customFormat="1" ht="12.75" customHeight="1">
      <c r="A464" s="536"/>
      <c r="B464" s="14"/>
      <c r="C464" s="739"/>
      <c r="F464" s="2443"/>
      <c r="G464" s="2443"/>
      <c r="H464" s="2443"/>
      <c r="I464" s="2443"/>
      <c r="J464" s="2443"/>
      <c r="K464" s="2443"/>
      <c r="L464" s="2443"/>
      <c r="M464" s="2443"/>
      <c r="N464" s="2443"/>
      <c r="O464" s="2443"/>
      <c r="P464" s="2443"/>
      <c r="Q464" s="2443"/>
      <c r="R464" s="2443"/>
      <c r="S464" s="2443"/>
      <c r="T464" s="2443"/>
      <c r="U464" s="2443"/>
      <c r="V464" s="2443"/>
      <c r="W464" s="2443"/>
      <c r="X464" s="2443"/>
      <c r="Y464" s="2443"/>
      <c r="Z464" s="2443"/>
      <c r="AA464" s="2443"/>
      <c r="AB464" s="2443"/>
      <c r="AC464" s="2443"/>
      <c r="AD464" s="2443"/>
      <c r="AE464" s="2443"/>
      <c r="AF464" s="2443"/>
      <c r="AL464" s="732"/>
      <c r="AM464" s="570"/>
      <c r="AN464" s="597"/>
    </row>
    <row r="465" spans="1:58" s="550" customFormat="1" ht="12.75" customHeight="1">
      <c r="A465" s="536"/>
      <c r="B465" s="14"/>
      <c r="C465" s="739"/>
      <c r="F465" s="2443"/>
      <c r="G465" s="2443"/>
      <c r="H465" s="2443"/>
      <c r="I465" s="2443"/>
      <c r="J465" s="2443"/>
      <c r="K465" s="2443"/>
      <c r="L465" s="2443"/>
      <c r="M465" s="2443"/>
      <c r="N465" s="2443"/>
      <c r="O465" s="2443"/>
      <c r="P465" s="2443"/>
      <c r="Q465" s="2443"/>
      <c r="R465" s="2443"/>
      <c r="S465" s="2443"/>
      <c r="T465" s="2443"/>
      <c r="U465" s="2443"/>
      <c r="V465" s="2443"/>
      <c r="W465" s="2443"/>
      <c r="X465" s="2443"/>
      <c r="Y465" s="2443"/>
      <c r="Z465" s="2443"/>
      <c r="AA465" s="2443"/>
      <c r="AB465" s="2443"/>
      <c r="AC465" s="2443"/>
      <c r="AD465" s="2443"/>
      <c r="AE465" s="2443"/>
      <c r="AF465" s="2443"/>
      <c r="AL465" s="732"/>
      <c r="AM465" s="570"/>
      <c r="AN465" s="597"/>
    </row>
    <row r="466" spans="1:58" s="550" customFormat="1" ht="12.75" customHeight="1">
      <c r="A466" s="536"/>
      <c r="B466" s="14"/>
      <c r="C466" s="2452" t="s">
        <v>591</v>
      </c>
      <c r="D466" s="2453"/>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54" t="s">
        <v>1462</v>
      </c>
      <c r="AG466" s="2454"/>
      <c r="AH466" s="2454"/>
      <c r="AI466" s="2454"/>
      <c r="AJ466" s="2454"/>
      <c r="AK466" s="2454"/>
      <c r="AL466" s="2455"/>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39">
        <f>IF(Application!D214="N/A",AS358,AS360)</f>
        <v>10</v>
      </c>
      <c r="AL469" s="2440"/>
      <c r="AM469" s="244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54" t="s">
        <v>1511</v>
      </c>
      <c r="AF472" s="2454"/>
      <c r="AG472" s="2454"/>
      <c r="AH472" s="2454"/>
      <c r="AI472" s="2454"/>
      <c r="AJ472" s="2454"/>
      <c r="AK472" s="2454"/>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61" t="s">
        <v>591</v>
      </c>
      <c r="D478" s="2462"/>
      <c r="E478" s="761" t="s">
        <v>507</v>
      </c>
      <c r="F478" s="2539" t="s">
        <v>1517</v>
      </c>
      <c r="G478" s="2539"/>
      <c r="H478" s="2539"/>
      <c r="I478" s="2539"/>
      <c r="J478" s="2539"/>
      <c r="K478" s="2539"/>
      <c r="L478" s="2539"/>
      <c r="M478" s="2539"/>
      <c r="N478" s="2539"/>
      <c r="O478" s="2539"/>
      <c r="P478" s="2539"/>
      <c r="Q478" s="2539"/>
      <c r="R478" s="2539"/>
      <c r="S478" s="2539"/>
      <c r="T478" s="2539"/>
      <c r="U478" s="2539"/>
      <c r="V478" s="2539"/>
      <c r="W478" s="2539"/>
      <c r="X478" s="2539"/>
      <c r="Y478" s="2539"/>
      <c r="Z478" s="2539"/>
      <c r="AA478" s="2539"/>
      <c r="AB478" s="2539"/>
      <c r="AC478" s="2539"/>
      <c r="AD478" s="2539"/>
      <c r="AE478" s="2539"/>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0"/>
      <c r="G479" s="2540"/>
      <c r="H479" s="2540"/>
      <c r="I479" s="2540"/>
      <c r="J479" s="2540"/>
      <c r="K479" s="2540"/>
      <c r="L479" s="2540"/>
      <c r="M479" s="2540"/>
      <c r="N479" s="2540"/>
      <c r="O479" s="2540"/>
      <c r="P479" s="2540"/>
      <c r="Q479" s="2540"/>
      <c r="R479" s="2540"/>
      <c r="S479" s="2540"/>
      <c r="T479" s="2540"/>
      <c r="U479" s="2540"/>
      <c r="V479" s="2540"/>
      <c r="W479" s="2540"/>
      <c r="X479" s="2540"/>
      <c r="Y479" s="2540"/>
      <c r="Z479" s="2540"/>
      <c r="AA479" s="2540"/>
      <c r="AB479" s="2540"/>
      <c r="AC479" s="2540"/>
      <c r="AD479" s="2540"/>
      <c r="AE479" s="2540"/>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67" t="s">
        <v>591</v>
      </c>
      <c r="G480" s="2467"/>
      <c r="H480" s="2467"/>
      <c r="I480" s="2467"/>
      <c r="J480" s="2467"/>
      <c r="K480" s="2467"/>
      <c r="L480" s="2467"/>
      <c r="M480" s="2467"/>
      <c r="N480" s="2467"/>
      <c r="O480" s="2467"/>
      <c r="P480" s="2467"/>
      <c r="Q480" s="2467"/>
      <c r="R480" s="2467"/>
      <c r="S480" s="2467"/>
      <c r="T480" s="2467"/>
      <c r="U480" s="2467"/>
      <c r="V480" s="2467"/>
      <c r="W480" s="2467"/>
      <c r="X480" s="2467"/>
      <c r="Y480" s="2467"/>
      <c r="Z480" s="2467"/>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68" t="s">
        <v>545</v>
      </c>
      <c r="D482" s="2469"/>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47" t="s">
        <v>591</v>
      </c>
      <c r="W485" s="2447"/>
      <c r="X485" s="2447"/>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47" t="s">
        <v>591</v>
      </c>
      <c r="W487" s="2447"/>
      <c r="X487" s="2447"/>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47" t="s">
        <v>591</v>
      </c>
      <c r="W492" s="2447"/>
      <c r="X492" s="2447"/>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66"/>
      <c r="E495" s="2466"/>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47" t="s">
        <v>591</v>
      </c>
      <c r="W496" s="2447"/>
      <c r="X496" s="2447"/>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47" t="s">
        <v>591</v>
      </c>
      <c r="W498" s="2447"/>
      <c r="X498" s="2447"/>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61" t="s">
        <v>591</v>
      </c>
      <c r="D501" s="2462"/>
      <c r="E501" s="761" t="s">
        <v>507</v>
      </c>
      <c r="F501" s="2539" t="s">
        <v>1517</v>
      </c>
      <c r="G501" s="2539"/>
      <c r="H501" s="2539"/>
      <c r="I501" s="2539"/>
      <c r="J501" s="2539"/>
      <c r="K501" s="2539"/>
      <c r="L501" s="2539"/>
      <c r="M501" s="2539"/>
      <c r="N501" s="2539"/>
      <c r="O501" s="2539"/>
      <c r="P501" s="2539"/>
      <c r="Q501" s="2539"/>
      <c r="R501" s="2539"/>
      <c r="S501" s="2539"/>
      <c r="T501" s="2539"/>
      <c r="U501" s="2539"/>
      <c r="V501" s="2539"/>
      <c r="W501" s="2539"/>
      <c r="X501" s="2539"/>
      <c r="Y501" s="2539"/>
      <c r="Z501" s="2539"/>
      <c r="AA501" s="2539"/>
      <c r="AB501" s="2539"/>
      <c r="AC501" s="2539"/>
      <c r="AD501" s="2539"/>
      <c r="AE501" s="2539"/>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0"/>
      <c r="G502" s="2540"/>
      <c r="H502" s="2540"/>
      <c r="I502" s="2540"/>
      <c r="J502" s="2540"/>
      <c r="K502" s="2540"/>
      <c r="L502" s="2540"/>
      <c r="M502" s="2540"/>
      <c r="N502" s="2540"/>
      <c r="O502" s="2540"/>
      <c r="P502" s="2540"/>
      <c r="Q502" s="2540"/>
      <c r="R502" s="2540"/>
      <c r="S502" s="2540"/>
      <c r="T502" s="2540"/>
      <c r="U502" s="2540"/>
      <c r="V502" s="2540"/>
      <c r="W502" s="2540"/>
      <c r="X502" s="2540"/>
      <c r="Y502" s="2540"/>
      <c r="Z502" s="2540"/>
      <c r="AA502" s="2540"/>
      <c r="AB502" s="2540"/>
      <c r="AC502" s="2540"/>
      <c r="AD502" s="2540"/>
      <c r="AE502" s="2540"/>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60" t="s">
        <v>591</v>
      </c>
      <c r="G503" s="2460"/>
      <c r="H503" s="2460"/>
      <c r="I503" s="2460"/>
      <c r="J503" s="2460"/>
      <c r="K503" s="2460"/>
      <c r="L503" s="2460"/>
      <c r="M503" s="2460"/>
      <c r="N503" s="2460"/>
      <c r="O503" s="2460"/>
      <c r="P503" s="2460"/>
      <c r="Q503" s="2460"/>
      <c r="R503" s="2460"/>
      <c r="S503" s="2460"/>
      <c r="T503" s="2460"/>
      <c r="U503" s="2460"/>
      <c r="V503" s="2460"/>
      <c r="W503" s="2460"/>
      <c r="X503" s="2460"/>
      <c r="Y503" s="2460"/>
      <c r="Z503" s="2460"/>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61" t="s">
        <v>591</v>
      </c>
      <c r="D505" s="2462"/>
      <c r="E505" s="761" t="s">
        <v>757</v>
      </c>
      <c r="F505" s="2463" t="s">
        <v>1539</v>
      </c>
      <c r="G505" s="2463"/>
      <c r="H505" s="2463"/>
      <c r="I505" s="2463"/>
      <c r="J505" s="2463"/>
      <c r="K505" s="2463"/>
      <c r="L505" s="2463"/>
      <c r="M505" s="2463"/>
      <c r="N505" s="2463"/>
      <c r="O505" s="2463"/>
      <c r="P505" s="2463"/>
      <c r="Q505" s="2463"/>
      <c r="R505" s="2463"/>
      <c r="S505" s="2463"/>
      <c r="T505" s="2463"/>
      <c r="U505" s="2463"/>
      <c r="V505" s="2463"/>
      <c r="W505" s="2463"/>
      <c r="X505" s="2463"/>
      <c r="Y505" s="2463"/>
      <c r="Z505" s="2463"/>
      <c r="AA505" s="2463"/>
      <c r="AB505" s="2463"/>
      <c r="AC505" s="2463"/>
      <c r="AD505" s="2463"/>
      <c r="AE505" s="2463"/>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64"/>
      <c r="G506" s="2464"/>
      <c r="H506" s="2464"/>
      <c r="I506" s="2464"/>
      <c r="J506" s="2464"/>
      <c r="K506" s="2464"/>
      <c r="L506" s="2464"/>
      <c r="M506" s="2464"/>
      <c r="N506" s="2464"/>
      <c r="O506" s="2464"/>
      <c r="P506" s="2464"/>
      <c r="Q506" s="2464"/>
      <c r="R506" s="2464"/>
      <c r="S506" s="2464"/>
      <c r="T506" s="2464"/>
      <c r="U506" s="2464"/>
      <c r="V506" s="2464"/>
      <c r="W506" s="2464"/>
      <c r="X506" s="2464"/>
      <c r="Y506" s="2464"/>
      <c r="Z506" s="2464"/>
      <c r="AA506" s="2464"/>
      <c r="AB506" s="2464"/>
      <c r="AC506" s="2464"/>
      <c r="AD506" s="2464"/>
      <c r="AE506" s="2464"/>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65" t="s">
        <v>591</v>
      </c>
      <c r="G508" s="2465"/>
      <c r="H508" s="2465"/>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61" t="s">
        <v>591</v>
      </c>
      <c r="D510" s="2462"/>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81"/>
      <c r="D512" s="2466"/>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82" t="s">
        <v>591</v>
      </c>
      <c r="H513" s="2482"/>
      <c r="I513" s="2482"/>
      <c r="J513" s="2482"/>
      <c r="K513" s="2482"/>
      <c r="L513" s="2482"/>
      <c r="M513" s="2482"/>
      <c r="N513" s="2482"/>
      <c r="O513" s="2482"/>
      <c r="P513" s="2482"/>
      <c r="Q513" s="2482"/>
      <c r="R513" s="2482"/>
      <c r="S513" s="2482"/>
      <c r="T513" s="2482"/>
      <c r="U513" s="2482"/>
      <c r="V513" s="2482"/>
      <c r="W513" s="2482"/>
      <c r="X513" s="2482"/>
      <c r="Y513" s="2482"/>
      <c r="Z513" s="2482"/>
      <c r="AA513" s="2482"/>
      <c r="AB513" s="2482"/>
      <c r="AC513" s="2482"/>
      <c r="AD513" s="2482"/>
      <c r="AE513" s="2482"/>
      <c r="AF513" s="2482"/>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33" t="s">
        <v>591</v>
      </c>
      <c r="D515" s="2534"/>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33" t="s">
        <v>591</v>
      </c>
      <c r="D519" s="2534"/>
      <c r="F519" s="795" t="s">
        <v>1547</v>
      </c>
      <c r="G519" s="2443" t="s">
        <v>1548</v>
      </c>
      <c r="H519" s="2443"/>
      <c r="I519" s="2443"/>
      <c r="J519" s="2443"/>
      <c r="K519" s="2443"/>
      <c r="L519" s="2443"/>
      <c r="M519" s="2443"/>
      <c r="N519" s="2443"/>
      <c r="O519" s="2443"/>
      <c r="P519" s="2443"/>
      <c r="Q519" s="2443"/>
      <c r="R519" s="2443"/>
      <c r="S519" s="2443"/>
      <c r="T519" s="2443"/>
      <c r="U519" s="2443"/>
      <c r="V519" s="2443"/>
      <c r="W519" s="2443"/>
      <c r="X519" s="2443"/>
      <c r="Y519" s="2443"/>
      <c r="Z519" s="2443"/>
      <c r="AA519" s="2443"/>
      <c r="AB519" s="2443"/>
      <c r="AC519" s="2443"/>
      <c r="AD519" s="2443"/>
      <c r="AE519" s="2443"/>
      <c r="AF519" s="2443"/>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44"/>
      <c r="H520" s="2444"/>
      <c r="I520" s="2444"/>
      <c r="J520" s="2444"/>
      <c r="K520" s="2444"/>
      <c r="L520" s="2444"/>
      <c r="M520" s="2444"/>
      <c r="N520" s="2444"/>
      <c r="O520" s="2444"/>
      <c r="P520" s="2444"/>
      <c r="Q520" s="2444"/>
      <c r="R520" s="2444"/>
      <c r="S520" s="2444"/>
      <c r="T520" s="2444"/>
      <c r="U520" s="2444"/>
      <c r="V520" s="2444"/>
      <c r="W520" s="2444"/>
      <c r="X520" s="2444"/>
      <c r="Y520" s="2444"/>
      <c r="Z520" s="2444"/>
      <c r="AA520" s="2444"/>
      <c r="AB520" s="2444"/>
      <c r="AC520" s="2444"/>
      <c r="AD520" s="2444"/>
      <c r="AE520" s="2444"/>
      <c r="AF520" s="2444"/>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35" t="s">
        <v>591</v>
      </c>
      <c r="D523" s="2536"/>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7" t="s">
        <v>591</v>
      </c>
      <c r="G524" s="2537"/>
      <c r="H524" s="2537"/>
      <c r="I524" s="2537"/>
      <c r="J524" s="2537"/>
      <c r="K524" s="2537"/>
      <c r="L524" s="2537"/>
      <c r="M524" s="2537"/>
      <c r="N524" s="2537"/>
      <c r="O524" s="2537"/>
      <c r="P524" s="2537"/>
      <c r="Q524" s="2537"/>
      <c r="R524" s="2537"/>
      <c r="S524" s="2537"/>
      <c r="T524" s="2537"/>
      <c r="U524" s="2537"/>
      <c r="V524" s="2537"/>
      <c r="W524" s="2537"/>
      <c r="X524" s="2537"/>
      <c r="Y524" s="2537"/>
      <c r="Z524" s="2537"/>
      <c r="AA524" s="2537"/>
      <c r="AB524" s="2537"/>
      <c r="AC524" s="2537"/>
      <c r="AD524" s="2537"/>
      <c r="AE524" s="2537"/>
      <c r="AF524" s="2537"/>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8"/>
      <c r="G525" s="2538"/>
      <c r="H525" s="2538"/>
      <c r="I525" s="2538"/>
      <c r="J525" s="2538"/>
      <c r="K525" s="2538"/>
      <c r="L525" s="2538"/>
      <c r="M525" s="2538"/>
      <c r="N525" s="2538"/>
      <c r="O525" s="2538"/>
      <c r="P525" s="2538"/>
      <c r="Q525" s="2538"/>
      <c r="R525" s="2538"/>
      <c r="S525" s="2538"/>
      <c r="T525" s="2538"/>
      <c r="U525" s="2538"/>
      <c r="V525" s="2538"/>
      <c r="W525" s="2538"/>
      <c r="X525" s="2538"/>
      <c r="Y525" s="2538"/>
      <c r="Z525" s="2538"/>
      <c r="AA525" s="2538"/>
      <c r="AB525" s="2538"/>
      <c r="AC525" s="2538"/>
      <c r="AD525" s="2538"/>
      <c r="AE525" s="2538"/>
      <c r="AF525" s="2538"/>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39">
        <f>SUM(AG479:AG524)</f>
        <v>0</v>
      </c>
      <c r="AL535" s="2440"/>
      <c r="AM535" s="244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72" t="s">
        <v>1560</v>
      </c>
      <c r="AF538" s="2472"/>
      <c r="AG538" s="2472"/>
      <c r="AH538" s="2472"/>
      <c r="AI538" s="2472"/>
      <c r="AJ538" s="2472"/>
      <c r="AK538" s="2472"/>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53" t="s">
        <v>545</v>
      </c>
      <c r="D541" s="2453"/>
      <c r="E541" s="551"/>
      <c r="F541" s="2475" t="s">
        <v>1561</v>
      </c>
      <c r="G541" s="2476"/>
      <c r="H541" s="2476"/>
      <c r="I541" s="2476"/>
      <c r="J541" s="2476"/>
      <c r="K541" s="2476"/>
      <c r="L541" s="2476"/>
      <c r="M541" s="2476"/>
      <c r="N541" s="2476"/>
      <c r="O541" s="2476"/>
      <c r="P541" s="2476"/>
      <c r="Q541" s="2476"/>
      <c r="R541" s="2476"/>
      <c r="S541" s="2476"/>
      <c r="T541" s="2476"/>
      <c r="U541" s="2476"/>
      <c r="V541" s="2476"/>
      <c r="W541" s="2476"/>
      <c r="X541" s="2476"/>
      <c r="Y541" s="2476"/>
      <c r="Z541" s="2476"/>
      <c r="AA541" s="2476"/>
      <c r="AB541" s="2476"/>
      <c r="AC541" s="2476"/>
      <c r="AD541" s="2476"/>
      <c r="AE541" s="2476"/>
      <c r="AF541" s="2476"/>
      <c r="AG541" s="2476"/>
      <c r="AH541" s="2476"/>
      <c r="AI541" s="2476"/>
      <c r="AJ541" s="2476"/>
      <c r="AK541" s="2476"/>
      <c r="AL541" s="2477"/>
      <c r="AM541" s="595"/>
      <c r="AN541" s="597"/>
    </row>
    <row r="542" spans="1:81" s="550" customFormat="1" ht="12.75" customHeight="1">
      <c r="A542" s="539"/>
      <c r="B542" s="539"/>
      <c r="C542" s="551"/>
      <c r="D542" s="551"/>
      <c r="E542" s="551"/>
      <c r="F542" s="2478"/>
      <c r="G542" s="2479"/>
      <c r="H542" s="2479"/>
      <c r="I542" s="2479"/>
      <c r="J542" s="2479"/>
      <c r="K542" s="2479"/>
      <c r="L542" s="2479"/>
      <c r="M542" s="2479"/>
      <c r="N542" s="2479"/>
      <c r="O542" s="2479"/>
      <c r="P542" s="2479"/>
      <c r="Q542" s="2479"/>
      <c r="R542" s="2479"/>
      <c r="S542" s="2479"/>
      <c r="T542" s="2479"/>
      <c r="U542" s="2479"/>
      <c r="V542" s="2479"/>
      <c r="W542" s="2479"/>
      <c r="X542" s="2479"/>
      <c r="Y542" s="2479"/>
      <c r="Z542" s="2479"/>
      <c r="AA542" s="2479"/>
      <c r="AB542" s="2479"/>
      <c r="AC542" s="2479"/>
      <c r="AD542" s="2479"/>
      <c r="AE542" s="2479"/>
      <c r="AF542" s="2479"/>
      <c r="AG542" s="2479"/>
      <c r="AH542" s="2479"/>
      <c r="AI542" s="2479"/>
      <c r="AJ542" s="2479"/>
      <c r="AK542" s="2479"/>
      <c r="AL542" s="2480"/>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53" t="s">
        <v>591</v>
      </c>
      <c r="D544" s="2453"/>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31" t="s">
        <v>1563</v>
      </c>
      <c r="G545" s="2432"/>
      <c r="H545" s="2432"/>
      <c r="I545" s="2432"/>
      <c r="J545" s="2432"/>
      <c r="K545" s="2432"/>
      <c r="L545" s="2432"/>
      <c r="M545" s="2432"/>
      <c r="N545" s="2432"/>
      <c r="O545" s="2432"/>
      <c r="P545" s="2432"/>
      <c r="Q545" s="2432"/>
      <c r="R545" s="2432"/>
      <c r="S545" s="2432"/>
      <c r="T545" s="2432"/>
      <c r="U545" s="2432"/>
      <c r="V545" s="2432"/>
      <c r="W545" s="2432"/>
      <c r="X545" s="2432"/>
      <c r="Y545" s="2432"/>
      <c r="Z545" s="2432"/>
      <c r="AA545" s="2432"/>
      <c r="AB545" s="2432"/>
      <c r="AC545" s="2432"/>
      <c r="AD545" s="2432"/>
      <c r="AE545" s="2432"/>
      <c r="AF545" s="2432"/>
      <c r="AG545" s="2432"/>
      <c r="AH545" s="2432"/>
      <c r="AI545" s="2432"/>
      <c r="AJ545" s="2432"/>
      <c r="AK545" s="2432"/>
      <c r="AL545" s="2433"/>
      <c r="AM545" s="595"/>
      <c r="AN545" s="597"/>
      <c r="AS545" s="870"/>
      <c r="AT545" s="870"/>
      <c r="AU545" s="870"/>
      <c r="AV545" s="870"/>
      <c r="AW545" s="870"/>
    </row>
    <row r="546" spans="1:49" s="550" customFormat="1" ht="12.75" customHeight="1">
      <c r="B546" s="806"/>
      <c r="C546" s="806"/>
      <c r="D546" s="806"/>
      <c r="E546" s="806"/>
      <c r="F546" s="2431"/>
      <c r="G546" s="2432"/>
      <c r="H546" s="2432"/>
      <c r="I546" s="2432"/>
      <c r="J546" s="2432"/>
      <c r="K546" s="2432"/>
      <c r="L546" s="2432"/>
      <c r="M546" s="2432"/>
      <c r="N546" s="2432"/>
      <c r="O546" s="2432"/>
      <c r="P546" s="2432"/>
      <c r="Q546" s="2432"/>
      <c r="R546" s="2432"/>
      <c r="S546" s="2432"/>
      <c r="T546" s="2432"/>
      <c r="U546" s="2432"/>
      <c r="V546" s="2432"/>
      <c r="W546" s="2432"/>
      <c r="X546" s="2432"/>
      <c r="Y546" s="2432"/>
      <c r="Z546" s="2432"/>
      <c r="AA546" s="2432"/>
      <c r="AB546" s="2432"/>
      <c r="AC546" s="2432"/>
      <c r="AD546" s="2432"/>
      <c r="AE546" s="2432"/>
      <c r="AF546" s="2432"/>
      <c r="AG546" s="2432"/>
      <c r="AH546" s="2432"/>
      <c r="AI546" s="2432"/>
      <c r="AJ546" s="2432"/>
      <c r="AK546" s="2432"/>
      <c r="AL546" s="2433"/>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31" t="s">
        <v>1564</v>
      </c>
      <c r="G548" s="2432"/>
      <c r="H548" s="2432"/>
      <c r="I548" s="2432"/>
      <c r="J548" s="2432"/>
      <c r="K548" s="2432"/>
      <c r="L548" s="2432"/>
      <c r="M548" s="2432"/>
      <c r="N548" s="2432"/>
      <c r="O548" s="2432"/>
      <c r="P548" s="2432"/>
      <c r="Q548" s="2432"/>
      <c r="R548" s="2432"/>
      <c r="S548" s="2432"/>
      <c r="T548" s="2432"/>
      <c r="U548" s="2432"/>
      <c r="V548" s="2432"/>
      <c r="W548" s="2432"/>
      <c r="X548" s="2432"/>
      <c r="Y548" s="2432"/>
      <c r="Z548" s="2432"/>
      <c r="AA548" s="2432"/>
      <c r="AB548" s="2432"/>
      <c r="AC548" s="2432"/>
      <c r="AD548" s="2432"/>
      <c r="AE548" s="2432"/>
      <c r="AF548" s="2432"/>
      <c r="AG548" s="2432"/>
      <c r="AH548" s="2432"/>
      <c r="AI548" s="2432"/>
      <c r="AJ548" s="2432"/>
      <c r="AK548" s="2432"/>
      <c r="AL548" s="813"/>
      <c r="AM548" s="595"/>
      <c r="AN548" s="597"/>
    </row>
    <row r="549" spans="1:49" s="550" customFormat="1" ht="12.75" customHeight="1">
      <c r="B549" s="806"/>
      <c r="C549" s="806"/>
      <c r="D549" s="806"/>
      <c r="E549" s="806"/>
      <c r="F549" s="2434"/>
      <c r="G549" s="2435"/>
      <c r="H549" s="2435"/>
      <c r="I549" s="2435"/>
      <c r="J549" s="2435"/>
      <c r="K549" s="2435"/>
      <c r="L549" s="2435"/>
      <c r="M549" s="2435"/>
      <c r="N549" s="2435"/>
      <c r="O549" s="2435"/>
      <c r="P549" s="2435"/>
      <c r="Q549" s="2435"/>
      <c r="R549" s="2435"/>
      <c r="S549" s="2435"/>
      <c r="T549" s="2435"/>
      <c r="U549" s="2435"/>
      <c r="V549" s="2435"/>
      <c r="W549" s="2435"/>
      <c r="X549" s="2435"/>
      <c r="Y549" s="2435"/>
      <c r="Z549" s="2435"/>
      <c r="AA549" s="2435"/>
      <c r="AB549" s="2435"/>
      <c r="AC549" s="2435"/>
      <c r="AD549" s="2435"/>
      <c r="AE549" s="2435"/>
      <c r="AF549" s="2435"/>
      <c r="AG549" s="2435"/>
      <c r="AH549" s="2435"/>
      <c r="AI549" s="2435"/>
      <c r="AJ549" s="2435"/>
      <c r="AK549" s="243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30">
        <f>Application!AJ992</f>
        <v>64534008</v>
      </c>
      <c r="AQ550" s="2430"/>
      <c r="AR550" s="2430"/>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36">
        <f>'Sources and Uses Budget'!S107+'Sources and Uses Budget'!T107</f>
        <v>73362688</v>
      </c>
      <c r="AG551" s="2436"/>
      <c r="AH551" s="2436"/>
      <c r="AI551" s="2436"/>
      <c r="AJ551" s="2436"/>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7">
        <f>IFERROR(AP559,0)</f>
        <v>145885000.40000001</v>
      </c>
      <c r="AG552" s="2437"/>
      <c r="AH552" s="2437"/>
      <c r="AI552" s="2437"/>
      <c r="AJ552" s="2437"/>
      <c r="AK552" s="595"/>
      <c r="AL552" s="595"/>
      <c r="AM552" s="595"/>
      <c r="AN552" s="597"/>
      <c r="AP552" s="2430">
        <f>Application!AJ1045</f>
        <v>42592445.280000001</v>
      </c>
      <c r="AQ552" s="2430"/>
      <c r="AR552" s="2430"/>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8">
        <f>IFERROR(ROUNDDOWN(IF(C544="YES",((1-(AF551/AF552))*2),(1-(AF551/AF552))),2),0)</f>
        <v>0.49</v>
      </c>
      <c r="AG553" s="2438"/>
      <c r="AH553" s="2438"/>
      <c r="AI553" s="2438"/>
      <c r="AJ553" s="2438"/>
      <c r="AK553" s="595"/>
      <c r="AL553" s="595"/>
      <c r="AM553" s="595"/>
      <c r="AN553" s="597"/>
      <c r="AP553" s="2426">
        <f>Application!AJ1049</f>
        <v>42592445.280000001</v>
      </c>
      <c r="AQ553" s="2426"/>
      <c r="AR553" s="2426"/>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45">
        <f>IF(((AP552+AP553)/AP550)&gt;0.8,0.8,((AP552+AP553)/AP550))</f>
        <v>0.8</v>
      </c>
      <c r="AQ554" s="2445"/>
      <c r="AR554" s="2445"/>
      <c r="AS554" s="550" t="s">
        <v>2172</v>
      </c>
    </row>
    <row r="555" spans="1:49" s="550" customFormat="1" ht="12.75" customHeight="1">
      <c r="A555" s="624"/>
      <c r="B555" s="2512" t="s">
        <v>2032</v>
      </c>
      <c r="C555" s="2513"/>
      <c r="D555" s="2513"/>
      <c r="E555" s="2513"/>
      <c r="F555" s="2513"/>
      <c r="G555" s="2513"/>
      <c r="H555" s="2513"/>
      <c r="I555" s="2513"/>
      <c r="J555" s="2513"/>
      <c r="K555" s="2513"/>
      <c r="L555" s="2513"/>
      <c r="M555" s="2513"/>
      <c r="N555" s="2513"/>
      <c r="O555" s="2513"/>
      <c r="P555" s="2513"/>
      <c r="Q555" s="2513"/>
      <c r="R555" s="2513"/>
      <c r="S555" s="2513"/>
      <c r="T555" s="2513"/>
      <c r="U555" s="2513"/>
      <c r="V555" s="2513"/>
      <c r="W555" s="2513"/>
      <c r="X555" s="2513"/>
      <c r="Y555" s="2513"/>
      <c r="Z555" s="2513"/>
      <c r="AA555" s="2513"/>
      <c r="AB555" s="2513"/>
      <c r="AC555" s="2513"/>
      <c r="AD555" s="2513"/>
      <c r="AE555" s="2513"/>
      <c r="AF555" s="2513"/>
      <c r="AG555" s="2513"/>
      <c r="AH555" s="2513"/>
      <c r="AI555" s="2513"/>
      <c r="AJ555" s="2514"/>
      <c r="AK555" s="595"/>
      <c r="AL555" s="595"/>
      <c r="AM555" s="595"/>
      <c r="AN555" s="597"/>
    </row>
    <row r="556" spans="1:49" s="550" customFormat="1" ht="12.75" customHeight="1">
      <c r="A556" s="624"/>
      <c r="B556" s="2515"/>
      <c r="C556" s="2516"/>
      <c r="D556" s="2516"/>
      <c r="E556" s="2516"/>
      <c r="F556" s="2516"/>
      <c r="G556" s="2516"/>
      <c r="H556" s="2516"/>
      <c r="I556" s="2516"/>
      <c r="J556" s="2516"/>
      <c r="K556" s="2516"/>
      <c r="L556" s="2516"/>
      <c r="M556" s="2516"/>
      <c r="N556" s="2516"/>
      <c r="O556" s="2516"/>
      <c r="P556" s="2516"/>
      <c r="Q556" s="2516"/>
      <c r="R556" s="2516"/>
      <c r="S556" s="2516"/>
      <c r="T556" s="2516"/>
      <c r="U556" s="2516"/>
      <c r="V556" s="2516"/>
      <c r="W556" s="2516"/>
      <c r="X556" s="2516"/>
      <c r="Y556" s="2516"/>
      <c r="Z556" s="2516"/>
      <c r="AA556" s="2516"/>
      <c r="AB556" s="2516"/>
      <c r="AC556" s="2516"/>
      <c r="AD556" s="2516"/>
      <c r="AE556" s="2516"/>
      <c r="AF556" s="2516"/>
      <c r="AG556" s="2516"/>
      <c r="AH556" s="2516"/>
      <c r="AI556" s="2516"/>
      <c r="AJ556" s="2517"/>
      <c r="AK556" s="595"/>
      <c r="AL556" s="595"/>
      <c r="AM556" s="595"/>
      <c r="AN556" s="597"/>
      <c r="AP556" s="2430">
        <f>AP557-AP552-AP553</f>
        <v>94257794</v>
      </c>
      <c r="AQ556" s="2446"/>
      <c r="AR556" s="2446"/>
      <c r="AS556" s="550" t="s">
        <v>2174</v>
      </c>
    </row>
    <row r="557" spans="1:49" s="550" customFormat="1" ht="12.75" customHeight="1">
      <c r="A557" s="624"/>
      <c r="B557" s="2518"/>
      <c r="C557" s="2519"/>
      <c r="D557" s="2519"/>
      <c r="E557" s="2519"/>
      <c r="F557" s="2519"/>
      <c r="G557" s="2519"/>
      <c r="H557" s="2519"/>
      <c r="I557" s="2519"/>
      <c r="J557" s="2519"/>
      <c r="K557" s="2519"/>
      <c r="L557" s="2519"/>
      <c r="M557" s="2519"/>
      <c r="N557" s="2519"/>
      <c r="O557" s="2519"/>
      <c r="P557" s="2519"/>
      <c r="Q557" s="2519"/>
      <c r="R557" s="2519"/>
      <c r="S557" s="2519"/>
      <c r="T557" s="2519"/>
      <c r="U557" s="2519"/>
      <c r="V557" s="2519"/>
      <c r="W557" s="2519"/>
      <c r="X557" s="2519"/>
      <c r="Y557" s="2519"/>
      <c r="Z557" s="2519"/>
      <c r="AA557" s="2519"/>
      <c r="AB557" s="2519"/>
      <c r="AC557" s="2519"/>
      <c r="AD557" s="2519"/>
      <c r="AE557" s="2519"/>
      <c r="AF557" s="2519"/>
      <c r="AG557" s="2519"/>
      <c r="AH557" s="2519"/>
      <c r="AI557" s="2519"/>
      <c r="AJ557" s="2520"/>
      <c r="AK557" s="595"/>
      <c r="AL557" s="595"/>
      <c r="AM557" s="595"/>
      <c r="AN557" s="597"/>
      <c r="AP557" s="2430">
        <f>Application!AJ1053</f>
        <v>179442684.56</v>
      </c>
      <c r="AQ557" s="2430"/>
      <c r="AR557" s="2430"/>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21">
        <f>IFERROR(IF(AND(C541="N/A",C544="N/A"),0,IF(AF553=0,0,IF((AF553*100)&gt;12,12,(AF553*100)))),0)</f>
        <v>12</v>
      </c>
      <c r="AL559" s="2521"/>
      <c r="AM559" s="2522"/>
      <c r="AN559" s="597"/>
      <c r="AP559" s="2415">
        <f>AP556+(AP550*AP554)</f>
        <v>145885000.40000001</v>
      </c>
      <c r="AQ559" s="2416"/>
      <c r="AR559" s="241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72" t="s">
        <v>1314</v>
      </c>
      <c r="AF562" s="2472"/>
      <c r="AG562" s="2472"/>
      <c r="AH562" s="2472"/>
      <c r="AI562" s="2472"/>
      <c r="AJ562" s="2472"/>
      <c r="AK562" s="247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32" t="s">
        <v>2023</v>
      </c>
      <c r="C564" s="2432"/>
      <c r="D564" s="2432"/>
      <c r="E564" s="2432"/>
      <c r="F564" s="2432"/>
      <c r="G564" s="2432"/>
      <c r="H564" s="2432"/>
      <c r="I564" s="2432"/>
      <c r="J564" s="2432"/>
      <c r="K564" s="2432"/>
      <c r="L564" s="2432"/>
      <c r="M564" s="2432"/>
      <c r="N564" s="2432"/>
      <c r="O564" s="2432"/>
      <c r="P564" s="2432"/>
      <c r="Q564" s="2432"/>
      <c r="R564" s="2432"/>
      <c r="S564" s="2432"/>
      <c r="T564" s="2432"/>
      <c r="U564" s="2432"/>
      <c r="V564" s="2432"/>
      <c r="W564" s="2432"/>
      <c r="X564" s="2432"/>
      <c r="Y564" s="2432"/>
      <c r="Z564" s="2432"/>
      <c r="AA564" s="2432"/>
      <c r="AB564" s="2432"/>
      <c r="AC564" s="2432"/>
      <c r="AD564" s="2432"/>
      <c r="AE564" s="2432"/>
      <c r="AF564" s="2432"/>
      <c r="AG564" s="2432"/>
      <c r="AH564" s="2432"/>
      <c r="AI564" s="2432"/>
      <c r="AJ564" s="2432"/>
      <c r="AK564" s="642"/>
      <c r="AL564" s="573"/>
      <c r="AM564" s="603"/>
      <c r="AN564" s="597"/>
    </row>
    <row r="565" spans="1:42" s="550" customFormat="1" ht="12.75" customHeight="1">
      <c r="A565" s="603"/>
      <c r="B565" s="2432"/>
      <c r="C565" s="2432"/>
      <c r="D565" s="2432"/>
      <c r="E565" s="2432"/>
      <c r="F565" s="2432"/>
      <c r="G565" s="2432"/>
      <c r="H565" s="2432"/>
      <c r="I565" s="2432"/>
      <c r="J565" s="2432"/>
      <c r="K565" s="2432"/>
      <c r="L565" s="2432"/>
      <c r="M565" s="2432"/>
      <c r="N565" s="2432"/>
      <c r="O565" s="2432"/>
      <c r="P565" s="2432"/>
      <c r="Q565" s="2432"/>
      <c r="R565" s="2432"/>
      <c r="S565" s="2432"/>
      <c r="T565" s="2432"/>
      <c r="U565" s="2432"/>
      <c r="V565" s="2432"/>
      <c r="W565" s="2432"/>
      <c r="X565" s="2432"/>
      <c r="Y565" s="2432"/>
      <c r="Z565" s="2432"/>
      <c r="AA565" s="2432"/>
      <c r="AB565" s="2432"/>
      <c r="AC565" s="2432"/>
      <c r="AD565" s="2432"/>
      <c r="AE565" s="2432"/>
      <c r="AF565" s="2432"/>
      <c r="AG565" s="2432"/>
      <c r="AH565" s="2432"/>
      <c r="AI565" s="2432"/>
      <c r="AJ565" s="2432"/>
      <c r="AK565" s="642"/>
      <c r="AL565" s="573"/>
      <c r="AM565" s="603"/>
      <c r="AN565" s="597"/>
    </row>
    <row r="566" spans="1:42" s="550" customFormat="1" ht="12.75" customHeight="1">
      <c r="A566" s="603"/>
      <c r="B566" s="2432"/>
      <c r="C566" s="2432"/>
      <c r="D566" s="2432"/>
      <c r="E566" s="2432"/>
      <c r="F566" s="2432"/>
      <c r="G566" s="2432"/>
      <c r="H566" s="2432"/>
      <c r="I566" s="2432"/>
      <c r="J566" s="2432"/>
      <c r="K566" s="2432"/>
      <c r="L566" s="2432"/>
      <c r="M566" s="2432"/>
      <c r="N566" s="2432"/>
      <c r="O566" s="2432"/>
      <c r="P566" s="2432"/>
      <c r="Q566" s="2432"/>
      <c r="R566" s="2432"/>
      <c r="S566" s="2432"/>
      <c r="T566" s="2432"/>
      <c r="U566" s="2432"/>
      <c r="V566" s="2432"/>
      <c r="W566" s="2432"/>
      <c r="X566" s="2432"/>
      <c r="Y566" s="2432"/>
      <c r="Z566" s="2432"/>
      <c r="AA566" s="2432"/>
      <c r="AB566" s="2432"/>
      <c r="AC566" s="2432"/>
      <c r="AD566" s="2432"/>
      <c r="AE566" s="2432"/>
      <c r="AF566" s="2432"/>
      <c r="AG566" s="2432"/>
      <c r="AH566" s="2432"/>
      <c r="AI566" s="2432"/>
      <c r="AJ566" s="2432"/>
      <c r="AK566" s="642"/>
      <c r="AL566" s="573"/>
      <c r="AM566" s="603"/>
      <c r="AN566" s="597"/>
    </row>
    <row r="567" spans="1:42" s="550" customFormat="1" ht="12.75" customHeight="1">
      <c r="A567" s="603"/>
      <c r="B567" s="2432"/>
      <c r="C567" s="2432"/>
      <c r="D567" s="2432"/>
      <c r="E567" s="2432"/>
      <c r="F567" s="2432"/>
      <c r="G567" s="2432"/>
      <c r="H567" s="2432"/>
      <c r="I567" s="2432"/>
      <c r="J567" s="2432"/>
      <c r="K567" s="2432"/>
      <c r="L567" s="2432"/>
      <c r="M567" s="2432"/>
      <c r="N567" s="2432"/>
      <c r="O567" s="2432"/>
      <c r="P567" s="2432"/>
      <c r="Q567" s="2432"/>
      <c r="R567" s="2432"/>
      <c r="S567" s="2432"/>
      <c r="T567" s="2432"/>
      <c r="U567" s="2432"/>
      <c r="V567" s="2432"/>
      <c r="W567" s="2432"/>
      <c r="X567" s="2432"/>
      <c r="Y567" s="2432"/>
      <c r="Z567" s="2432"/>
      <c r="AA567" s="2432"/>
      <c r="AB567" s="2432"/>
      <c r="AC567" s="2432"/>
      <c r="AD567" s="2432"/>
      <c r="AE567" s="2432"/>
      <c r="AF567" s="2432"/>
      <c r="AG567" s="2432"/>
      <c r="AH567" s="2432"/>
      <c r="AI567" s="2432"/>
      <c r="AJ567" s="2432"/>
      <c r="AK567" s="642"/>
      <c r="AL567" s="573"/>
      <c r="AM567" s="603"/>
      <c r="AN567" s="597"/>
    </row>
    <row r="568" spans="1:42" s="550" customFormat="1" ht="12.75" customHeight="1">
      <c r="A568" s="603"/>
      <c r="B568" s="2432"/>
      <c r="C568" s="2432"/>
      <c r="D568" s="2432"/>
      <c r="E568" s="2432"/>
      <c r="F568" s="2432"/>
      <c r="G568" s="2432"/>
      <c r="H568" s="2432"/>
      <c r="I568" s="2432"/>
      <c r="J568" s="2432"/>
      <c r="K568" s="2432"/>
      <c r="L568" s="2432"/>
      <c r="M568" s="2432"/>
      <c r="N568" s="2432"/>
      <c r="O568" s="2432"/>
      <c r="P568" s="2432"/>
      <c r="Q568" s="2432"/>
      <c r="R568" s="2432"/>
      <c r="S568" s="2432"/>
      <c r="T568" s="2432"/>
      <c r="U568" s="2432"/>
      <c r="V568" s="2432"/>
      <c r="W568" s="2432"/>
      <c r="X568" s="2432"/>
      <c r="Y568" s="2432"/>
      <c r="Z568" s="2432"/>
      <c r="AA568" s="2432"/>
      <c r="AB568" s="2432"/>
      <c r="AC568" s="2432"/>
      <c r="AD568" s="2432"/>
      <c r="AE568" s="2432"/>
      <c r="AF568" s="2432"/>
      <c r="AG568" s="2432"/>
      <c r="AH568" s="2432"/>
      <c r="AI568" s="2432"/>
      <c r="AJ568" s="2432"/>
      <c r="AK568" s="642"/>
      <c r="AL568" s="573"/>
      <c r="AM568" s="603"/>
      <c r="AN568" s="597"/>
    </row>
    <row r="569" spans="1:42" s="550" customFormat="1" ht="12.75" customHeight="1">
      <c r="A569" s="603"/>
      <c r="B569" s="2432"/>
      <c r="C569" s="2432"/>
      <c r="D569" s="2432"/>
      <c r="E569" s="2432"/>
      <c r="F569" s="2432"/>
      <c r="G569" s="2432"/>
      <c r="H569" s="2432"/>
      <c r="I569" s="2432"/>
      <c r="J569" s="2432"/>
      <c r="K569" s="2432"/>
      <c r="L569" s="2432"/>
      <c r="M569" s="2432"/>
      <c r="N569" s="2432"/>
      <c r="O569" s="2432"/>
      <c r="P569" s="2432"/>
      <c r="Q569" s="2432"/>
      <c r="R569" s="2432"/>
      <c r="S569" s="2432"/>
      <c r="T569" s="2432"/>
      <c r="U569" s="2432"/>
      <c r="V569" s="2432"/>
      <c r="W569" s="2432"/>
      <c r="X569" s="2432"/>
      <c r="Y569" s="2432"/>
      <c r="Z569" s="2432"/>
      <c r="AA569" s="2432"/>
      <c r="AB569" s="2432"/>
      <c r="AC569" s="2432"/>
      <c r="AD569" s="2432"/>
      <c r="AE569" s="2432"/>
      <c r="AF569" s="2432"/>
      <c r="AG569" s="2432"/>
      <c r="AH569" s="2432"/>
      <c r="AI569" s="2432"/>
      <c r="AJ569" s="2432"/>
      <c r="AK569" s="642"/>
      <c r="AL569" s="573"/>
      <c r="AM569" s="603"/>
      <c r="AN569" s="597"/>
    </row>
    <row r="570" spans="1:42" s="550" customFormat="1" ht="12.75" customHeight="1">
      <c r="A570" s="603"/>
      <c r="B570" s="2432"/>
      <c r="C570" s="2432"/>
      <c r="D570" s="2432"/>
      <c r="E570" s="2432"/>
      <c r="F570" s="2432"/>
      <c r="G570" s="2432"/>
      <c r="H570" s="2432"/>
      <c r="I570" s="2432"/>
      <c r="J570" s="2432"/>
      <c r="K570" s="2432"/>
      <c r="L570" s="2432"/>
      <c r="M570" s="2432"/>
      <c r="N570" s="2432"/>
      <c r="O570" s="2432"/>
      <c r="P570" s="2432"/>
      <c r="Q570" s="2432"/>
      <c r="R570" s="2432"/>
      <c r="S570" s="2432"/>
      <c r="T570" s="2432"/>
      <c r="U570" s="2432"/>
      <c r="V570" s="2432"/>
      <c r="W570" s="2432"/>
      <c r="X570" s="2432"/>
      <c r="Y570" s="2432"/>
      <c r="Z570" s="2432"/>
      <c r="AA570" s="2432"/>
      <c r="AB570" s="2432"/>
      <c r="AC570" s="2432"/>
      <c r="AD570" s="2432"/>
      <c r="AE570" s="2432"/>
      <c r="AF570" s="2432"/>
      <c r="AG570" s="2432"/>
      <c r="AH570" s="2432"/>
      <c r="AI570" s="2432"/>
      <c r="AJ570" s="2432"/>
      <c r="AK570" s="642"/>
      <c r="AL570" s="573"/>
      <c r="AM570" s="603"/>
      <c r="AN570" s="597"/>
    </row>
    <row r="571" spans="1:42" ht="12.75" customHeight="1">
      <c r="A571" s="603"/>
      <c r="B571" s="2432"/>
      <c r="C571" s="2432"/>
      <c r="D571" s="2432"/>
      <c r="E571" s="2432"/>
      <c r="F571" s="2432"/>
      <c r="G571" s="2432"/>
      <c r="H571" s="2432"/>
      <c r="I571" s="2432"/>
      <c r="J571" s="2432"/>
      <c r="K571" s="2432"/>
      <c r="L571" s="2432"/>
      <c r="M571" s="2432"/>
      <c r="N571" s="2432"/>
      <c r="O571" s="2432"/>
      <c r="P571" s="2432"/>
      <c r="Q571" s="2432"/>
      <c r="R571" s="2432"/>
      <c r="S571" s="2432"/>
      <c r="T571" s="2432"/>
      <c r="U571" s="2432"/>
      <c r="V571" s="2432"/>
      <c r="W571" s="2432"/>
      <c r="X571" s="2432"/>
      <c r="Y571" s="2432"/>
      <c r="Z571" s="2432"/>
      <c r="AA571" s="2432"/>
      <c r="AB571" s="2432"/>
      <c r="AC571" s="2432"/>
      <c r="AD571" s="2432"/>
      <c r="AE571" s="2432"/>
      <c r="AF571" s="2432"/>
      <c r="AG571" s="2432"/>
      <c r="AH571" s="2432"/>
      <c r="AI571" s="2432"/>
      <c r="AJ571" s="2432"/>
      <c r="AK571" s="642"/>
      <c r="AL571" s="573"/>
      <c r="AM571" s="603"/>
    </row>
    <row r="572" spans="1:42" s="550" customFormat="1" ht="12.75" customHeight="1">
      <c r="B572" s="2432"/>
      <c r="C572" s="2432"/>
      <c r="D572" s="2432"/>
      <c r="E572" s="2432"/>
      <c r="F572" s="2432"/>
      <c r="G572" s="2432"/>
      <c r="H572" s="2432"/>
      <c r="I572" s="2432"/>
      <c r="J572" s="2432"/>
      <c r="K572" s="2432"/>
      <c r="L572" s="2432"/>
      <c r="M572" s="2432"/>
      <c r="N572" s="2432"/>
      <c r="O572" s="2432"/>
      <c r="P572" s="2432"/>
      <c r="Q572" s="2432"/>
      <c r="R572" s="2432"/>
      <c r="S572" s="2432"/>
      <c r="T572" s="2432"/>
      <c r="U572" s="2432"/>
      <c r="V572" s="2432"/>
      <c r="W572" s="2432"/>
      <c r="X572" s="2432"/>
      <c r="Y572" s="2432"/>
      <c r="Z572" s="2432"/>
      <c r="AA572" s="2432"/>
      <c r="AB572" s="2432"/>
      <c r="AC572" s="2432"/>
      <c r="AD572" s="2432"/>
      <c r="AE572" s="2432"/>
      <c r="AF572" s="2432"/>
      <c r="AG572" s="2432"/>
      <c r="AH572" s="2432"/>
      <c r="AI572" s="2432"/>
      <c r="AJ572" s="243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32" t="s">
        <v>1338</v>
      </c>
      <c r="AG578" s="2532"/>
      <c r="AH578" s="2532"/>
      <c r="AI578" s="2532"/>
      <c r="AJ578" s="2532"/>
      <c r="AK578" s="2532"/>
      <c r="AL578" s="2532"/>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32" t="s">
        <v>1396</v>
      </c>
      <c r="AG585" s="2532"/>
      <c r="AH585" s="2532"/>
      <c r="AI585" s="2532"/>
      <c r="AJ585" s="2532"/>
      <c r="AK585" s="2532"/>
      <c r="AL585" s="2532"/>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32" t="s">
        <v>1378</v>
      </c>
      <c r="AG591" s="2532"/>
      <c r="AH591" s="2532"/>
      <c r="AI591" s="2532"/>
      <c r="AJ591" s="2532"/>
      <c r="AK591" s="2532"/>
      <c r="AL591" s="2532"/>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32" t="s">
        <v>1399</v>
      </c>
      <c r="AG597" s="2532"/>
      <c r="AH597" s="2532"/>
      <c r="AI597" s="2532"/>
      <c r="AJ597" s="2532"/>
      <c r="AK597" s="2532"/>
      <c r="AL597" s="2532"/>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48" t="s">
        <v>1184</v>
      </c>
      <c r="P601" s="2548"/>
      <c r="Q601" s="2548"/>
      <c r="R601" s="2548"/>
      <c r="S601" s="2548"/>
      <c r="T601" s="2548"/>
      <c r="U601" s="2548"/>
      <c r="V601" s="2548"/>
      <c r="W601" s="2548"/>
      <c r="X601" s="2548"/>
      <c r="Y601" s="2548"/>
      <c r="Z601" s="2548"/>
      <c r="AA601" s="2548"/>
      <c r="AB601" s="254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32" t="s">
        <v>1352</v>
      </c>
      <c r="AG603" s="2532"/>
      <c r="AH603" s="2532"/>
      <c r="AI603" s="2532"/>
      <c r="AJ603" s="2532"/>
      <c r="AK603" s="2532"/>
      <c r="AL603" s="2532"/>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56" t="s">
        <v>687</v>
      </c>
      <c r="I606" s="2456"/>
      <c r="J606" s="936"/>
      <c r="K606" s="936"/>
      <c r="L606" s="936"/>
      <c r="N606" s="22"/>
      <c r="O606" s="22"/>
      <c r="P606" s="22"/>
      <c r="Q606" s="1151" t="s">
        <v>2177</v>
      </c>
      <c r="R606" s="2549"/>
      <c r="S606" s="2549"/>
      <c r="T606" s="2549"/>
      <c r="U606" s="2549"/>
      <c r="V606" s="2549"/>
      <c r="W606" s="2549"/>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50" t="str">
        <f>IF(AND(H606="(i)",NOT(AP582)),AO599,IF(AND(H606="(iv)",OR(R606=AO595,R606=AO594),NOT(AP583)),AO600,""))</f>
        <v/>
      </c>
      <c r="Z607" s="2550"/>
      <c r="AA607" s="2550"/>
      <c r="AB607" s="2550"/>
      <c r="AC607" s="2550"/>
      <c r="AD607" s="2550"/>
      <c r="AE607" s="2550"/>
      <c r="AF607" s="2550"/>
      <c r="AG607" s="2550"/>
      <c r="AH607" s="2550"/>
      <c r="AI607" s="2550"/>
      <c r="AJ607" s="2550"/>
      <c r="AK607" s="2550"/>
      <c r="AL607" s="2550"/>
      <c r="AM607" s="2551"/>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50"/>
      <c r="Z608" s="2550"/>
      <c r="AA608" s="2550"/>
      <c r="AB608" s="2550"/>
      <c r="AC608" s="2550"/>
      <c r="AD608" s="2550"/>
      <c r="AE608" s="2550"/>
      <c r="AF608" s="2550"/>
      <c r="AG608" s="2550"/>
      <c r="AH608" s="2550"/>
      <c r="AI608" s="2550"/>
      <c r="AJ608" s="2550"/>
      <c r="AK608" s="2550"/>
      <c r="AL608" s="2550"/>
      <c r="AM608" s="2551"/>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47" t="s">
        <v>591</v>
      </c>
      <c r="J614" s="2547"/>
      <c r="K614" s="2547"/>
      <c r="L614" s="2547"/>
      <c r="M614" s="2547"/>
      <c r="N614" s="2547"/>
      <c r="O614" s="2547"/>
      <c r="P614" s="2547"/>
      <c r="Q614" s="2547"/>
      <c r="R614" s="2547"/>
      <c r="S614" s="2547"/>
      <c r="T614" s="2547"/>
      <c r="U614" s="2547"/>
      <c r="V614" s="2547"/>
      <c r="W614" s="2547"/>
      <c r="X614" s="2547"/>
      <c r="Y614" s="2547"/>
      <c r="Z614" s="2547"/>
      <c r="AA614" s="2547"/>
      <c r="AB614" s="2547"/>
      <c r="AC614" s="2547"/>
      <c r="AD614" s="2547"/>
      <c r="AE614" s="2547"/>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04" t="s">
        <v>591</v>
      </c>
      <c r="C616" s="2404"/>
      <c r="D616" s="642"/>
      <c r="E616" s="2432" t="s">
        <v>1403</v>
      </c>
      <c r="F616" s="2432"/>
      <c r="G616" s="2432"/>
      <c r="H616" s="2432"/>
      <c r="I616" s="2432"/>
      <c r="J616" s="2432"/>
      <c r="K616" s="2432"/>
      <c r="L616" s="2432"/>
      <c r="M616" s="2432"/>
      <c r="N616" s="2432"/>
      <c r="O616" s="2432"/>
      <c r="P616" s="2432"/>
      <c r="Q616" s="2432"/>
      <c r="R616" s="2432"/>
      <c r="S616" s="2432"/>
      <c r="T616" s="2432"/>
      <c r="U616" s="2432"/>
      <c r="V616" s="2432"/>
      <c r="W616" s="2432"/>
      <c r="X616" s="2432"/>
      <c r="Y616" s="2432"/>
      <c r="Z616" s="2432"/>
      <c r="AA616" s="2432"/>
      <c r="AB616" s="2432"/>
      <c r="AC616" s="2432"/>
      <c r="AD616" s="2432"/>
      <c r="AE616" s="2432"/>
      <c r="AF616" s="2432"/>
      <c r="AG616" s="2432"/>
      <c r="AH616" s="642"/>
      <c r="AI616" s="642"/>
      <c r="AJ616" s="642"/>
      <c r="AK616" s="642"/>
      <c r="AL616" s="642"/>
      <c r="AN616" s="597"/>
    </row>
    <row r="617" spans="1:42" s="550" customFormat="1" ht="12.75" customHeight="1">
      <c r="B617" s="536"/>
      <c r="C617" s="933"/>
      <c r="D617" s="642"/>
      <c r="E617" s="2432"/>
      <c r="F617" s="2432"/>
      <c r="G617" s="2432"/>
      <c r="H617" s="2432"/>
      <c r="I617" s="2432"/>
      <c r="J617" s="2432"/>
      <c r="K617" s="2432"/>
      <c r="L617" s="2432"/>
      <c r="M617" s="2432"/>
      <c r="N617" s="2432"/>
      <c r="O617" s="2432"/>
      <c r="P617" s="2432"/>
      <c r="Q617" s="2432"/>
      <c r="R617" s="2432"/>
      <c r="S617" s="2432"/>
      <c r="T617" s="2432"/>
      <c r="U617" s="2432"/>
      <c r="V617" s="2432"/>
      <c r="W617" s="2432"/>
      <c r="X617" s="2432"/>
      <c r="Y617" s="2432"/>
      <c r="Z617" s="2432"/>
      <c r="AA617" s="2432"/>
      <c r="AB617" s="2432"/>
      <c r="AC617" s="2432"/>
      <c r="AD617" s="2432"/>
      <c r="AE617" s="2432"/>
      <c r="AF617" s="2432"/>
      <c r="AG617" s="2432"/>
      <c r="AH617" s="642"/>
      <c r="AI617" s="642"/>
      <c r="AJ617" s="642"/>
      <c r="AK617" s="642"/>
      <c r="AL617" s="642"/>
      <c r="AN617" s="597"/>
    </row>
    <row r="618" spans="1:42" s="550" customFormat="1" ht="12.75" customHeight="1">
      <c r="B618" s="536"/>
      <c r="C618" s="933"/>
      <c r="D618" s="642"/>
      <c r="E618" s="2432"/>
      <c r="F618" s="2432"/>
      <c r="G618" s="2432"/>
      <c r="H618" s="2432"/>
      <c r="I618" s="2432"/>
      <c r="J618" s="2432"/>
      <c r="K618" s="2432"/>
      <c r="L618" s="2432"/>
      <c r="M618" s="2432"/>
      <c r="N618" s="2432"/>
      <c r="O618" s="2432"/>
      <c r="P618" s="2432"/>
      <c r="Q618" s="2432"/>
      <c r="R618" s="2432"/>
      <c r="S618" s="2432"/>
      <c r="T618" s="2432"/>
      <c r="U618" s="2432"/>
      <c r="V618" s="2432"/>
      <c r="W618" s="2432"/>
      <c r="X618" s="2432"/>
      <c r="Y618" s="2432"/>
      <c r="Z618" s="2432"/>
      <c r="AA618" s="2432"/>
      <c r="AB618" s="2432"/>
      <c r="AC618" s="2432"/>
      <c r="AD618" s="2432"/>
      <c r="AE618" s="2432"/>
      <c r="AF618" s="2432"/>
      <c r="AG618" s="2432"/>
      <c r="AH618" s="642"/>
      <c r="AI618" s="642"/>
      <c r="AJ618" s="642"/>
      <c r="AK618" s="642"/>
      <c r="AL618" s="642"/>
      <c r="AN618" s="597"/>
    </row>
    <row r="619" spans="1:42" s="550" customFormat="1" ht="12.75" customHeight="1">
      <c r="B619" s="536"/>
      <c r="C619" s="933"/>
      <c r="D619" s="642"/>
      <c r="E619" s="2432"/>
      <c r="F619" s="2432"/>
      <c r="G619" s="2432"/>
      <c r="H619" s="2432"/>
      <c r="I619" s="2432"/>
      <c r="J619" s="2432"/>
      <c r="K619" s="2432"/>
      <c r="L619" s="2432"/>
      <c r="M619" s="2432"/>
      <c r="N619" s="2432"/>
      <c r="O619" s="2432"/>
      <c r="P619" s="2432"/>
      <c r="Q619" s="2432"/>
      <c r="R619" s="2432"/>
      <c r="S619" s="2432"/>
      <c r="T619" s="2432"/>
      <c r="U619" s="2432"/>
      <c r="V619" s="2432"/>
      <c r="W619" s="2432"/>
      <c r="X619" s="2432"/>
      <c r="Y619" s="2432"/>
      <c r="Z619" s="2432"/>
      <c r="AA619" s="2432"/>
      <c r="AB619" s="2432"/>
      <c r="AC619" s="2432"/>
      <c r="AD619" s="2432"/>
      <c r="AE619" s="2432"/>
      <c r="AF619" s="2432"/>
      <c r="AG619" s="243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39">
        <f>VLOOKUP($H$606,$AO$586:$AP$591,2,FALSE)+IF(R606=AO594,0,VLOOKUP($I$614,$AO$613:$AP$615,2,FALSE))</f>
        <v>7</v>
      </c>
      <c r="AK621" s="244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46" t="s">
        <v>1694</v>
      </c>
      <c r="F625" s="2546"/>
      <c r="G625" s="2546"/>
      <c r="H625" s="2546"/>
      <c r="I625" s="2546"/>
      <c r="J625" s="2546"/>
      <c r="K625" s="2546"/>
      <c r="L625" s="2546"/>
      <c r="M625" s="2546"/>
      <c r="N625" s="2546"/>
      <c r="O625" s="2546"/>
      <c r="P625" s="2546"/>
      <c r="Q625" s="2546"/>
      <c r="R625" s="2546"/>
      <c r="S625" s="2546"/>
      <c r="T625" s="2546"/>
      <c r="U625" s="2546"/>
      <c r="V625" s="2546"/>
      <c r="W625" s="2546"/>
      <c r="X625" s="2546"/>
      <c r="Y625" s="2546"/>
      <c r="Z625" s="2546"/>
      <c r="AA625" s="2546"/>
      <c r="AB625" s="2546"/>
      <c r="AC625" s="2546"/>
      <c r="AD625" s="2546"/>
      <c r="AE625" s="539"/>
      <c r="AF625" s="2532" t="s">
        <v>1352</v>
      </c>
      <c r="AG625" s="2532"/>
      <c r="AH625" s="2532"/>
      <c r="AI625" s="2532"/>
      <c r="AJ625" s="2532"/>
      <c r="AK625" s="2532"/>
      <c r="AL625" s="2532"/>
      <c r="AM625" s="550"/>
      <c r="AN625" s="678"/>
    </row>
    <row r="626" spans="1:42" s="550" customFormat="1" ht="12.75" customHeight="1">
      <c r="A626" s="679"/>
      <c r="B626" s="536"/>
      <c r="C626" s="933"/>
      <c r="D626" s="663"/>
      <c r="E626" s="2546"/>
      <c r="F626" s="2546"/>
      <c r="G626" s="2546"/>
      <c r="H626" s="2546"/>
      <c r="I626" s="2546"/>
      <c r="J626" s="2546"/>
      <c r="K626" s="2546"/>
      <c r="L626" s="2546"/>
      <c r="M626" s="2546"/>
      <c r="N626" s="2546"/>
      <c r="O626" s="2546"/>
      <c r="P626" s="2546"/>
      <c r="Q626" s="2546"/>
      <c r="R626" s="2546"/>
      <c r="S626" s="2546"/>
      <c r="T626" s="2546"/>
      <c r="U626" s="2546"/>
      <c r="V626" s="2546"/>
      <c r="W626" s="2546"/>
      <c r="X626" s="2546"/>
      <c r="Y626" s="2546"/>
      <c r="Z626" s="2546"/>
      <c r="AA626" s="2546"/>
      <c r="AB626" s="2546"/>
      <c r="AC626" s="2546"/>
      <c r="AD626" s="2546"/>
      <c r="AE626" s="536"/>
      <c r="AF626" s="536"/>
      <c r="AG626" s="536"/>
      <c r="AH626" s="536"/>
      <c r="AI626" s="536"/>
      <c r="AJ626" s="536"/>
      <c r="AK626" s="536"/>
      <c r="AL626" s="536"/>
      <c r="AN626" s="597"/>
    </row>
    <row r="627" spans="1:42" s="550" customFormat="1" ht="12.75" customHeight="1">
      <c r="B627" s="536"/>
      <c r="C627" s="931"/>
      <c r="D627" s="663"/>
      <c r="E627" s="2546"/>
      <c r="F627" s="2546"/>
      <c r="G627" s="2546"/>
      <c r="H627" s="2546"/>
      <c r="I627" s="2546"/>
      <c r="J627" s="2546"/>
      <c r="K627" s="2546"/>
      <c r="L627" s="2546"/>
      <c r="M627" s="2546"/>
      <c r="N627" s="2546"/>
      <c r="O627" s="2546"/>
      <c r="P627" s="2546"/>
      <c r="Q627" s="2546"/>
      <c r="R627" s="2546"/>
      <c r="S627" s="2546"/>
      <c r="T627" s="2546"/>
      <c r="U627" s="2546"/>
      <c r="V627" s="2546"/>
      <c r="W627" s="2546"/>
      <c r="X627" s="2546"/>
      <c r="Y627" s="2546"/>
      <c r="Z627" s="2546"/>
      <c r="AA627" s="2546"/>
      <c r="AB627" s="2546"/>
      <c r="AC627" s="2546"/>
      <c r="AD627" s="2546"/>
      <c r="AE627" s="536"/>
      <c r="AF627" s="536"/>
      <c r="AG627" s="536"/>
      <c r="AH627" s="536"/>
      <c r="AI627" s="536"/>
      <c r="AJ627" s="536"/>
      <c r="AK627" s="536"/>
      <c r="AL627" s="536"/>
      <c r="AN627" s="597"/>
    </row>
    <row r="628" spans="1:42" s="550" customFormat="1" ht="12.75" customHeight="1">
      <c r="B628" s="536"/>
      <c r="C628" s="931"/>
      <c r="D628" s="663"/>
      <c r="E628" s="2546"/>
      <c r="F628" s="2546"/>
      <c r="G628" s="2546"/>
      <c r="H628" s="2546"/>
      <c r="I628" s="2546"/>
      <c r="J628" s="2546"/>
      <c r="K628" s="2546"/>
      <c r="L628" s="2546"/>
      <c r="M628" s="2546"/>
      <c r="N628" s="2546"/>
      <c r="O628" s="2546"/>
      <c r="P628" s="2546"/>
      <c r="Q628" s="2546"/>
      <c r="R628" s="2546"/>
      <c r="S628" s="2546"/>
      <c r="T628" s="2546"/>
      <c r="U628" s="2546"/>
      <c r="V628" s="2546"/>
      <c r="W628" s="2546"/>
      <c r="X628" s="2546"/>
      <c r="Y628" s="2546"/>
      <c r="Z628" s="2546"/>
      <c r="AA628" s="2546"/>
      <c r="AB628" s="2546"/>
      <c r="AC628" s="2546"/>
      <c r="AD628" s="2546"/>
      <c r="AE628" s="536"/>
      <c r="AF628" s="536"/>
      <c r="AG628" s="536"/>
      <c r="AH628" s="536"/>
      <c r="AI628" s="536"/>
      <c r="AJ628" s="536"/>
      <c r="AK628" s="536"/>
      <c r="AL628" s="536"/>
      <c r="AN628" s="597"/>
    </row>
    <row r="629" spans="1:42" s="550" customFormat="1" ht="12.75" customHeight="1">
      <c r="B629" s="536"/>
      <c r="C629" s="931"/>
      <c r="D629" s="663"/>
      <c r="E629" s="2546"/>
      <c r="F629" s="2546"/>
      <c r="G629" s="2546"/>
      <c r="H629" s="2546"/>
      <c r="I629" s="2546"/>
      <c r="J629" s="2546"/>
      <c r="K629" s="2546"/>
      <c r="L629" s="2546"/>
      <c r="M629" s="2546"/>
      <c r="N629" s="2546"/>
      <c r="O629" s="2546"/>
      <c r="P629" s="2546"/>
      <c r="Q629" s="2546"/>
      <c r="R629" s="2546"/>
      <c r="S629" s="2546"/>
      <c r="T629" s="2546"/>
      <c r="U629" s="2546"/>
      <c r="V629" s="2546"/>
      <c r="W629" s="2546"/>
      <c r="X629" s="2546"/>
      <c r="Y629" s="2546"/>
      <c r="Z629" s="2546"/>
      <c r="AA629" s="2546"/>
      <c r="AB629" s="2546"/>
      <c r="AC629" s="2546"/>
      <c r="AD629" s="2546"/>
      <c r="AE629" s="536"/>
      <c r="AF629" s="536"/>
      <c r="AG629" s="536"/>
      <c r="AH629" s="536"/>
      <c r="AI629" s="536"/>
      <c r="AJ629" s="536"/>
      <c r="AK629" s="536"/>
      <c r="AL629" s="536"/>
      <c r="AN629" s="597"/>
    </row>
    <row r="630" spans="1:42" s="550" customFormat="1" ht="12.75" customHeight="1">
      <c r="B630" s="536"/>
      <c r="C630" s="931"/>
      <c r="D630" s="663"/>
      <c r="E630" s="2546"/>
      <c r="F630" s="2546"/>
      <c r="G630" s="2546"/>
      <c r="H630" s="2546"/>
      <c r="I630" s="2546"/>
      <c r="J630" s="2546"/>
      <c r="K630" s="2546"/>
      <c r="L630" s="2546"/>
      <c r="M630" s="2546"/>
      <c r="N630" s="2546"/>
      <c r="O630" s="2546"/>
      <c r="P630" s="2546"/>
      <c r="Q630" s="2546"/>
      <c r="R630" s="2546"/>
      <c r="S630" s="2546"/>
      <c r="T630" s="2546"/>
      <c r="U630" s="2546"/>
      <c r="V630" s="2546"/>
      <c r="W630" s="2546"/>
      <c r="X630" s="2546"/>
      <c r="Y630" s="2546"/>
      <c r="Z630" s="2546"/>
      <c r="AA630" s="2546"/>
      <c r="AB630" s="2546"/>
      <c r="AC630" s="2546"/>
      <c r="AD630" s="2546"/>
      <c r="AE630" s="536"/>
      <c r="AF630" s="536"/>
      <c r="AG630" s="536"/>
      <c r="AH630" s="536"/>
      <c r="AI630" s="536"/>
      <c r="AJ630" s="536"/>
      <c r="AK630" s="536"/>
      <c r="AL630" s="536"/>
      <c r="AN630" s="597"/>
    </row>
    <row r="631" spans="1:42" s="550" customFormat="1" ht="12.75" customHeight="1">
      <c r="A631" s="637"/>
      <c r="B631" s="616"/>
      <c r="C631" s="940"/>
      <c r="D631" s="663"/>
      <c r="E631" s="2546"/>
      <c r="F631" s="2546"/>
      <c r="G631" s="2546"/>
      <c r="H631" s="2546"/>
      <c r="I631" s="2546"/>
      <c r="J631" s="2546"/>
      <c r="K631" s="2546"/>
      <c r="L631" s="2546"/>
      <c r="M631" s="2546"/>
      <c r="N631" s="2546"/>
      <c r="O631" s="2546"/>
      <c r="P631" s="2546"/>
      <c r="Q631" s="2546"/>
      <c r="R631" s="2546"/>
      <c r="S631" s="2546"/>
      <c r="T631" s="2546"/>
      <c r="U631" s="2546"/>
      <c r="V631" s="2546"/>
      <c r="W631" s="2546"/>
      <c r="X631" s="2546"/>
      <c r="Y631" s="2546"/>
      <c r="Z631" s="2546"/>
      <c r="AA631" s="2546"/>
      <c r="AB631" s="2546"/>
      <c r="AC631" s="2546"/>
      <c r="AD631" s="2546"/>
      <c r="AE631" s="616"/>
      <c r="AF631" s="616"/>
      <c r="AG631" s="616"/>
      <c r="AH631" s="616"/>
      <c r="AI631" s="616"/>
      <c r="AJ631" s="616"/>
      <c r="AK631" s="536"/>
      <c r="AL631" s="536"/>
      <c r="AN631" s="597"/>
    </row>
    <row r="632" spans="1:42" s="550" customFormat="1" ht="12.75" customHeight="1">
      <c r="B632" s="616"/>
      <c r="C632" s="940"/>
      <c r="D632" s="663"/>
      <c r="E632" s="2546"/>
      <c r="F632" s="2546"/>
      <c r="G632" s="2546"/>
      <c r="H632" s="2546"/>
      <c r="I632" s="2546"/>
      <c r="J632" s="2546"/>
      <c r="K632" s="2546"/>
      <c r="L632" s="2546"/>
      <c r="M632" s="2546"/>
      <c r="N632" s="2546"/>
      <c r="O632" s="2546"/>
      <c r="P632" s="2546"/>
      <c r="Q632" s="2546"/>
      <c r="R632" s="2546"/>
      <c r="S632" s="2546"/>
      <c r="T632" s="2546"/>
      <c r="U632" s="2546"/>
      <c r="V632" s="2546"/>
      <c r="W632" s="2546"/>
      <c r="X632" s="2546"/>
      <c r="Y632" s="2546"/>
      <c r="Z632" s="2546"/>
      <c r="AA632" s="2546"/>
      <c r="AB632" s="2546"/>
      <c r="AC632" s="2546"/>
      <c r="AD632" s="2546"/>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04" t="s">
        <v>591</v>
      </c>
      <c r="Y634" s="2404"/>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32" t="s">
        <v>1408</v>
      </c>
      <c r="AG636" s="2532"/>
      <c r="AH636" s="2532"/>
      <c r="AI636" s="2532"/>
      <c r="AJ636" s="2532"/>
      <c r="AK636" s="2532"/>
      <c r="AL636" s="2532"/>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56" t="s">
        <v>687</v>
      </c>
      <c r="I638" s="245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39">
        <f>VLOOKUP($H$638,$AO$605:$AP$607,2,FALSE)</f>
        <v>3</v>
      </c>
      <c r="AK640" s="2441"/>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32" t="s">
        <v>2098</v>
      </c>
      <c r="F644" s="2432"/>
      <c r="G644" s="2432"/>
      <c r="H644" s="2432"/>
      <c r="I644" s="2432"/>
      <c r="J644" s="2432"/>
      <c r="K644" s="2432"/>
      <c r="L644" s="2432"/>
      <c r="M644" s="2432"/>
      <c r="N644" s="2432"/>
      <c r="O644" s="2432"/>
      <c r="P644" s="2432"/>
      <c r="Q644" s="2432"/>
      <c r="R644" s="2432"/>
      <c r="S644" s="2432"/>
      <c r="T644" s="2432"/>
      <c r="U644" s="2432"/>
      <c r="V644" s="2432"/>
      <c r="W644" s="2432"/>
      <c r="X644" s="2432"/>
      <c r="Y644" s="2432"/>
      <c r="Z644" s="2432"/>
      <c r="AA644" s="2432"/>
      <c r="AB644" s="2432"/>
      <c r="AC644" s="2432"/>
      <c r="AD644" s="2432"/>
      <c r="AE644" s="536"/>
      <c r="AF644" s="2532" t="s">
        <v>1352</v>
      </c>
      <c r="AG644" s="2532"/>
      <c r="AH644" s="2532"/>
      <c r="AI644" s="2532"/>
      <c r="AJ644" s="2532"/>
      <c r="AK644" s="2532"/>
      <c r="AL644" s="2532"/>
      <c r="AN644" s="597"/>
    </row>
    <row r="645" spans="1:42" s="550" customFormat="1" ht="12.75" customHeight="1">
      <c r="B645" s="536"/>
      <c r="C645" s="536"/>
      <c r="D645" s="663"/>
      <c r="E645" s="2432"/>
      <c r="F645" s="2432"/>
      <c r="G645" s="2432"/>
      <c r="H645" s="2432"/>
      <c r="I645" s="2432"/>
      <c r="J645" s="2432"/>
      <c r="K645" s="2432"/>
      <c r="L645" s="2432"/>
      <c r="M645" s="2432"/>
      <c r="N645" s="2432"/>
      <c r="O645" s="2432"/>
      <c r="P645" s="2432"/>
      <c r="Q645" s="2432"/>
      <c r="R645" s="2432"/>
      <c r="S645" s="2432"/>
      <c r="T645" s="2432"/>
      <c r="U645" s="2432"/>
      <c r="V645" s="2432"/>
      <c r="W645" s="2432"/>
      <c r="X645" s="2432"/>
      <c r="Y645" s="2432"/>
      <c r="Z645" s="2432"/>
      <c r="AA645" s="2432"/>
      <c r="AB645" s="2432"/>
      <c r="AC645" s="2432"/>
      <c r="AD645" s="243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32" t="s">
        <v>1408</v>
      </c>
      <c r="AG647" s="2532"/>
      <c r="AH647" s="2532"/>
      <c r="AI647" s="2532"/>
      <c r="AJ647" s="2532"/>
      <c r="AK647" s="2532"/>
      <c r="AL647" s="2532"/>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56" t="s">
        <v>687</v>
      </c>
      <c r="I650" s="245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39">
        <f>VLOOKUP(H650,AT605:AU607,2,FALSE)</f>
        <v>3</v>
      </c>
      <c r="AK652" s="244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32" t="s">
        <v>1418</v>
      </c>
      <c r="F657" s="2432"/>
      <c r="G657" s="2432"/>
      <c r="H657" s="2432"/>
      <c r="I657" s="2432"/>
      <c r="J657" s="2432"/>
      <c r="K657" s="2432"/>
      <c r="L657" s="2432"/>
      <c r="M657" s="2432"/>
      <c r="N657" s="2432"/>
      <c r="O657" s="2432"/>
      <c r="P657" s="2432"/>
      <c r="Q657" s="2432"/>
      <c r="R657" s="2432"/>
      <c r="S657" s="2432"/>
      <c r="T657" s="2432"/>
      <c r="U657" s="2432"/>
      <c r="V657" s="2432"/>
      <c r="W657" s="2432"/>
      <c r="X657" s="2432"/>
      <c r="Y657" s="2432"/>
      <c r="Z657" s="2432"/>
      <c r="AA657" s="2432"/>
      <c r="AB657" s="2432"/>
      <c r="AC657" s="2432"/>
      <c r="AD657" s="536"/>
      <c r="AE657" s="536"/>
      <c r="AF657" s="2532" t="s">
        <v>1378</v>
      </c>
      <c r="AG657" s="2532"/>
      <c r="AH657" s="2532"/>
      <c r="AI657" s="2532"/>
      <c r="AJ657" s="2532"/>
      <c r="AK657" s="2532"/>
      <c r="AL657" s="2532"/>
      <c r="AN657" s="597"/>
    </row>
    <row r="658" spans="1:42" s="550" customFormat="1" ht="12.75" customHeight="1">
      <c r="B658" s="536"/>
      <c r="C658" s="539"/>
      <c r="D658" s="536"/>
      <c r="E658" s="2432"/>
      <c r="F658" s="2432"/>
      <c r="G658" s="2432"/>
      <c r="H658" s="2432"/>
      <c r="I658" s="2432"/>
      <c r="J658" s="2432"/>
      <c r="K658" s="2432"/>
      <c r="L658" s="2432"/>
      <c r="M658" s="2432"/>
      <c r="N658" s="2432"/>
      <c r="O658" s="2432"/>
      <c r="P658" s="2432"/>
      <c r="Q658" s="2432"/>
      <c r="R658" s="2432"/>
      <c r="S658" s="2432"/>
      <c r="T658" s="2432"/>
      <c r="U658" s="2432"/>
      <c r="V658" s="2432"/>
      <c r="W658" s="2432"/>
      <c r="X658" s="2432"/>
      <c r="Y658" s="2432"/>
      <c r="Z658" s="2432"/>
      <c r="AA658" s="2432"/>
      <c r="AB658" s="2432"/>
      <c r="AC658" s="2432"/>
      <c r="AD658" s="536"/>
      <c r="AE658" s="536"/>
      <c r="AF658" s="536"/>
      <c r="AG658" s="536"/>
      <c r="AH658" s="536"/>
      <c r="AI658" s="536"/>
      <c r="AJ658" s="536"/>
      <c r="AK658" s="536"/>
      <c r="AL658" s="536"/>
      <c r="AN658" s="597"/>
    </row>
    <row r="659" spans="1:42" s="550" customFormat="1" ht="12.75" customHeight="1">
      <c r="B659" s="536"/>
      <c r="C659" s="539"/>
      <c r="D659" s="663"/>
      <c r="E659" s="2432"/>
      <c r="F659" s="2432"/>
      <c r="G659" s="2432"/>
      <c r="H659" s="2432"/>
      <c r="I659" s="2432"/>
      <c r="J659" s="2432"/>
      <c r="K659" s="2432"/>
      <c r="L659" s="2432"/>
      <c r="M659" s="2432"/>
      <c r="N659" s="2432"/>
      <c r="O659" s="2432"/>
      <c r="P659" s="2432"/>
      <c r="Q659" s="2432"/>
      <c r="R659" s="2432"/>
      <c r="S659" s="2432"/>
      <c r="T659" s="2432"/>
      <c r="U659" s="2432"/>
      <c r="V659" s="2432"/>
      <c r="W659" s="2432"/>
      <c r="X659" s="2432"/>
      <c r="Y659" s="2432"/>
      <c r="Z659" s="2432"/>
      <c r="AA659" s="2432"/>
      <c r="AB659" s="2432"/>
      <c r="AC659" s="243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32" t="s">
        <v>1419</v>
      </c>
      <c r="F661" s="2432"/>
      <c r="G661" s="2432"/>
      <c r="H661" s="2432"/>
      <c r="I661" s="2432"/>
      <c r="J661" s="2432"/>
      <c r="K661" s="2432"/>
      <c r="L661" s="2432"/>
      <c r="M661" s="2432"/>
      <c r="N661" s="2432"/>
      <c r="O661" s="2432"/>
      <c r="P661" s="2432"/>
      <c r="Q661" s="2432"/>
      <c r="R661" s="2432"/>
      <c r="S661" s="2432"/>
      <c r="T661" s="2432"/>
      <c r="U661" s="2432"/>
      <c r="V661" s="2432"/>
      <c r="W661" s="2432"/>
      <c r="X661" s="2432"/>
      <c r="Y661" s="2432"/>
      <c r="Z661" s="2432"/>
      <c r="AA661" s="2432"/>
      <c r="AB661" s="2432"/>
      <c r="AC661" s="2432"/>
      <c r="AD661" s="536"/>
      <c r="AE661" s="536"/>
      <c r="AF661" s="2532" t="s">
        <v>1399</v>
      </c>
      <c r="AG661" s="2532"/>
      <c r="AH661" s="2532"/>
      <c r="AI661" s="2532"/>
      <c r="AJ661" s="2532"/>
      <c r="AK661" s="2532"/>
      <c r="AL661" s="2532"/>
      <c r="AN661" s="597"/>
    </row>
    <row r="662" spans="1:42" s="550" customFormat="1" ht="12.75" customHeight="1">
      <c r="B662" s="536"/>
      <c r="C662" s="539"/>
      <c r="D662" s="536"/>
      <c r="E662" s="2432"/>
      <c r="F662" s="2432"/>
      <c r="G662" s="2432"/>
      <c r="H662" s="2432"/>
      <c r="I662" s="2432"/>
      <c r="J662" s="2432"/>
      <c r="K662" s="2432"/>
      <c r="L662" s="2432"/>
      <c r="M662" s="2432"/>
      <c r="N662" s="2432"/>
      <c r="O662" s="2432"/>
      <c r="P662" s="2432"/>
      <c r="Q662" s="2432"/>
      <c r="R662" s="2432"/>
      <c r="S662" s="2432"/>
      <c r="T662" s="2432"/>
      <c r="U662" s="2432"/>
      <c r="V662" s="2432"/>
      <c r="W662" s="2432"/>
      <c r="X662" s="2432"/>
      <c r="Y662" s="2432"/>
      <c r="Z662" s="2432"/>
      <c r="AA662" s="2432"/>
      <c r="AB662" s="2432"/>
      <c r="AC662" s="2432"/>
      <c r="AD662" s="536"/>
      <c r="AE662" s="536"/>
      <c r="AF662" s="536"/>
      <c r="AG662" s="536"/>
      <c r="AH662" s="536"/>
      <c r="AI662" s="536"/>
      <c r="AJ662" s="536"/>
      <c r="AK662" s="536"/>
      <c r="AL662" s="536"/>
      <c r="AN662" s="597"/>
    </row>
    <row r="663" spans="1:42" s="550" customFormat="1" ht="15" customHeight="1">
      <c r="B663" s="536"/>
      <c r="C663" s="539"/>
      <c r="D663" s="663"/>
      <c r="E663" s="2432"/>
      <c r="F663" s="2432"/>
      <c r="G663" s="2432"/>
      <c r="H663" s="2432"/>
      <c r="I663" s="2432"/>
      <c r="J663" s="2432"/>
      <c r="K663" s="2432"/>
      <c r="L663" s="2432"/>
      <c r="M663" s="2432"/>
      <c r="N663" s="2432"/>
      <c r="O663" s="2432"/>
      <c r="P663" s="2432"/>
      <c r="Q663" s="2432"/>
      <c r="R663" s="2432"/>
      <c r="S663" s="2432"/>
      <c r="T663" s="2432"/>
      <c r="U663" s="2432"/>
      <c r="V663" s="2432"/>
      <c r="W663" s="2432"/>
      <c r="X663" s="2432"/>
      <c r="Y663" s="2432"/>
      <c r="Z663" s="2432"/>
      <c r="AA663" s="2432"/>
      <c r="AB663" s="2432"/>
      <c r="AC663" s="243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32" t="s">
        <v>1420</v>
      </c>
      <c r="F665" s="2432"/>
      <c r="G665" s="2432"/>
      <c r="H665" s="2432"/>
      <c r="I665" s="2432"/>
      <c r="J665" s="2432"/>
      <c r="K665" s="2432"/>
      <c r="L665" s="2432"/>
      <c r="M665" s="2432"/>
      <c r="N665" s="2432"/>
      <c r="O665" s="2432"/>
      <c r="P665" s="2432"/>
      <c r="Q665" s="2432"/>
      <c r="R665" s="2432"/>
      <c r="S665" s="2432"/>
      <c r="T665" s="2432"/>
      <c r="U665" s="2432"/>
      <c r="V665" s="2432"/>
      <c r="W665" s="2432"/>
      <c r="X665" s="2432"/>
      <c r="Y665" s="2432"/>
      <c r="Z665" s="2432"/>
      <c r="AA665" s="2432"/>
      <c r="AB665" s="2432"/>
      <c r="AC665" s="2432"/>
      <c r="AD665" s="536"/>
      <c r="AE665" s="536"/>
      <c r="AF665" s="2532" t="s">
        <v>1352</v>
      </c>
      <c r="AG665" s="2532"/>
      <c r="AH665" s="2532"/>
      <c r="AI665" s="2532"/>
      <c r="AJ665" s="2532"/>
      <c r="AK665" s="2532"/>
      <c r="AL665" s="2532"/>
      <c r="AN665" s="597"/>
    </row>
    <row r="666" spans="1:42" s="550" customFormat="1" ht="12.75" customHeight="1">
      <c r="B666" s="536"/>
      <c r="C666" s="931"/>
      <c r="D666" s="536"/>
      <c r="E666" s="2432"/>
      <c r="F666" s="2432"/>
      <c r="G666" s="2432"/>
      <c r="H666" s="2432"/>
      <c r="I666" s="2432"/>
      <c r="J666" s="2432"/>
      <c r="K666" s="2432"/>
      <c r="L666" s="2432"/>
      <c r="M666" s="2432"/>
      <c r="N666" s="2432"/>
      <c r="O666" s="2432"/>
      <c r="P666" s="2432"/>
      <c r="Q666" s="2432"/>
      <c r="R666" s="2432"/>
      <c r="S666" s="2432"/>
      <c r="T666" s="2432"/>
      <c r="U666" s="2432"/>
      <c r="V666" s="2432"/>
      <c r="W666" s="2432"/>
      <c r="X666" s="2432"/>
      <c r="Y666" s="2432"/>
      <c r="Z666" s="2432"/>
      <c r="AA666" s="2432"/>
      <c r="AB666" s="2432"/>
      <c r="AC666" s="2432"/>
      <c r="AD666" s="536"/>
      <c r="AE666" s="2532"/>
      <c r="AF666" s="2532"/>
      <c r="AG666" s="2532"/>
      <c r="AH666" s="2532"/>
      <c r="AI666" s="2532"/>
      <c r="AJ666" s="2532"/>
      <c r="AK666" s="2532"/>
      <c r="AL666" s="594"/>
      <c r="AN666" s="597"/>
      <c r="AO666" s="550" t="s">
        <v>591</v>
      </c>
      <c r="AP666" s="673">
        <v>0</v>
      </c>
    </row>
    <row r="667" spans="1:42" s="550" customFormat="1" ht="12.75" customHeight="1">
      <c r="A667" s="679"/>
      <c r="B667" s="536"/>
      <c r="C667" s="536"/>
      <c r="D667" s="663"/>
      <c r="E667" s="2432"/>
      <c r="F667" s="2432"/>
      <c r="G667" s="2432"/>
      <c r="H667" s="2432"/>
      <c r="I667" s="2432"/>
      <c r="J667" s="2432"/>
      <c r="K667" s="2432"/>
      <c r="L667" s="2432"/>
      <c r="M667" s="2432"/>
      <c r="N667" s="2432"/>
      <c r="O667" s="2432"/>
      <c r="P667" s="2432"/>
      <c r="Q667" s="2432"/>
      <c r="R667" s="2432"/>
      <c r="S667" s="2432"/>
      <c r="T667" s="2432"/>
      <c r="U667" s="2432"/>
      <c r="V667" s="2432"/>
      <c r="W667" s="2432"/>
      <c r="X667" s="2432"/>
      <c r="Y667" s="2432"/>
      <c r="Z667" s="2432"/>
      <c r="AA667" s="2432"/>
      <c r="AB667" s="2432"/>
      <c r="AC667" s="2432"/>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32" t="s">
        <v>1421</v>
      </c>
      <c r="F669" s="2432"/>
      <c r="G669" s="2432"/>
      <c r="H669" s="2432"/>
      <c r="I669" s="2432"/>
      <c r="J669" s="2432"/>
      <c r="K669" s="2432"/>
      <c r="L669" s="2432"/>
      <c r="M669" s="2432"/>
      <c r="N669" s="2432"/>
      <c r="O669" s="2432"/>
      <c r="P669" s="2432"/>
      <c r="Q669" s="2432"/>
      <c r="R669" s="2432"/>
      <c r="S669" s="2432"/>
      <c r="T669" s="2432"/>
      <c r="U669" s="2432"/>
      <c r="V669" s="2432"/>
      <c r="W669" s="2432"/>
      <c r="X669" s="2432"/>
      <c r="Y669" s="2432"/>
      <c r="Z669" s="2432"/>
      <c r="AA669" s="2432"/>
      <c r="AB669" s="2432"/>
      <c r="AC669" s="2432"/>
      <c r="AD669" s="536"/>
      <c r="AE669" s="536"/>
      <c r="AF669" s="2532" t="s">
        <v>1399</v>
      </c>
      <c r="AG669" s="2532"/>
      <c r="AH669" s="2532"/>
      <c r="AI669" s="2532"/>
      <c r="AJ669" s="2532"/>
      <c r="AK669" s="2532"/>
      <c r="AL669" s="2532"/>
      <c r="AN669" s="597"/>
    </row>
    <row r="670" spans="1:42" s="550" customFormat="1" ht="12.75" customHeight="1">
      <c r="A670" s="670"/>
      <c r="B670" s="536"/>
      <c r="C670" s="947"/>
      <c r="D670" s="663"/>
      <c r="E670" s="2432"/>
      <c r="F670" s="2432"/>
      <c r="G670" s="2432"/>
      <c r="H670" s="2432"/>
      <c r="I670" s="2432"/>
      <c r="J670" s="2432"/>
      <c r="K670" s="2432"/>
      <c r="L670" s="2432"/>
      <c r="M670" s="2432"/>
      <c r="N670" s="2432"/>
      <c r="O670" s="2432"/>
      <c r="P670" s="2432"/>
      <c r="Q670" s="2432"/>
      <c r="R670" s="2432"/>
      <c r="S670" s="2432"/>
      <c r="T670" s="2432"/>
      <c r="U670" s="2432"/>
      <c r="V670" s="2432"/>
      <c r="W670" s="2432"/>
      <c r="X670" s="2432"/>
      <c r="Y670" s="2432"/>
      <c r="Z670" s="2432"/>
      <c r="AA670" s="2432"/>
      <c r="AB670" s="2432"/>
      <c r="AC670" s="243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32"/>
      <c r="F671" s="2432"/>
      <c r="G671" s="2432"/>
      <c r="H671" s="2432"/>
      <c r="I671" s="2432"/>
      <c r="J671" s="2432"/>
      <c r="K671" s="2432"/>
      <c r="L671" s="2432"/>
      <c r="M671" s="2432"/>
      <c r="N671" s="2432"/>
      <c r="O671" s="2432"/>
      <c r="P671" s="2432"/>
      <c r="Q671" s="2432"/>
      <c r="R671" s="2432"/>
      <c r="S671" s="2432"/>
      <c r="T671" s="2432"/>
      <c r="U671" s="2432"/>
      <c r="V671" s="2432"/>
      <c r="W671" s="2432"/>
      <c r="X671" s="2432"/>
      <c r="Y671" s="2432"/>
      <c r="Z671" s="2432"/>
      <c r="AA671" s="2432"/>
      <c r="AB671" s="2432"/>
      <c r="AC671" s="243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32" t="s">
        <v>1422</v>
      </c>
      <c r="F673" s="2432"/>
      <c r="G673" s="2432"/>
      <c r="H673" s="2432"/>
      <c r="I673" s="2432"/>
      <c r="J673" s="2432"/>
      <c r="K673" s="2432"/>
      <c r="L673" s="2432"/>
      <c r="M673" s="2432"/>
      <c r="N673" s="2432"/>
      <c r="O673" s="2432"/>
      <c r="P673" s="2432"/>
      <c r="Q673" s="2432"/>
      <c r="R673" s="2432"/>
      <c r="S673" s="2432"/>
      <c r="T673" s="2432"/>
      <c r="U673" s="2432"/>
      <c r="V673" s="2432"/>
      <c r="W673" s="2432"/>
      <c r="X673" s="2432"/>
      <c r="Y673" s="2432"/>
      <c r="Z673" s="2432"/>
      <c r="AA673" s="2432"/>
      <c r="AB673" s="2432"/>
      <c r="AC673" s="2432"/>
      <c r="AD673" s="536"/>
      <c r="AE673" s="536"/>
      <c r="AF673" s="2532" t="s">
        <v>1352</v>
      </c>
      <c r="AG673" s="2532"/>
      <c r="AH673" s="2532"/>
      <c r="AI673" s="2532"/>
      <c r="AJ673" s="2532"/>
      <c r="AK673" s="2532"/>
      <c r="AL673" s="2532"/>
      <c r="AM673" s="596"/>
      <c r="AN673" s="597"/>
    </row>
    <row r="674" spans="1:42" s="550" customFormat="1" ht="12.75" customHeight="1">
      <c r="B674" s="536"/>
      <c r="C674" s="931"/>
      <c r="D674" s="663"/>
      <c r="E674" s="2432"/>
      <c r="F674" s="2432"/>
      <c r="G674" s="2432"/>
      <c r="H674" s="2432"/>
      <c r="I674" s="2432"/>
      <c r="J674" s="2432"/>
      <c r="K674" s="2432"/>
      <c r="L674" s="2432"/>
      <c r="M674" s="2432"/>
      <c r="N674" s="2432"/>
      <c r="O674" s="2432"/>
      <c r="P674" s="2432"/>
      <c r="Q674" s="2432"/>
      <c r="R674" s="2432"/>
      <c r="S674" s="2432"/>
      <c r="T674" s="2432"/>
      <c r="U674" s="2432"/>
      <c r="V674" s="2432"/>
      <c r="W674" s="2432"/>
      <c r="X674" s="2432"/>
      <c r="Y674" s="2432"/>
      <c r="Z674" s="2432"/>
      <c r="AA674" s="2432"/>
      <c r="AB674" s="2432"/>
      <c r="AC674" s="2432"/>
      <c r="AD674" s="536"/>
      <c r="AE674" s="536"/>
      <c r="AF674" s="536"/>
      <c r="AG674" s="536"/>
      <c r="AH674" s="536"/>
      <c r="AI674" s="536"/>
      <c r="AJ674" s="536"/>
      <c r="AK674" s="536"/>
      <c r="AL674" s="536"/>
      <c r="AM674" s="596"/>
      <c r="AN674" s="597"/>
    </row>
    <row r="675" spans="1:42" s="550" customFormat="1" ht="12.75" customHeight="1">
      <c r="B675" s="536"/>
      <c r="C675" s="931"/>
      <c r="D675" s="663"/>
      <c r="E675" s="2432"/>
      <c r="F675" s="2432"/>
      <c r="G675" s="2432"/>
      <c r="H675" s="2432"/>
      <c r="I675" s="2432"/>
      <c r="J675" s="2432"/>
      <c r="K675" s="2432"/>
      <c r="L675" s="2432"/>
      <c r="M675" s="2432"/>
      <c r="N675" s="2432"/>
      <c r="O675" s="2432"/>
      <c r="P675" s="2432"/>
      <c r="Q675" s="2432"/>
      <c r="R675" s="2432"/>
      <c r="S675" s="2432"/>
      <c r="T675" s="2432"/>
      <c r="U675" s="2432"/>
      <c r="V675" s="2432"/>
      <c r="W675" s="2432"/>
      <c r="X675" s="2432"/>
      <c r="Y675" s="2432"/>
      <c r="Z675" s="2432"/>
      <c r="AA675" s="2432"/>
      <c r="AB675" s="2432"/>
      <c r="AC675" s="243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32" t="s">
        <v>1423</v>
      </c>
      <c r="F677" s="2432"/>
      <c r="G677" s="2432"/>
      <c r="H677" s="2432"/>
      <c r="I677" s="2432"/>
      <c r="J677" s="2432"/>
      <c r="K677" s="2432"/>
      <c r="L677" s="2432"/>
      <c r="M677" s="2432"/>
      <c r="N677" s="2432"/>
      <c r="O677" s="2432"/>
      <c r="P677" s="2432"/>
      <c r="Q677" s="2432"/>
      <c r="R677" s="2432"/>
      <c r="S677" s="2432"/>
      <c r="T677" s="2432"/>
      <c r="U677" s="2432"/>
      <c r="V677" s="2432"/>
      <c r="W677" s="2432"/>
      <c r="X677" s="2432"/>
      <c r="Y677" s="2432"/>
      <c r="Z677" s="2432"/>
      <c r="AA677" s="2432"/>
      <c r="AB677" s="2432"/>
      <c r="AC677" s="2432"/>
      <c r="AD677" s="536"/>
      <c r="AE677" s="536"/>
      <c r="AF677" s="2532" t="s">
        <v>1408</v>
      </c>
      <c r="AG677" s="2532"/>
      <c r="AH677" s="2532"/>
      <c r="AI677" s="2532"/>
      <c r="AJ677" s="2532"/>
      <c r="AK677" s="2532"/>
      <c r="AL677" s="2532"/>
      <c r="AM677" s="596"/>
      <c r="AN677" s="597"/>
    </row>
    <row r="678" spans="1:42" s="550" customFormat="1" ht="12.75" customHeight="1">
      <c r="A678" s="679"/>
      <c r="B678" s="536"/>
      <c r="C678" s="931"/>
      <c r="D678" s="663"/>
      <c r="E678" s="2432"/>
      <c r="F678" s="2432"/>
      <c r="G678" s="2432"/>
      <c r="H678" s="2432"/>
      <c r="I678" s="2432"/>
      <c r="J678" s="2432"/>
      <c r="K678" s="2432"/>
      <c r="L678" s="2432"/>
      <c r="M678" s="2432"/>
      <c r="N678" s="2432"/>
      <c r="O678" s="2432"/>
      <c r="P678" s="2432"/>
      <c r="Q678" s="2432"/>
      <c r="R678" s="2432"/>
      <c r="S678" s="2432"/>
      <c r="T678" s="2432"/>
      <c r="U678" s="2432"/>
      <c r="V678" s="2432"/>
      <c r="W678" s="2432"/>
      <c r="X678" s="2432"/>
      <c r="Y678" s="2432"/>
      <c r="Z678" s="2432"/>
      <c r="AA678" s="2432"/>
      <c r="AB678" s="2432"/>
      <c r="AC678" s="243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32"/>
      <c r="F679" s="2432"/>
      <c r="G679" s="2432"/>
      <c r="H679" s="2432"/>
      <c r="I679" s="2432"/>
      <c r="J679" s="2432"/>
      <c r="K679" s="2432"/>
      <c r="L679" s="2432"/>
      <c r="M679" s="2432"/>
      <c r="N679" s="2432"/>
      <c r="O679" s="2432"/>
      <c r="P679" s="2432"/>
      <c r="Q679" s="2432"/>
      <c r="R679" s="2432"/>
      <c r="S679" s="2432"/>
      <c r="T679" s="2432"/>
      <c r="U679" s="2432"/>
      <c r="V679" s="2432"/>
      <c r="W679" s="2432"/>
      <c r="X679" s="2432"/>
      <c r="Y679" s="2432"/>
      <c r="Z679" s="2432"/>
      <c r="AA679" s="2432"/>
      <c r="AB679" s="2432"/>
      <c r="AC679" s="243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32" t="s">
        <v>1424</v>
      </c>
      <c r="F681" s="2432"/>
      <c r="G681" s="2432"/>
      <c r="H681" s="2432"/>
      <c r="I681" s="2432"/>
      <c r="J681" s="2432"/>
      <c r="K681" s="2432"/>
      <c r="L681" s="2432"/>
      <c r="M681" s="2432"/>
      <c r="N681" s="2432"/>
      <c r="O681" s="2432"/>
      <c r="P681" s="2432"/>
      <c r="Q681" s="2432"/>
      <c r="R681" s="2432"/>
      <c r="S681" s="2432"/>
      <c r="T681" s="2432"/>
      <c r="U681" s="2432"/>
      <c r="V681" s="2432"/>
      <c r="W681" s="2432"/>
      <c r="X681" s="2432"/>
      <c r="Y681" s="2432"/>
      <c r="Z681" s="2432"/>
      <c r="AA681" s="2432"/>
      <c r="AB681" s="2432"/>
      <c r="AC681" s="2432"/>
      <c r="AD681" s="536"/>
      <c r="AE681" s="536"/>
      <c r="AF681" s="2532" t="s">
        <v>1425</v>
      </c>
      <c r="AG681" s="2532"/>
      <c r="AH681" s="2532"/>
      <c r="AI681" s="2532"/>
      <c r="AJ681" s="2532"/>
      <c r="AK681" s="2532"/>
      <c r="AL681" s="2532"/>
      <c r="AM681" s="596"/>
      <c r="AN681" s="597"/>
      <c r="AO681" s="611" t="s">
        <v>687</v>
      </c>
      <c r="AP681" s="550">
        <v>3</v>
      </c>
    </row>
    <row r="682" spans="1:42" s="550" customFormat="1" ht="12.75" customHeight="1">
      <c r="A682" s="679"/>
      <c r="B682" s="536"/>
      <c r="C682" s="931"/>
      <c r="D682" s="663"/>
      <c r="E682" s="2432"/>
      <c r="F682" s="2432"/>
      <c r="G682" s="2432"/>
      <c r="H682" s="2432"/>
      <c r="I682" s="2432"/>
      <c r="J682" s="2432"/>
      <c r="K682" s="2432"/>
      <c r="L682" s="2432"/>
      <c r="M682" s="2432"/>
      <c r="N682" s="2432"/>
      <c r="O682" s="2432"/>
      <c r="P682" s="2432"/>
      <c r="Q682" s="2432"/>
      <c r="R682" s="2432"/>
      <c r="S682" s="2432"/>
      <c r="T682" s="2432"/>
      <c r="U682" s="2432"/>
      <c r="V682" s="2432"/>
      <c r="W682" s="2432"/>
      <c r="X682" s="2432"/>
      <c r="Y682" s="2432"/>
      <c r="Z682" s="2432"/>
      <c r="AA682" s="2432"/>
      <c r="AB682" s="2432"/>
      <c r="AC682" s="2432"/>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32"/>
      <c r="F683" s="2432"/>
      <c r="G683" s="2432"/>
      <c r="H683" s="2432"/>
      <c r="I683" s="2432"/>
      <c r="J683" s="2432"/>
      <c r="K683" s="2432"/>
      <c r="L683" s="2432"/>
      <c r="M683" s="2432"/>
      <c r="N683" s="2432"/>
      <c r="O683" s="2432"/>
      <c r="P683" s="2432"/>
      <c r="Q683" s="2432"/>
      <c r="R683" s="2432"/>
      <c r="S683" s="2432"/>
      <c r="T683" s="2432"/>
      <c r="U683" s="2432"/>
      <c r="V683" s="2432"/>
      <c r="W683" s="2432"/>
      <c r="X683" s="2432"/>
      <c r="Y683" s="2432"/>
      <c r="Z683" s="2432"/>
      <c r="AA683" s="2432"/>
      <c r="AB683" s="2432"/>
      <c r="AC683" s="243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56" t="s">
        <v>687</v>
      </c>
      <c r="I685" s="245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39">
        <f>VLOOKUP($H$685,$AO$633:$AP$640,2,FALSE)</f>
        <v>5</v>
      </c>
      <c r="AK687" s="244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30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109</v>
      </c>
    </row>
    <row r="691" spans="1:51" s="550" customFormat="1" ht="12.75" customHeight="1">
      <c r="A691" s="679"/>
      <c r="B691" s="536"/>
      <c r="C691" s="948"/>
      <c r="D691" s="663" t="s">
        <v>687</v>
      </c>
      <c r="E691" s="2402" t="s">
        <v>2190</v>
      </c>
      <c r="F691" s="2402"/>
      <c r="G691" s="2402"/>
      <c r="H691" s="2402"/>
      <c r="I691" s="2402"/>
      <c r="J691" s="2402"/>
      <c r="K691" s="2402"/>
      <c r="L691" s="2402"/>
      <c r="M691" s="2402"/>
      <c r="N691" s="2402"/>
      <c r="O691" s="2402"/>
      <c r="P691" s="2402"/>
      <c r="Q691" s="2402"/>
      <c r="R691" s="2402"/>
      <c r="S691" s="2402"/>
      <c r="T691" s="2402"/>
      <c r="U691" s="2402"/>
      <c r="V691" s="2402"/>
      <c r="W691" s="2402"/>
      <c r="X691" s="2402"/>
      <c r="Y691" s="2402"/>
      <c r="Z691" s="2402"/>
      <c r="AA691" s="2402"/>
      <c r="AB691" s="2402"/>
      <c r="AC691" s="536"/>
      <c r="AD691" s="536"/>
      <c r="AE691" s="536"/>
      <c r="AF691" s="2532" t="s">
        <v>1352</v>
      </c>
      <c r="AG691" s="2532"/>
      <c r="AH691" s="2532"/>
      <c r="AI691" s="2532"/>
      <c r="AJ691" s="2532"/>
      <c r="AK691" s="2532"/>
      <c r="AL691" s="2532"/>
      <c r="AN691" s="597"/>
      <c r="AW691" s="22" t="s">
        <v>2185</v>
      </c>
      <c r="AX691" s="550">
        <f>Application!DE753</f>
        <v>28</v>
      </c>
    </row>
    <row r="692" spans="1:51" s="550" customFormat="1" ht="12.75" customHeight="1">
      <c r="A692" s="679"/>
      <c r="B692" s="536"/>
      <c r="C692" s="948"/>
      <c r="D692" s="663"/>
      <c r="E692" s="2402"/>
      <c r="F692" s="2402"/>
      <c r="G692" s="2402"/>
      <c r="H692" s="2402"/>
      <c r="I692" s="2402"/>
      <c r="J692" s="2402"/>
      <c r="K692" s="2402"/>
      <c r="L692" s="2402"/>
      <c r="M692" s="2402"/>
      <c r="N692" s="2402"/>
      <c r="O692" s="2402"/>
      <c r="P692" s="2402"/>
      <c r="Q692" s="2402"/>
      <c r="R692" s="2402"/>
      <c r="S692" s="2402"/>
      <c r="T692" s="2402"/>
      <c r="U692" s="2402"/>
      <c r="V692" s="2402"/>
      <c r="W692" s="2402"/>
      <c r="X692" s="2402"/>
      <c r="Y692" s="2402"/>
      <c r="Z692" s="2402"/>
      <c r="AA692" s="2402"/>
      <c r="AB692" s="2402"/>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32" t="s">
        <v>2134</v>
      </c>
      <c r="F694" s="2432"/>
      <c r="G694" s="2432"/>
      <c r="H694" s="2432"/>
      <c r="I694" s="2432"/>
      <c r="J694" s="2432"/>
      <c r="K694" s="2432"/>
      <c r="L694" s="2432"/>
      <c r="M694" s="2432"/>
      <c r="N694" s="2432"/>
      <c r="O694" s="2432"/>
      <c r="P694" s="2432"/>
      <c r="Q694" s="2432"/>
      <c r="R694" s="2432"/>
      <c r="S694" s="2432"/>
      <c r="T694" s="2432"/>
      <c r="U694" s="2432"/>
      <c r="V694" s="2432"/>
      <c r="W694" s="2432"/>
      <c r="X694" s="2432"/>
      <c r="Y694" s="2432"/>
      <c r="Z694" s="2432"/>
      <c r="AA694" s="2432"/>
      <c r="AB694" s="2432"/>
      <c r="AC694" s="536"/>
      <c r="AD694" s="536"/>
      <c r="AE694" s="536"/>
      <c r="AF694" s="2532" t="s">
        <v>1352</v>
      </c>
      <c r="AG694" s="2532"/>
      <c r="AH694" s="2532"/>
      <c r="AI694" s="2532"/>
      <c r="AJ694" s="2532"/>
      <c r="AK694" s="2532"/>
      <c r="AL694" s="2532"/>
      <c r="AN694" s="597"/>
      <c r="AW694" s="22" t="s">
        <v>2188</v>
      </c>
      <c r="AX694" s="550">
        <f>AX691+AX692+AX693</f>
        <v>28</v>
      </c>
    </row>
    <row r="695" spans="1:51" s="550" customFormat="1" ht="12.75" customHeight="1">
      <c r="B695" s="536"/>
      <c r="C695" s="940"/>
      <c r="D695" s="663"/>
      <c r="E695" s="2432"/>
      <c r="F695" s="2432"/>
      <c r="G695" s="2432"/>
      <c r="H695" s="2432"/>
      <c r="I695" s="2432"/>
      <c r="J695" s="2432"/>
      <c r="K695" s="2432"/>
      <c r="L695" s="2432"/>
      <c r="M695" s="2432"/>
      <c r="N695" s="2432"/>
      <c r="O695" s="2432"/>
      <c r="P695" s="2432"/>
      <c r="Q695" s="2432"/>
      <c r="R695" s="2432"/>
      <c r="S695" s="2432"/>
      <c r="T695" s="2432"/>
      <c r="U695" s="2432"/>
      <c r="V695" s="2432"/>
      <c r="W695" s="2432"/>
      <c r="X695" s="2432"/>
      <c r="Y695" s="2432"/>
      <c r="Z695" s="2432"/>
      <c r="AA695" s="2432"/>
      <c r="AB695" s="2432"/>
      <c r="AC695" s="536"/>
      <c r="AD695" s="536"/>
      <c r="AE695" s="616"/>
      <c r="AF695" s="536"/>
      <c r="AG695" s="536"/>
      <c r="AH695" s="536"/>
      <c r="AI695" s="536"/>
      <c r="AJ695" s="536"/>
      <c r="AK695" s="536"/>
      <c r="AL695" s="536"/>
      <c r="AN695" s="597"/>
      <c r="AO695" s="2446" t="b">
        <f>IF(Application!D211="Special Needs",IF(AY695&gt;=0.25,TRUE,FALSE),IF(AX695&gt;=0.25,TRUE,FALSE))</f>
        <v>1</v>
      </c>
      <c r="AP695" s="2446"/>
      <c r="AW695" s="22" t="s">
        <v>2189</v>
      </c>
      <c r="AX695" s="550">
        <f>IFERROR(AX694/AX690,0)</f>
        <v>0.25688073394495414</v>
      </c>
      <c r="AY695" s="550">
        <f>IFERROR(AX694/(AX690-AX689),0)</f>
        <v>0.35443037974683544</v>
      </c>
    </row>
    <row r="696" spans="1:51" s="550" customFormat="1" ht="12.75" customHeight="1">
      <c r="B696" s="536"/>
      <c r="C696" s="940"/>
      <c r="E696" s="2432"/>
      <c r="F696" s="2432"/>
      <c r="G696" s="2432"/>
      <c r="H696" s="2432"/>
      <c r="I696" s="2432"/>
      <c r="J696" s="2432"/>
      <c r="K696" s="2432"/>
      <c r="L696" s="2432"/>
      <c r="M696" s="2432"/>
      <c r="N696" s="2432"/>
      <c r="O696" s="2432"/>
      <c r="P696" s="2432"/>
      <c r="Q696" s="2432"/>
      <c r="R696" s="2432"/>
      <c r="S696" s="2432"/>
      <c r="T696" s="2432"/>
      <c r="U696" s="2432"/>
      <c r="V696" s="2432"/>
      <c r="W696" s="2432"/>
      <c r="X696" s="2432"/>
      <c r="Y696" s="2432"/>
      <c r="Z696" s="2432"/>
      <c r="AA696" s="2432"/>
      <c r="AB696" s="2432"/>
      <c r="AC696" s="536"/>
      <c r="AD696" s="536"/>
      <c r="AE696" s="616"/>
      <c r="AF696" s="616"/>
      <c r="AG696" s="616"/>
      <c r="AH696" s="616"/>
      <c r="AI696" s="616"/>
      <c r="AJ696" s="616"/>
      <c r="AK696" s="616"/>
      <c r="AL696" s="616"/>
      <c r="AN696" s="597"/>
      <c r="AW696" s="14"/>
    </row>
    <row r="697" spans="1:51" s="550" customFormat="1" ht="28.5" customHeight="1">
      <c r="B697" s="536"/>
      <c r="C697" s="940"/>
      <c r="D697" s="536"/>
      <c r="E697" s="2432"/>
      <c r="F697" s="2432"/>
      <c r="G697" s="2432"/>
      <c r="H697" s="2432"/>
      <c r="I697" s="2432"/>
      <c r="J697" s="2432"/>
      <c r="K697" s="2432"/>
      <c r="L697" s="2432"/>
      <c r="M697" s="2432"/>
      <c r="N697" s="2432"/>
      <c r="O697" s="2432"/>
      <c r="P697" s="2432"/>
      <c r="Q697" s="2432"/>
      <c r="R697" s="2432"/>
      <c r="S697" s="2432"/>
      <c r="T697" s="2432"/>
      <c r="U697" s="2432"/>
      <c r="V697" s="2432"/>
      <c r="W697" s="2432"/>
      <c r="X697" s="2432"/>
      <c r="Y697" s="2432"/>
      <c r="Z697" s="2432"/>
      <c r="AA697" s="2432"/>
      <c r="AB697" s="2432"/>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32" t="s">
        <v>2135</v>
      </c>
      <c r="F699" s="2432"/>
      <c r="G699" s="2432"/>
      <c r="H699" s="2432"/>
      <c r="I699" s="2432"/>
      <c r="J699" s="2432"/>
      <c r="K699" s="2432"/>
      <c r="L699" s="2432"/>
      <c r="M699" s="2432"/>
      <c r="N699" s="2432"/>
      <c r="O699" s="2432"/>
      <c r="P699" s="2432"/>
      <c r="Q699" s="2432"/>
      <c r="R699" s="2432"/>
      <c r="S699" s="2432"/>
      <c r="T699" s="2432"/>
      <c r="U699" s="2432"/>
      <c r="V699" s="2432"/>
      <c r="W699" s="2432"/>
      <c r="X699" s="2432"/>
      <c r="Y699" s="2432"/>
      <c r="Z699" s="2432"/>
      <c r="AA699" s="2432"/>
      <c r="AB699" s="2432"/>
      <c r="AC699" s="536"/>
      <c r="AD699" s="536"/>
      <c r="AE699" s="536"/>
      <c r="AF699" s="2532" t="s">
        <v>1408</v>
      </c>
      <c r="AG699" s="2532"/>
      <c r="AH699" s="2532"/>
      <c r="AI699" s="2532"/>
      <c r="AJ699" s="2532"/>
      <c r="AK699" s="2532"/>
      <c r="AL699" s="2532"/>
      <c r="AN699" s="597"/>
      <c r="AO699" s="611" t="s">
        <v>509</v>
      </c>
      <c r="AP699" s="550">
        <v>1</v>
      </c>
    </row>
    <row r="700" spans="1:51" s="550" customFormat="1" ht="12" customHeight="1">
      <c r="B700" s="536"/>
      <c r="C700" s="931"/>
      <c r="E700" s="2432"/>
      <c r="F700" s="2432"/>
      <c r="G700" s="2432"/>
      <c r="H700" s="2432"/>
      <c r="I700" s="2432"/>
      <c r="J700" s="2432"/>
      <c r="K700" s="2432"/>
      <c r="L700" s="2432"/>
      <c r="M700" s="2432"/>
      <c r="N700" s="2432"/>
      <c r="O700" s="2432"/>
      <c r="P700" s="2432"/>
      <c r="Q700" s="2432"/>
      <c r="R700" s="2432"/>
      <c r="S700" s="2432"/>
      <c r="T700" s="2432"/>
      <c r="U700" s="2432"/>
      <c r="V700" s="2432"/>
      <c r="W700" s="2432"/>
      <c r="X700" s="2432"/>
      <c r="Y700" s="2432"/>
      <c r="Z700" s="2432"/>
      <c r="AA700" s="2432"/>
      <c r="AB700" s="2432"/>
      <c r="AC700" s="536"/>
      <c r="AD700" s="536"/>
      <c r="AE700" s="616"/>
      <c r="AF700" s="536"/>
      <c r="AG700" s="536"/>
      <c r="AH700" s="536"/>
      <c r="AI700" s="536"/>
      <c r="AJ700" s="536"/>
      <c r="AK700" s="536"/>
      <c r="AL700" s="536"/>
      <c r="AN700" s="597"/>
    </row>
    <row r="701" spans="1:51" s="550" customFormat="1" ht="12" customHeight="1">
      <c r="B701" s="536"/>
      <c r="C701" s="931"/>
      <c r="D701" s="536"/>
      <c r="E701" s="2432"/>
      <c r="F701" s="2432"/>
      <c r="G701" s="2432"/>
      <c r="H701" s="2432"/>
      <c r="I701" s="2432"/>
      <c r="J701" s="2432"/>
      <c r="K701" s="2432"/>
      <c r="L701" s="2432"/>
      <c r="M701" s="2432"/>
      <c r="N701" s="2432"/>
      <c r="O701" s="2432"/>
      <c r="P701" s="2432"/>
      <c r="Q701" s="2432"/>
      <c r="R701" s="2432"/>
      <c r="S701" s="2432"/>
      <c r="T701" s="2432"/>
      <c r="U701" s="2432"/>
      <c r="V701" s="2432"/>
      <c r="W701" s="2432"/>
      <c r="X701" s="2432"/>
      <c r="Y701" s="2432"/>
      <c r="Z701" s="2432"/>
      <c r="AA701" s="2432"/>
      <c r="AB701" s="2432"/>
      <c r="AC701" s="536"/>
      <c r="AD701" s="536"/>
      <c r="AE701" s="616"/>
      <c r="AF701" s="536"/>
      <c r="AG701" s="536"/>
      <c r="AH701" s="536"/>
      <c r="AI701" s="536"/>
      <c r="AJ701" s="536"/>
      <c r="AK701" s="536"/>
      <c r="AL701" s="536"/>
      <c r="AN701" s="597"/>
    </row>
    <row r="702" spans="1:51" s="550" customFormat="1" ht="12" customHeight="1">
      <c r="B702" s="536"/>
      <c r="C702" s="931"/>
      <c r="D702" s="536"/>
      <c r="E702" s="2432"/>
      <c r="F702" s="2432"/>
      <c r="G702" s="2432"/>
      <c r="H702" s="2432"/>
      <c r="I702" s="2432"/>
      <c r="J702" s="2432"/>
      <c r="K702" s="2432"/>
      <c r="L702" s="2432"/>
      <c r="M702" s="2432"/>
      <c r="N702" s="2432"/>
      <c r="O702" s="2432"/>
      <c r="P702" s="2432"/>
      <c r="Q702" s="2432"/>
      <c r="R702" s="2432"/>
      <c r="S702" s="2432"/>
      <c r="T702" s="2432"/>
      <c r="U702" s="2432"/>
      <c r="V702" s="2432"/>
      <c r="W702" s="2432"/>
      <c r="X702" s="2432"/>
      <c r="Y702" s="2432"/>
      <c r="Z702" s="2432"/>
      <c r="AA702" s="2432"/>
      <c r="AB702" s="243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32"/>
      <c r="F703" s="2432"/>
      <c r="G703" s="2432"/>
      <c r="H703" s="2432"/>
      <c r="I703" s="2432"/>
      <c r="J703" s="2432"/>
      <c r="K703" s="2432"/>
      <c r="L703" s="2432"/>
      <c r="M703" s="2432"/>
      <c r="N703" s="2432"/>
      <c r="O703" s="2432"/>
      <c r="P703" s="2432"/>
      <c r="Q703" s="2432"/>
      <c r="R703" s="2432"/>
      <c r="S703" s="2432"/>
      <c r="T703" s="2432"/>
      <c r="U703" s="2432"/>
      <c r="V703" s="2432"/>
      <c r="W703" s="2432"/>
      <c r="X703" s="2432"/>
      <c r="Y703" s="2432"/>
      <c r="Z703" s="2432"/>
      <c r="AA703" s="2432"/>
      <c r="AB703" s="2432"/>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32" t="s">
        <v>1693</v>
      </c>
      <c r="F705" s="2432"/>
      <c r="G705" s="2432"/>
      <c r="H705" s="2432"/>
      <c r="I705" s="2432"/>
      <c r="J705" s="2432"/>
      <c r="K705" s="2432"/>
      <c r="L705" s="2432"/>
      <c r="M705" s="2432"/>
      <c r="N705" s="2432"/>
      <c r="O705" s="2432"/>
      <c r="P705" s="2432"/>
      <c r="Q705" s="2432"/>
      <c r="R705" s="2432"/>
      <c r="S705" s="2432"/>
      <c r="T705" s="2432"/>
      <c r="U705" s="2432"/>
      <c r="V705" s="2432"/>
      <c r="W705" s="2432"/>
      <c r="X705" s="2432"/>
      <c r="Y705" s="2432"/>
      <c r="Z705" s="2432"/>
      <c r="AA705" s="2432"/>
      <c r="AB705" s="2432"/>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32"/>
      <c r="F706" s="2432"/>
      <c r="G706" s="2432"/>
      <c r="H706" s="2432"/>
      <c r="I706" s="2432"/>
      <c r="J706" s="2432"/>
      <c r="K706" s="2432"/>
      <c r="L706" s="2432"/>
      <c r="M706" s="2432"/>
      <c r="N706" s="2432"/>
      <c r="O706" s="2432"/>
      <c r="P706" s="2432"/>
      <c r="Q706" s="2432"/>
      <c r="R706" s="2432"/>
      <c r="S706" s="2432"/>
      <c r="T706" s="2432"/>
      <c r="U706" s="2432"/>
      <c r="V706" s="2432"/>
      <c r="W706" s="2432"/>
      <c r="X706" s="2432"/>
      <c r="Y706" s="2432"/>
      <c r="Z706" s="2432"/>
      <c r="AA706" s="2432"/>
      <c r="AB706" s="2432"/>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32"/>
      <c r="F707" s="2432"/>
      <c r="G707" s="2432"/>
      <c r="H707" s="2432"/>
      <c r="I707" s="2432"/>
      <c r="J707" s="2432"/>
      <c r="K707" s="2432"/>
      <c r="L707" s="2432"/>
      <c r="M707" s="2432"/>
      <c r="N707" s="2432"/>
      <c r="O707" s="2432"/>
      <c r="P707" s="2432"/>
      <c r="Q707" s="2432"/>
      <c r="R707" s="2432"/>
      <c r="S707" s="2432"/>
      <c r="T707" s="2432"/>
      <c r="U707" s="2432"/>
      <c r="V707" s="2432"/>
      <c r="W707" s="2432"/>
      <c r="X707" s="2432"/>
      <c r="Y707" s="2432"/>
      <c r="Z707" s="2432"/>
      <c r="AA707" s="2432"/>
      <c r="AB707" s="243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56" t="s">
        <v>509</v>
      </c>
      <c r="I709" s="245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39">
        <f>VLOOKUP($H$709,$AO$703:$AP$706,2,FALSE)</f>
        <v>3</v>
      </c>
      <c r="AK711" s="2441"/>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44" t="s">
        <v>1695</v>
      </c>
      <c r="F715" s="2544"/>
      <c r="G715" s="2544"/>
      <c r="H715" s="2544"/>
      <c r="I715" s="2544"/>
      <c r="J715" s="2544"/>
      <c r="K715" s="2544"/>
      <c r="L715" s="2544"/>
      <c r="M715" s="2544"/>
      <c r="N715" s="2544"/>
      <c r="O715" s="2544"/>
      <c r="P715" s="2544"/>
      <c r="Q715" s="2544"/>
      <c r="R715" s="2544"/>
      <c r="S715" s="2544"/>
      <c r="T715" s="2544"/>
      <c r="U715" s="2544"/>
      <c r="V715" s="2544"/>
      <c r="W715" s="2544"/>
      <c r="X715" s="2544"/>
      <c r="Y715" s="2544"/>
      <c r="Z715" s="2544"/>
      <c r="AA715" s="2544"/>
      <c r="AB715" s="2544"/>
      <c r="AC715" s="536"/>
      <c r="AD715" s="536"/>
      <c r="AE715" s="536"/>
      <c r="AF715" s="2532" t="s">
        <v>1352</v>
      </c>
      <c r="AG715" s="2532"/>
      <c r="AH715" s="2532"/>
      <c r="AI715" s="2532"/>
      <c r="AJ715" s="2532"/>
      <c r="AK715" s="2532"/>
      <c r="AL715" s="2532"/>
      <c r="AM715" s="550"/>
      <c r="AN715" s="684"/>
      <c r="AP715" s="570" t="s">
        <v>1432</v>
      </c>
    </row>
    <row r="716" spans="1:43" s="570" customFormat="1" ht="11.85" customHeight="1">
      <c r="A716" s="550"/>
      <c r="B716" s="536"/>
      <c r="C716" s="933"/>
      <c r="D716" s="663"/>
      <c r="E716" s="2544"/>
      <c r="F716" s="2544"/>
      <c r="G716" s="2544"/>
      <c r="H716" s="2544"/>
      <c r="I716" s="2544"/>
      <c r="J716" s="2544"/>
      <c r="K716" s="2544"/>
      <c r="L716" s="2544"/>
      <c r="M716" s="2544"/>
      <c r="N716" s="2544"/>
      <c r="O716" s="2544"/>
      <c r="P716" s="2544"/>
      <c r="Q716" s="2544"/>
      <c r="R716" s="2544"/>
      <c r="S716" s="2544"/>
      <c r="T716" s="2544"/>
      <c r="U716" s="2544"/>
      <c r="V716" s="2544"/>
      <c r="W716" s="2544"/>
      <c r="X716" s="2544"/>
      <c r="Y716" s="2544"/>
      <c r="Z716" s="2544"/>
      <c r="AA716" s="2544"/>
      <c r="AB716" s="2544"/>
      <c r="AC716" s="536"/>
      <c r="AD716" s="536"/>
      <c r="AE716" s="536"/>
      <c r="AF716" s="536"/>
      <c r="AG716" s="536"/>
      <c r="AH716" s="536"/>
      <c r="AI716" s="536"/>
      <c r="AJ716" s="536"/>
      <c r="AK716" s="536"/>
      <c r="AL716" s="536"/>
      <c r="AM716" s="550"/>
      <c r="AN716" s="684"/>
      <c r="AP716" s="570" t="s">
        <v>1433</v>
      </c>
    </row>
    <row r="717" spans="1:43" s="570" customFormat="1" ht="14.1" customHeight="1">
      <c r="A717" s="550"/>
      <c r="B717" s="610"/>
      <c r="C717" s="931"/>
      <c r="D717" s="663"/>
      <c r="E717" s="2544"/>
      <c r="F717" s="2544"/>
      <c r="G717" s="2544"/>
      <c r="H717" s="2544"/>
      <c r="I717" s="2544"/>
      <c r="J717" s="2544"/>
      <c r="K717" s="2544"/>
      <c r="L717" s="2544"/>
      <c r="M717" s="2544"/>
      <c r="N717" s="2544"/>
      <c r="O717" s="2544"/>
      <c r="P717" s="2544"/>
      <c r="Q717" s="2544"/>
      <c r="R717" s="2544"/>
      <c r="S717" s="2544"/>
      <c r="T717" s="2544"/>
      <c r="U717" s="2544"/>
      <c r="V717" s="2544"/>
      <c r="W717" s="2544"/>
      <c r="X717" s="2544"/>
      <c r="Y717" s="2544"/>
      <c r="Z717" s="2544"/>
      <c r="AA717" s="2544"/>
      <c r="AB717" s="2544"/>
      <c r="AC717" s="536"/>
      <c r="AD717" s="536"/>
      <c r="AE717" s="616"/>
      <c r="AF717" s="536"/>
      <c r="AG717" s="536"/>
      <c r="AH717" s="536"/>
      <c r="AI717" s="536"/>
      <c r="AJ717" s="536"/>
      <c r="AK717" s="536"/>
      <c r="AL717" s="536"/>
      <c r="AM717" s="550"/>
      <c r="AN717" s="684"/>
      <c r="AP717" s="570" t="s">
        <v>1434</v>
      </c>
    </row>
    <row r="718" spans="1:43" s="570" customFormat="1" ht="14.1"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1" customHeight="1">
      <c r="A719" s="550"/>
      <c r="B719" s="536"/>
      <c r="C719" s="931"/>
      <c r="D719" s="663" t="s">
        <v>509</v>
      </c>
      <c r="E719" s="2545" t="s">
        <v>1435</v>
      </c>
      <c r="F719" s="2545"/>
      <c r="G719" s="2545"/>
      <c r="H719" s="2545"/>
      <c r="I719" s="2545"/>
      <c r="J719" s="2545"/>
      <c r="K719" s="2545"/>
      <c r="L719" s="2545"/>
      <c r="M719" s="2545"/>
      <c r="N719" s="2545"/>
      <c r="O719" s="2545"/>
      <c r="P719" s="2545"/>
      <c r="Q719" s="2545"/>
      <c r="R719" s="2545"/>
      <c r="S719" s="2545"/>
      <c r="T719" s="2545"/>
      <c r="U719" s="2545"/>
      <c r="V719" s="2545"/>
      <c r="W719" s="2545"/>
      <c r="X719" s="2545"/>
      <c r="Y719" s="2545"/>
      <c r="Z719" s="2545"/>
      <c r="AA719" s="2545"/>
      <c r="AB719" s="2545"/>
      <c r="AC719" s="536"/>
      <c r="AD719" s="536"/>
      <c r="AE719" s="536"/>
      <c r="AF719" s="2532" t="s">
        <v>1408</v>
      </c>
      <c r="AG719" s="2532"/>
      <c r="AH719" s="2532"/>
      <c r="AI719" s="2532"/>
      <c r="AJ719" s="2532"/>
      <c r="AK719" s="2532"/>
      <c r="AL719" s="2532"/>
      <c r="AM719" s="550"/>
      <c r="AN719" s="685"/>
    </row>
    <row r="720" spans="1:43" s="570" customFormat="1" ht="12.75" customHeight="1">
      <c r="A720" s="550"/>
      <c r="B720" s="536"/>
      <c r="C720" s="933"/>
      <c r="D720" s="536"/>
      <c r="E720" s="2545"/>
      <c r="F720" s="2545"/>
      <c r="G720" s="2545"/>
      <c r="H720" s="2545"/>
      <c r="I720" s="2545"/>
      <c r="J720" s="2545"/>
      <c r="K720" s="2545"/>
      <c r="L720" s="2545"/>
      <c r="M720" s="2545"/>
      <c r="N720" s="2545"/>
      <c r="O720" s="2545"/>
      <c r="P720" s="2545"/>
      <c r="Q720" s="2545"/>
      <c r="R720" s="2545"/>
      <c r="S720" s="2545"/>
      <c r="T720" s="2545"/>
      <c r="U720" s="2545"/>
      <c r="V720" s="2545"/>
      <c r="W720" s="2545"/>
      <c r="X720" s="2545"/>
      <c r="Y720" s="2545"/>
      <c r="Z720" s="2545"/>
      <c r="AA720" s="2545"/>
      <c r="AB720" s="2545"/>
      <c r="AC720" s="536"/>
      <c r="AD720" s="536"/>
      <c r="AE720" s="536"/>
      <c r="AF720" s="536"/>
      <c r="AG720" s="536"/>
      <c r="AH720" s="536"/>
      <c r="AI720" s="536"/>
      <c r="AJ720" s="536"/>
      <c r="AK720" s="536"/>
      <c r="AL720" s="536"/>
      <c r="AM720" s="550"/>
      <c r="AN720" s="684"/>
      <c r="AP720" s="550" t="s">
        <v>591</v>
      </c>
      <c r="AQ720" s="673">
        <v>0</v>
      </c>
    </row>
    <row r="721" spans="1:81" s="570" customFormat="1" ht="14.1" customHeight="1">
      <c r="A721" s="550"/>
      <c r="B721" s="536"/>
      <c r="C721" s="933"/>
      <c r="D721" s="536"/>
      <c r="E721" s="2545"/>
      <c r="F721" s="2545"/>
      <c r="G721" s="2545"/>
      <c r="H721" s="2545"/>
      <c r="I721" s="2545"/>
      <c r="J721" s="2545"/>
      <c r="K721" s="2545"/>
      <c r="L721" s="2545"/>
      <c r="M721" s="2545"/>
      <c r="N721" s="2545"/>
      <c r="O721" s="2545"/>
      <c r="P721" s="2545"/>
      <c r="Q721" s="2545"/>
      <c r="R721" s="2545"/>
      <c r="S721" s="2545"/>
      <c r="T721" s="2545"/>
      <c r="U721" s="2545"/>
      <c r="V721" s="2545"/>
      <c r="W721" s="2545"/>
      <c r="X721" s="2545"/>
      <c r="Y721" s="2545"/>
      <c r="Z721" s="2545"/>
      <c r="AA721" s="2545"/>
      <c r="AB721" s="2545"/>
      <c r="AC721" s="536"/>
      <c r="AD721" s="536"/>
      <c r="AE721" s="536"/>
      <c r="AF721" s="536"/>
      <c r="AG721" s="536"/>
      <c r="AH721" s="536"/>
      <c r="AI721" s="536"/>
      <c r="AJ721" s="536"/>
      <c r="AK721" s="536"/>
      <c r="AL721" s="536"/>
      <c r="AM721" s="550"/>
      <c r="AN721" s="684"/>
      <c r="AP721" s="611" t="s">
        <v>687</v>
      </c>
      <c r="AQ721" s="550">
        <v>3</v>
      </c>
    </row>
    <row r="722" spans="1:81" s="570" customFormat="1" ht="14.1"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1" customHeight="1">
      <c r="A723" s="550"/>
      <c r="B723" s="536"/>
      <c r="C723" s="933"/>
      <c r="D723" s="536" t="s">
        <v>1400</v>
      </c>
      <c r="E723" s="936"/>
      <c r="F723" s="936"/>
      <c r="G723" s="936"/>
      <c r="H723" s="2456" t="s">
        <v>591</v>
      </c>
      <c r="I723" s="245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39">
        <f>VLOOKUP($H$723,$AP$720:$AQ$722,2,FALSE)</f>
        <v>0</v>
      </c>
      <c r="AK725" s="2441"/>
      <c r="AL725" s="595"/>
      <c r="AM725" s="550"/>
      <c r="AN725" s="684"/>
      <c r="AP725" s="2439"/>
      <c r="AQ725" s="244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32" t="s">
        <v>1696</v>
      </c>
      <c r="F729" s="2432"/>
      <c r="G729" s="2432"/>
      <c r="H729" s="2432"/>
      <c r="I729" s="2432"/>
      <c r="J729" s="2432"/>
      <c r="K729" s="2432"/>
      <c r="L729" s="2432"/>
      <c r="M729" s="2432"/>
      <c r="N729" s="2432"/>
      <c r="O729" s="2432"/>
      <c r="P729" s="2432"/>
      <c r="Q729" s="2432"/>
      <c r="R729" s="2432"/>
      <c r="S729" s="2432"/>
      <c r="T729" s="2432"/>
      <c r="U729" s="2432"/>
      <c r="V729" s="2432"/>
      <c r="W729" s="2432"/>
      <c r="X729" s="2432"/>
      <c r="Y729" s="2432"/>
      <c r="Z729" s="2432"/>
      <c r="AA729" s="2432"/>
      <c r="AB729" s="2432"/>
      <c r="AC729" s="536"/>
      <c r="AD729" s="536"/>
      <c r="AE729" s="536"/>
      <c r="AF729" s="2532" t="s">
        <v>1352</v>
      </c>
      <c r="AG729" s="2532"/>
      <c r="AH729" s="2532"/>
      <c r="AI729" s="2532"/>
      <c r="AJ729" s="2532"/>
      <c r="AK729" s="2532"/>
      <c r="AL729" s="2532"/>
      <c r="AM729" s="550"/>
      <c r="AN729" s="684"/>
      <c r="AT729" s="14"/>
      <c r="AU729" s="14"/>
      <c r="AV729" s="14"/>
      <c r="AW729" s="14"/>
      <c r="AX729" s="14"/>
      <c r="AY729" s="14"/>
      <c r="AZ729" s="14"/>
    </row>
    <row r="730" spans="1:81" s="570" customFormat="1">
      <c r="A730" s="550"/>
      <c r="B730" s="536"/>
      <c r="C730" s="933"/>
      <c r="D730" s="663"/>
      <c r="E730" s="2432"/>
      <c r="F730" s="2432"/>
      <c r="G730" s="2432"/>
      <c r="H730" s="2432"/>
      <c r="I730" s="2432"/>
      <c r="J730" s="2432"/>
      <c r="K730" s="2432"/>
      <c r="L730" s="2432"/>
      <c r="M730" s="2432"/>
      <c r="N730" s="2432"/>
      <c r="O730" s="2432"/>
      <c r="P730" s="2432"/>
      <c r="Q730" s="2432"/>
      <c r="R730" s="2432"/>
      <c r="S730" s="2432"/>
      <c r="T730" s="2432"/>
      <c r="U730" s="2432"/>
      <c r="V730" s="2432"/>
      <c r="W730" s="2432"/>
      <c r="X730" s="2432"/>
      <c r="Y730" s="2432"/>
      <c r="Z730" s="2432"/>
      <c r="AA730" s="2432"/>
      <c r="AB730" s="243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32" t="s">
        <v>1439</v>
      </c>
      <c r="F732" s="2432"/>
      <c r="G732" s="2432"/>
      <c r="H732" s="2432"/>
      <c r="I732" s="2432"/>
      <c r="J732" s="2432"/>
      <c r="K732" s="2432"/>
      <c r="L732" s="2432"/>
      <c r="M732" s="2432"/>
      <c r="N732" s="2432"/>
      <c r="O732" s="2432"/>
      <c r="P732" s="2432"/>
      <c r="Q732" s="2432"/>
      <c r="R732" s="2432"/>
      <c r="S732" s="2432"/>
      <c r="T732" s="2432"/>
      <c r="U732" s="2432"/>
      <c r="V732" s="2432"/>
      <c r="W732" s="2432"/>
      <c r="X732" s="2432"/>
      <c r="Y732" s="2432"/>
      <c r="Z732" s="2432"/>
      <c r="AA732" s="2432"/>
      <c r="AB732" s="2432"/>
      <c r="AC732" s="536"/>
      <c r="AD732" s="536"/>
      <c r="AE732" s="536"/>
      <c r="AF732" s="2532" t="s">
        <v>1408</v>
      </c>
      <c r="AG732" s="2532"/>
      <c r="AH732" s="2532"/>
      <c r="AI732" s="2532"/>
      <c r="AJ732" s="2532"/>
      <c r="AK732" s="2532"/>
      <c r="AL732" s="2532"/>
      <c r="AM732" s="550"/>
      <c r="AN732" s="684"/>
      <c r="AT732" s="14"/>
      <c r="AU732" s="14"/>
      <c r="AV732" s="14"/>
      <c r="AW732" s="14"/>
      <c r="AX732" s="14"/>
      <c r="AY732" s="14"/>
      <c r="AZ732" s="14"/>
    </row>
    <row r="733" spans="1:81" s="570" customFormat="1">
      <c r="A733" s="550"/>
      <c r="B733" s="536"/>
      <c r="C733" s="933"/>
      <c r="D733" s="536"/>
      <c r="E733" s="2432"/>
      <c r="F733" s="2432"/>
      <c r="G733" s="2432"/>
      <c r="H733" s="2432"/>
      <c r="I733" s="2432"/>
      <c r="J733" s="2432"/>
      <c r="K733" s="2432"/>
      <c r="L733" s="2432"/>
      <c r="M733" s="2432"/>
      <c r="N733" s="2432"/>
      <c r="O733" s="2432"/>
      <c r="P733" s="2432"/>
      <c r="Q733" s="2432"/>
      <c r="R733" s="2432"/>
      <c r="S733" s="2432"/>
      <c r="T733" s="2432"/>
      <c r="U733" s="2432"/>
      <c r="V733" s="2432"/>
      <c r="W733" s="2432"/>
      <c r="X733" s="2432"/>
      <c r="Y733" s="2432"/>
      <c r="Z733" s="2432"/>
      <c r="AA733" s="2432"/>
      <c r="AB733" s="243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56" t="s">
        <v>591</v>
      </c>
      <c r="I735" s="245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39">
        <f>VLOOKUP($H$735,$AO$666:$AP$668,2,FALSE)</f>
        <v>0</v>
      </c>
      <c r="AK737" s="244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32" t="s">
        <v>1442</v>
      </c>
      <c r="F741" s="2432"/>
      <c r="G741" s="2432"/>
      <c r="H741" s="2432"/>
      <c r="I741" s="2432"/>
      <c r="J741" s="2432"/>
      <c r="K741" s="2432"/>
      <c r="L741" s="2432"/>
      <c r="M741" s="2432"/>
      <c r="N741" s="2432"/>
      <c r="O741" s="2432"/>
      <c r="P741" s="2432"/>
      <c r="Q741" s="2432"/>
      <c r="R741" s="2432"/>
      <c r="S741" s="2432"/>
      <c r="T741" s="2432"/>
      <c r="U741" s="2432"/>
      <c r="V741" s="2432"/>
      <c r="W741" s="2432"/>
      <c r="X741" s="2432"/>
      <c r="Y741" s="2432"/>
      <c r="Z741" s="2432"/>
      <c r="AA741" s="2432"/>
      <c r="AB741" s="2432"/>
      <c r="AC741" s="536"/>
      <c r="AD741" s="536"/>
      <c r="AE741" s="536"/>
      <c r="AF741" s="2532" t="s">
        <v>1352</v>
      </c>
      <c r="AG741" s="2532"/>
      <c r="AH741" s="2532"/>
      <c r="AI741" s="2532"/>
      <c r="AJ741" s="2532"/>
      <c r="AK741" s="2532"/>
      <c r="AL741" s="2532"/>
      <c r="AM741" s="550"/>
      <c r="AN741" s="684"/>
      <c r="AT741" s="14"/>
      <c r="AU741" s="14"/>
      <c r="AV741" s="14"/>
      <c r="AW741" s="14"/>
      <c r="AX741" s="14"/>
      <c r="AY741" s="14"/>
      <c r="AZ741" s="14"/>
    </row>
    <row r="742" spans="1:81" s="570" customFormat="1">
      <c r="A742" s="550"/>
      <c r="B742" s="536"/>
      <c r="C742" s="931"/>
      <c r="D742" s="663"/>
      <c r="E742" s="2432"/>
      <c r="F742" s="2432"/>
      <c r="G742" s="2432"/>
      <c r="H742" s="2432"/>
      <c r="I742" s="2432"/>
      <c r="J742" s="2432"/>
      <c r="K742" s="2432"/>
      <c r="L742" s="2432"/>
      <c r="M742" s="2432"/>
      <c r="N742" s="2432"/>
      <c r="O742" s="2432"/>
      <c r="P742" s="2432"/>
      <c r="Q742" s="2432"/>
      <c r="R742" s="2432"/>
      <c r="S742" s="2432"/>
      <c r="T742" s="2432"/>
      <c r="U742" s="2432"/>
      <c r="V742" s="2432"/>
      <c r="W742" s="2432"/>
      <c r="X742" s="2432"/>
      <c r="Y742" s="2432"/>
      <c r="Z742" s="2432"/>
      <c r="AA742" s="2432"/>
      <c r="AB742" s="243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32"/>
      <c r="F743" s="2432"/>
      <c r="G743" s="2432"/>
      <c r="H743" s="2432"/>
      <c r="I743" s="2432"/>
      <c r="J743" s="2432"/>
      <c r="K743" s="2432"/>
      <c r="L743" s="2432"/>
      <c r="M743" s="2432"/>
      <c r="N743" s="2432"/>
      <c r="O743" s="2432"/>
      <c r="P743" s="2432"/>
      <c r="Q743" s="2432"/>
      <c r="R743" s="2432"/>
      <c r="S743" s="2432"/>
      <c r="T743" s="2432"/>
      <c r="U743" s="2432"/>
      <c r="V743" s="2432"/>
      <c r="W743" s="2432"/>
      <c r="X743" s="2432"/>
      <c r="Y743" s="2432"/>
      <c r="Z743" s="2432"/>
      <c r="AA743" s="2432"/>
      <c r="AB743" s="243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32"/>
      <c r="F744" s="2432"/>
      <c r="G744" s="2432"/>
      <c r="H744" s="2432"/>
      <c r="I744" s="2432"/>
      <c r="J744" s="2432"/>
      <c r="K744" s="2432"/>
      <c r="L744" s="2432"/>
      <c r="M744" s="2432"/>
      <c r="N744" s="2432"/>
      <c r="O744" s="2432"/>
      <c r="P744" s="2432"/>
      <c r="Q744" s="2432"/>
      <c r="R744" s="2432"/>
      <c r="S744" s="2432"/>
      <c r="T744" s="2432"/>
      <c r="U744" s="2432"/>
      <c r="V744" s="2432"/>
      <c r="W744" s="2432"/>
      <c r="X744" s="2432"/>
      <c r="Y744" s="2432"/>
      <c r="Z744" s="2432"/>
      <c r="AA744" s="2432"/>
      <c r="AB744" s="243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32" t="s">
        <v>1443</v>
      </c>
      <c r="F746" s="2432"/>
      <c r="G746" s="2432"/>
      <c r="H746" s="2432"/>
      <c r="I746" s="2432"/>
      <c r="J746" s="2432"/>
      <c r="K746" s="2432"/>
      <c r="L746" s="2432"/>
      <c r="M746" s="2432"/>
      <c r="N746" s="2432"/>
      <c r="O746" s="2432"/>
      <c r="P746" s="2432"/>
      <c r="Q746" s="2432"/>
      <c r="R746" s="2432"/>
      <c r="S746" s="2432"/>
      <c r="T746" s="2432"/>
      <c r="U746" s="2432"/>
      <c r="V746" s="2432"/>
      <c r="W746" s="2432"/>
      <c r="X746" s="2432"/>
      <c r="Y746" s="2432"/>
      <c r="Z746" s="2432"/>
      <c r="AA746" s="2432"/>
      <c r="AB746" s="575"/>
      <c r="AC746" s="536"/>
      <c r="AD746" s="536"/>
      <c r="AE746" s="536"/>
      <c r="AF746" s="2532" t="s">
        <v>1408</v>
      </c>
      <c r="AG746" s="2532"/>
      <c r="AH746" s="2532"/>
      <c r="AI746" s="2532"/>
      <c r="AJ746" s="2532"/>
      <c r="AK746" s="2532"/>
      <c r="AL746" s="2532"/>
      <c r="AM746" s="550"/>
      <c r="AN746" s="684"/>
      <c r="AO746" s="30"/>
      <c r="AP746" s="14"/>
    </row>
    <row r="747" spans="1:81" s="570" customFormat="1">
      <c r="A747" s="550"/>
      <c r="B747" s="536"/>
      <c r="C747" s="931"/>
      <c r="D747" s="663"/>
      <c r="E747" s="2432"/>
      <c r="F747" s="2432"/>
      <c r="G747" s="2432"/>
      <c r="H747" s="2432"/>
      <c r="I747" s="2432"/>
      <c r="J747" s="2432"/>
      <c r="K747" s="2432"/>
      <c r="L747" s="2432"/>
      <c r="M747" s="2432"/>
      <c r="N747" s="2432"/>
      <c r="O747" s="2432"/>
      <c r="P747" s="2432"/>
      <c r="Q747" s="2432"/>
      <c r="R747" s="2432"/>
      <c r="S747" s="2432"/>
      <c r="T747" s="2432"/>
      <c r="U747" s="2432"/>
      <c r="V747" s="2432"/>
      <c r="W747" s="2432"/>
      <c r="X747" s="2432"/>
      <c r="Y747" s="2432"/>
      <c r="Z747" s="2432"/>
      <c r="AA747" s="243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32"/>
      <c r="F748" s="2432"/>
      <c r="G748" s="2432"/>
      <c r="H748" s="2432"/>
      <c r="I748" s="2432"/>
      <c r="J748" s="2432"/>
      <c r="K748" s="2432"/>
      <c r="L748" s="2432"/>
      <c r="M748" s="2432"/>
      <c r="N748" s="2432"/>
      <c r="O748" s="2432"/>
      <c r="P748" s="2432"/>
      <c r="Q748" s="2432"/>
      <c r="R748" s="2432"/>
      <c r="S748" s="2432"/>
      <c r="T748" s="2432"/>
      <c r="U748" s="2432"/>
      <c r="V748" s="2432"/>
      <c r="W748" s="2432"/>
      <c r="X748" s="2432"/>
      <c r="Y748" s="2432"/>
      <c r="Z748" s="2432"/>
      <c r="AA748" s="243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32"/>
      <c r="F749" s="2432"/>
      <c r="G749" s="2432"/>
      <c r="H749" s="2432"/>
      <c r="I749" s="2432"/>
      <c r="J749" s="2432"/>
      <c r="K749" s="2432"/>
      <c r="L749" s="2432"/>
      <c r="M749" s="2432"/>
      <c r="N749" s="2432"/>
      <c r="O749" s="2432"/>
      <c r="P749" s="2432"/>
      <c r="Q749" s="2432"/>
      <c r="R749" s="2432"/>
      <c r="S749" s="2432"/>
      <c r="T749" s="2432"/>
      <c r="U749" s="2432"/>
      <c r="V749" s="2432"/>
      <c r="W749" s="2432"/>
      <c r="X749" s="2432"/>
      <c r="Y749" s="2432"/>
      <c r="Z749" s="2432"/>
      <c r="AA749" s="243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56" t="s">
        <v>509</v>
      </c>
      <c r="I751" s="245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39">
        <f>VLOOKUP($H$751,$AO$680:$AP$682,2,FALSE)</f>
        <v>2</v>
      </c>
      <c r="AK753" s="244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32" t="s">
        <v>1445</v>
      </c>
      <c r="F757" s="2432"/>
      <c r="G757" s="2432"/>
      <c r="H757" s="2432"/>
      <c r="I757" s="2432"/>
      <c r="J757" s="2432"/>
      <c r="K757" s="2432"/>
      <c r="L757" s="2432"/>
      <c r="M757" s="2432"/>
      <c r="N757" s="2432"/>
      <c r="O757" s="2432"/>
      <c r="P757" s="2432"/>
      <c r="Q757" s="2432"/>
      <c r="R757" s="2432"/>
      <c r="S757" s="2432"/>
      <c r="T757" s="2432"/>
      <c r="U757" s="2432"/>
      <c r="V757" s="2432"/>
      <c r="W757" s="2432"/>
      <c r="X757" s="2432"/>
      <c r="Y757" s="2432"/>
      <c r="Z757" s="2432"/>
      <c r="AA757" s="2432"/>
      <c r="AB757" s="2432"/>
      <c r="AC757" s="536"/>
      <c r="AD757" s="536"/>
      <c r="AE757" s="536"/>
      <c r="AF757" s="2532" t="s">
        <v>1408</v>
      </c>
      <c r="AG757" s="2532"/>
      <c r="AH757" s="2532"/>
      <c r="AI757" s="2532"/>
      <c r="AJ757" s="2532"/>
      <c r="AK757" s="2532"/>
      <c r="AL757" s="253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32"/>
      <c r="F758" s="2432"/>
      <c r="G758" s="2432"/>
      <c r="H758" s="2432"/>
      <c r="I758" s="2432"/>
      <c r="J758" s="2432"/>
      <c r="K758" s="2432"/>
      <c r="L758" s="2432"/>
      <c r="M758" s="2432"/>
      <c r="N758" s="2432"/>
      <c r="O758" s="2432"/>
      <c r="P758" s="2432"/>
      <c r="Q758" s="2432"/>
      <c r="R758" s="2432"/>
      <c r="S758" s="2432"/>
      <c r="T758" s="2432"/>
      <c r="U758" s="2432"/>
      <c r="V758" s="2432"/>
      <c r="W758" s="2432"/>
      <c r="X758" s="2432"/>
      <c r="Y758" s="2432"/>
      <c r="Z758" s="2432"/>
      <c r="AA758" s="2432"/>
      <c r="AB758" s="243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32" t="s">
        <v>1446</v>
      </c>
      <c r="F760" s="2432"/>
      <c r="G760" s="2432"/>
      <c r="H760" s="2432"/>
      <c r="I760" s="2432"/>
      <c r="J760" s="2432"/>
      <c r="K760" s="2432"/>
      <c r="L760" s="2432"/>
      <c r="M760" s="2432"/>
      <c r="N760" s="2432"/>
      <c r="O760" s="2432"/>
      <c r="P760" s="2432"/>
      <c r="Q760" s="2432"/>
      <c r="R760" s="2432"/>
      <c r="S760" s="2432"/>
      <c r="T760" s="2432"/>
      <c r="U760" s="2432"/>
      <c r="V760" s="2432"/>
      <c r="W760" s="2432"/>
      <c r="X760" s="2432"/>
      <c r="Y760" s="2432"/>
      <c r="Z760" s="2432"/>
      <c r="AA760" s="2432"/>
      <c r="AB760" s="2432"/>
      <c r="AC760" s="536"/>
      <c r="AD760" s="536"/>
      <c r="AE760" s="536"/>
      <c r="AF760" s="2532" t="s">
        <v>1425</v>
      </c>
      <c r="AG760" s="2532"/>
      <c r="AH760" s="2532"/>
      <c r="AI760" s="2532"/>
      <c r="AJ760" s="2532"/>
      <c r="AK760" s="2532"/>
      <c r="AL760" s="253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32"/>
      <c r="F761" s="2432"/>
      <c r="G761" s="2432"/>
      <c r="H761" s="2432"/>
      <c r="I761" s="2432"/>
      <c r="J761" s="2432"/>
      <c r="K761" s="2432"/>
      <c r="L761" s="2432"/>
      <c r="M761" s="2432"/>
      <c r="N761" s="2432"/>
      <c r="O761" s="2432"/>
      <c r="P761" s="2432"/>
      <c r="Q761" s="2432"/>
      <c r="R761" s="2432"/>
      <c r="S761" s="2432"/>
      <c r="T761" s="2432"/>
      <c r="U761" s="2432"/>
      <c r="V761" s="2432"/>
      <c r="W761" s="2432"/>
      <c r="X761" s="2432"/>
      <c r="Y761" s="2432"/>
      <c r="Z761" s="2432"/>
      <c r="AA761" s="2432"/>
      <c r="AB761" s="243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56" t="s">
        <v>687</v>
      </c>
      <c r="I763" s="245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1"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39">
        <f>VLOOKUP($H$763,$AO$697:$AP$699,2,FALSE)</f>
        <v>2</v>
      </c>
      <c r="AK765" s="244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32" t="s">
        <v>1692</v>
      </c>
      <c r="F769" s="2432"/>
      <c r="G769" s="2432"/>
      <c r="H769" s="2432"/>
      <c r="I769" s="2432"/>
      <c r="J769" s="2432"/>
      <c r="K769" s="2432"/>
      <c r="L769" s="2432"/>
      <c r="M769" s="2432"/>
      <c r="N769" s="2432"/>
      <c r="O769" s="2432"/>
      <c r="P769" s="2432"/>
      <c r="Q769" s="2432"/>
      <c r="R769" s="2432"/>
      <c r="S769" s="2432"/>
      <c r="T769" s="2432"/>
      <c r="U769" s="2432"/>
      <c r="V769" s="2432"/>
      <c r="W769" s="2432"/>
      <c r="X769" s="2432"/>
      <c r="Y769" s="2432"/>
      <c r="Z769" s="2432"/>
      <c r="AA769" s="2432"/>
      <c r="AB769" s="2432"/>
      <c r="AC769" s="2432"/>
      <c r="AD769" s="2432"/>
      <c r="AE769" s="536"/>
      <c r="AF769" s="2532" t="s">
        <v>1408</v>
      </c>
      <c r="AG769" s="2532"/>
      <c r="AH769" s="2532"/>
      <c r="AI769" s="2532"/>
      <c r="AJ769" s="2532"/>
      <c r="AK769" s="2532"/>
      <c r="AL769" s="2532"/>
      <c r="AM769" s="613"/>
      <c r="AN769" s="684"/>
      <c r="AO769" s="550" t="s">
        <v>591</v>
      </c>
      <c r="AP769" s="673">
        <v>0</v>
      </c>
    </row>
    <row r="770" spans="1:81" s="570" customFormat="1" ht="13.7" customHeight="1">
      <c r="A770" s="550"/>
      <c r="B770" s="616"/>
      <c r="C770" s="940"/>
      <c r="D770" s="663"/>
      <c r="E770" s="2432"/>
      <c r="F770" s="2432"/>
      <c r="G770" s="2432"/>
      <c r="H770" s="2432"/>
      <c r="I770" s="2432"/>
      <c r="J770" s="2432"/>
      <c r="K770" s="2432"/>
      <c r="L770" s="2432"/>
      <c r="M770" s="2432"/>
      <c r="N770" s="2432"/>
      <c r="O770" s="2432"/>
      <c r="P770" s="2432"/>
      <c r="Q770" s="2432"/>
      <c r="R770" s="2432"/>
      <c r="S770" s="2432"/>
      <c r="T770" s="2432"/>
      <c r="U770" s="2432"/>
      <c r="V770" s="2432"/>
      <c r="W770" s="2432"/>
      <c r="X770" s="2432"/>
      <c r="Y770" s="2432"/>
      <c r="Z770" s="2432"/>
      <c r="AA770" s="2432"/>
      <c r="AB770" s="2432"/>
      <c r="AC770" s="2432"/>
      <c r="AD770" s="2432"/>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32"/>
      <c r="F771" s="2432"/>
      <c r="G771" s="2432"/>
      <c r="H771" s="2432"/>
      <c r="I771" s="2432"/>
      <c r="J771" s="2432"/>
      <c r="K771" s="2432"/>
      <c r="L771" s="2432"/>
      <c r="M771" s="2432"/>
      <c r="N771" s="2432"/>
      <c r="O771" s="2432"/>
      <c r="P771" s="2432"/>
      <c r="Q771" s="2432"/>
      <c r="R771" s="2432"/>
      <c r="S771" s="2432"/>
      <c r="T771" s="2432"/>
      <c r="U771" s="2432"/>
      <c r="V771" s="2432"/>
      <c r="W771" s="2432"/>
      <c r="X771" s="2432"/>
      <c r="Y771" s="2432"/>
      <c r="Z771" s="2432"/>
      <c r="AA771" s="2432"/>
      <c r="AB771" s="2432"/>
      <c r="AC771" s="2432"/>
      <c r="AD771" s="2432"/>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32"/>
      <c r="F772" s="2432"/>
      <c r="G772" s="2432"/>
      <c r="H772" s="2432"/>
      <c r="I772" s="2432"/>
      <c r="J772" s="2432"/>
      <c r="K772" s="2432"/>
      <c r="L772" s="2432"/>
      <c r="M772" s="2432"/>
      <c r="N772" s="2432"/>
      <c r="O772" s="2432"/>
      <c r="P772" s="2432"/>
      <c r="Q772" s="2432"/>
      <c r="R772" s="2432"/>
      <c r="S772" s="2432"/>
      <c r="T772" s="2432"/>
      <c r="U772" s="2432"/>
      <c r="V772" s="2432"/>
      <c r="W772" s="2432"/>
      <c r="X772" s="2432"/>
      <c r="Y772" s="2432"/>
      <c r="Z772" s="2432"/>
      <c r="AA772" s="2432"/>
      <c r="AB772" s="2432"/>
      <c r="AC772" s="2432"/>
      <c r="AD772" s="243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43" t="s">
        <v>1697</v>
      </c>
      <c r="F774" s="2543"/>
      <c r="G774" s="2543"/>
      <c r="H774" s="2543"/>
      <c r="I774" s="2543"/>
      <c r="J774" s="2543"/>
      <c r="K774" s="2543"/>
      <c r="L774" s="2543"/>
      <c r="M774" s="2543"/>
      <c r="N774" s="2543"/>
      <c r="O774" s="2543"/>
      <c r="P774" s="2543"/>
      <c r="Q774" s="2543"/>
      <c r="R774" s="2543"/>
      <c r="S774" s="2543"/>
      <c r="T774" s="2543"/>
      <c r="U774" s="2543"/>
      <c r="V774" s="2543"/>
      <c r="W774" s="2543"/>
      <c r="X774" s="2543"/>
      <c r="Y774" s="2543"/>
      <c r="Z774" s="2543"/>
      <c r="AA774" s="2543"/>
      <c r="AB774" s="2543"/>
      <c r="AC774" s="2543"/>
      <c r="AD774" s="2543"/>
      <c r="AE774" s="536"/>
      <c r="AF774" s="2532" t="s">
        <v>1352</v>
      </c>
      <c r="AG774" s="2532"/>
      <c r="AH774" s="2532"/>
      <c r="AI774" s="2532"/>
      <c r="AJ774" s="2532"/>
      <c r="AK774" s="2532"/>
      <c r="AL774" s="2532"/>
      <c r="AM774" s="613"/>
      <c r="AN774" s="597"/>
    </row>
    <row r="775" spans="1:81" s="550" customFormat="1" ht="12.75" customHeight="1">
      <c r="B775" s="616"/>
      <c r="C775" s="940"/>
      <c r="D775" s="663"/>
      <c r="E775" s="2543"/>
      <c r="F775" s="2543"/>
      <c r="G775" s="2543"/>
      <c r="H775" s="2543"/>
      <c r="I775" s="2543"/>
      <c r="J775" s="2543"/>
      <c r="K775" s="2543"/>
      <c r="L775" s="2543"/>
      <c r="M775" s="2543"/>
      <c r="N775" s="2543"/>
      <c r="O775" s="2543"/>
      <c r="P775" s="2543"/>
      <c r="Q775" s="2543"/>
      <c r="R775" s="2543"/>
      <c r="S775" s="2543"/>
      <c r="T775" s="2543"/>
      <c r="U775" s="2543"/>
      <c r="V775" s="2543"/>
      <c r="W775" s="2543"/>
      <c r="X775" s="2543"/>
      <c r="Y775" s="2543"/>
      <c r="Z775" s="2543"/>
      <c r="AA775" s="2543"/>
      <c r="AB775" s="2543"/>
      <c r="AC775" s="2543"/>
      <c r="AD775" s="2543"/>
      <c r="AE775" s="594"/>
      <c r="AF775" s="594"/>
      <c r="AG775" s="594"/>
      <c r="AH775" s="594"/>
      <c r="AI775" s="594"/>
      <c r="AJ775" s="594"/>
      <c r="AK775" s="594"/>
      <c r="AL775" s="594"/>
      <c r="AM775" s="613"/>
      <c r="AN775" s="597"/>
    </row>
    <row r="776" spans="1:81" s="550" customFormat="1" ht="12.75" customHeight="1">
      <c r="B776" s="616"/>
      <c r="C776" s="940"/>
      <c r="D776" s="663"/>
      <c r="E776" s="2543"/>
      <c r="F776" s="2543"/>
      <c r="G776" s="2543"/>
      <c r="H776" s="2543"/>
      <c r="I776" s="2543"/>
      <c r="J776" s="2543"/>
      <c r="K776" s="2543"/>
      <c r="L776" s="2543"/>
      <c r="M776" s="2543"/>
      <c r="N776" s="2543"/>
      <c r="O776" s="2543"/>
      <c r="P776" s="2543"/>
      <c r="Q776" s="2543"/>
      <c r="R776" s="2543"/>
      <c r="S776" s="2543"/>
      <c r="T776" s="2543"/>
      <c r="U776" s="2543"/>
      <c r="V776" s="2543"/>
      <c r="W776" s="2543"/>
      <c r="X776" s="2543"/>
      <c r="Y776" s="2543"/>
      <c r="Z776" s="2543"/>
      <c r="AA776" s="2543"/>
      <c r="AB776" s="2543"/>
      <c r="AC776" s="2543"/>
      <c r="AD776" s="2543"/>
      <c r="AE776" s="594"/>
      <c r="AF776" s="594"/>
      <c r="AG776" s="594"/>
      <c r="AH776" s="594"/>
      <c r="AI776" s="594"/>
      <c r="AJ776" s="594"/>
      <c r="AK776" s="594"/>
      <c r="AL776" s="594"/>
      <c r="AM776" s="613"/>
      <c r="AN776" s="597"/>
    </row>
    <row r="777" spans="1:81" s="550" customFormat="1" ht="12.75" customHeight="1">
      <c r="B777" s="616"/>
      <c r="C777" s="940"/>
      <c r="D777" s="663"/>
      <c r="E777" s="2543"/>
      <c r="F777" s="2543"/>
      <c r="G777" s="2543"/>
      <c r="H777" s="2543"/>
      <c r="I777" s="2543"/>
      <c r="J777" s="2543"/>
      <c r="K777" s="2543"/>
      <c r="L777" s="2543"/>
      <c r="M777" s="2543"/>
      <c r="N777" s="2543"/>
      <c r="O777" s="2543"/>
      <c r="P777" s="2543"/>
      <c r="Q777" s="2543"/>
      <c r="R777" s="2543"/>
      <c r="S777" s="2543"/>
      <c r="T777" s="2543"/>
      <c r="U777" s="2543"/>
      <c r="V777" s="2543"/>
      <c r="W777" s="2543"/>
      <c r="X777" s="2543"/>
      <c r="Y777" s="2543"/>
      <c r="Z777" s="2543"/>
      <c r="AA777" s="2543"/>
      <c r="AB777" s="2543"/>
      <c r="AC777" s="2543"/>
      <c r="AD777" s="2543"/>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56" t="s">
        <v>591</v>
      </c>
      <c r="I779" s="245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39">
        <f>VLOOKUP($H$779,$AO$769:$AP$771,2,FALSE)</f>
        <v>0</v>
      </c>
      <c r="AK781" s="2441"/>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32" t="s">
        <v>2033</v>
      </c>
      <c r="F785" s="2432"/>
      <c r="G785" s="2432"/>
      <c r="H785" s="2432"/>
      <c r="I785" s="2432"/>
      <c r="J785" s="2432"/>
      <c r="K785" s="2432"/>
      <c r="L785" s="2432"/>
      <c r="M785" s="2432"/>
      <c r="N785" s="2432"/>
      <c r="O785" s="2432"/>
      <c r="P785" s="2432"/>
      <c r="Q785" s="2432"/>
      <c r="R785" s="2432"/>
      <c r="S785" s="2432"/>
      <c r="T785" s="2432"/>
      <c r="U785" s="2432"/>
      <c r="V785" s="2432"/>
      <c r="W785" s="2432"/>
      <c r="X785" s="2432"/>
      <c r="Y785" s="2432"/>
      <c r="Z785" s="2432"/>
      <c r="AA785" s="2432"/>
      <c r="AB785" s="2432"/>
      <c r="AC785" s="2432"/>
      <c r="AD785" s="2432"/>
      <c r="AE785" s="536"/>
      <c r="AF785" s="2532" t="s">
        <v>1352</v>
      </c>
      <c r="AG785" s="2532"/>
      <c r="AH785" s="2532"/>
      <c r="AI785" s="2532"/>
      <c r="AJ785" s="2532"/>
      <c r="AK785" s="2532"/>
      <c r="AL785" s="2532"/>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32"/>
      <c r="F786" s="2432"/>
      <c r="G786" s="2432"/>
      <c r="H786" s="2432"/>
      <c r="I786" s="2432"/>
      <c r="J786" s="2432"/>
      <c r="K786" s="2432"/>
      <c r="L786" s="2432"/>
      <c r="M786" s="2432"/>
      <c r="N786" s="2432"/>
      <c r="O786" s="2432"/>
      <c r="P786" s="2432"/>
      <c r="Q786" s="2432"/>
      <c r="R786" s="2432"/>
      <c r="S786" s="2432"/>
      <c r="T786" s="2432"/>
      <c r="U786" s="2432"/>
      <c r="V786" s="2432"/>
      <c r="W786" s="2432"/>
      <c r="X786" s="2432"/>
      <c r="Y786" s="2432"/>
      <c r="Z786" s="2432"/>
      <c r="AA786" s="2432"/>
      <c r="AB786" s="2432"/>
      <c r="AC786" s="2432"/>
      <c r="AD786" s="243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32"/>
      <c r="F787" s="2432"/>
      <c r="G787" s="2432"/>
      <c r="H787" s="2432"/>
      <c r="I787" s="2432"/>
      <c r="J787" s="2432"/>
      <c r="K787" s="2432"/>
      <c r="L787" s="2432"/>
      <c r="M787" s="2432"/>
      <c r="N787" s="2432"/>
      <c r="O787" s="2432"/>
      <c r="P787" s="2432"/>
      <c r="Q787" s="2432"/>
      <c r="R787" s="2432"/>
      <c r="S787" s="2432"/>
      <c r="T787" s="2432"/>
      <c r="U787" s="2432"/>
      <c r="V787" s="2432"/>
      <c r="W787" s="2432"/>
      <c r="X787" s="2432"/>
      <c r="Y787" s="2432"/>
      <c r="Z787" s="2432"/>
      <c r="AA787" s="2432"/>
      <c r="AB787" s="2432"/>
      <c r="AC787" s="2432"/>
      <c r="AD787" s="243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32"/>
      <c r="F788" s="2432"/>
      <c r="G788" s="2432"/>
      <c r="H788" s="2432"/>
      <c r="I788" s="2432"/>
      <c r="J788" s="2432"/>
      <c r="K788" s="2432"/>
      <c r="L788" s="2432"/>
      <c r="M788" s="2432"/>
      <c r="N788" s="2432"/>
      <c r="O788" s="2432"/>
      <c r="P788" s="2432"/>
      <c r="Q788" s="2432"/>
      <c r="R788" s="2432"/>
      <c r="S788" s="2432"/>
      <c r="T788" s="2432"/>
      <c r="U788" s="2432"/>
      <c r="V788" s="2432"/>
      <c r="W788" s="2432"/>
      <c r="X788" s="2432"/>
      <c r="Y788" s="2432"/>
      <c r="Z788" s="2432"/>
      <c r="AA788" s="2432"/>
      <c r="AB788" s="2432"/>
      <c r="AC788" s="2432"/>
      <c r="AD788" s="243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56" t="s">
        <v>591</v>
      </c>
      <c r="I790" s="245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39">
        <f>VLOOKUP($H$790,$AO$784:$AP$785,2,FALSE)</f>
        <v>0</v>
      </c>
      <c r="AK792" s="244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39">
        <f>IF(($AJ$621+$AJ$640+$AJ$652+$AJ$687+$AJ$711+$AJ$725+$AJ$737+$AJ$753+$AJ$765+$AJ$781+AJ792)&gt;10,10,($AJ$621+$AJ$640+$AJ$652+$AJ$687+$AJ$711+$AJ$725+$AJ$737+$AJ$753+$AJ$765+$AJ$781+AJ792))</f>
        <v>10</v>
      </c>
      <c r="AL794" s="2440"/>
      <c r="AM794" s="244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23" t="s">
        <v>1568</v>
      </c>
      <c r="B797" s="2524"/>
      <c r="C797" s="2524"/>
      <c r="D797" s="2524"/>
      <c r="E797" s="2524"/>
      <c r="F797" s="2524"/>
      <c r="G797" s="2524"/>
      <c r="H797" s="2524"/>
      <c r="I797" s="2524"/>
      <c r="J797" s="2524"/>
      <c r="K797" s="2524"/>
      <c r="L797" s="2524"/>
      <c r="M797" s="2524"/>
      <c r="N797" s="2524"/>
      <c r="O797" s="2524"/>
      <c r="P797" s="2524"/>
      <c r="Q797" s="2524"/>
      <c r="R797" s="2524"/>
      <c r="S797" s="2524"/>
      <c r="T797" s="2524"/>
      <c r="U797" s="2524"/>
      <c r="V797" s="2524"/>
      <c r="W797" s="2524"/>
      <c r="X797" s="2524"/>
      <c r="Y797" s="2524"/>
      <c r="Z797" s="2524"/>
      <c r="AA797" s="2524"/>
      <c r="AB797" s="2524"/>
      <c r="AC797" s="2524"/>
      <c r="AD797" s="2524"/>
      <c r="AE797" s="2524"/>
      <c r="AF797" s="2524"/>
      <c r="AG797" s="2524"/>
      <c r="AH797" s="2524"/>
      <c r="AI797" s="2524"/>
      <c r="AJ797" s="2524"/>
      <c r="AK797" s="2524"/>
      <c r="AL797" s="2524"/>
      <c r="AM797" s="2524"/>
    </row>
    <row r="798" spans="1:81">
      <c r="A798" s="2525"/>
      <c r="B798" s="2525"/>
      <c r="C798" s="2525"/>
      <c r="D798" s="2525"/>
      <c r="E798" s="2525"/>
      <c r="F798" s="2525"/>
      <c r="G798" s="2525"/>
      <c r="H798" s="2525"/>
      <c r="I798" s="2525"/>
      <c r="J798" s="2525"/>
      <c r="K798" s="2525"/>
      <c r="L798" s="2525"/>
      <c r="M798" s="2525"/>
      <c r="N798" s="2525"/>
      <c r="O798" s="2525"/>
      <c r="P798" s="2525"/>
      <c r="Q798" s="2525"/>
      <c r="R798" s="2525"/>
      <c r="S798" s="2525"/>
      <c r="T798" s="2525"/>
      <c r="U798" s="2525"/>
      <c r="V798" s="2525"/>
      <c r="W798" s="2525"/>
      <c r="X798" s="2525"/>
      <c r="Y798" s="2525"/>
      <c r="Z798" s="2525"/>
      <c r="AA798" s="2525"/>
      <c r="AB798" s="2525"/>
      <c r="AC798" s="2525"/>
      <c r="AD798" s="2525"/>
      <c r="AE798" s="2525"/>
      <c r="AF798" s="2525"/>
      <c r="AG798" s="2525"/>
      <c r="AH798" s="2525"/>
      <c r="AI798" s="2525"/>
      <c r="AJ798" s="2525"/>
      <c r="AK798" s="2525"/>
      <c r="AL798" s="2525"/>
      <c r="AM798" s="2525"/>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54"/>
      <c r="B800" s="2454"/>
      <c r="C800" s="2454"/>
      <c r="D800" s="2454"/>
      <c r="E800" s="2454"/>
      <c r="F800" s="2454"/>
      <c r="G800" s="2454"/>
      <c r="H800" s="2454"/>
      <c r="I800" s="2454"/>
      <c r="J800" s="2454"/>
      <c r="K800" s="2454"/>
      <c r="L800" s="2454"/>
      <c r="M800" s="2454"/>
      <c r="N800" s="2454"/>
      <c r="O800" s="2454"/>
      <c r="P800" s="2454"/>
      <c r="Q800" s="2454"/>
      <c r="R800" s="2454"/>
      <c r="S800" s="2454"/>
      <c r="T800" s="2454"/>
      <c r="U800" s="2454"/>
      <c r="V800" s="2454"/>
      <c r="W800" s="2454"/>
      <c r="X800" s="2454"/>
      <c r="Y800" s="2454"/>
      <c r="Z800" s="2454"/>
      <c r="AA800" s="2454"/>
      <c r="AB800" s="2454"/>
      <c r="AC800" s="2454"/>
      <c r="AD800" s="2454"/>
      <c r="AE800" s="2454"/>
      <c r="AF800" s="2454"/>
      <c r="AG800" s="2454"/>
      <c r="AH800" s="2454"/>
      <c r="AI800" s="2454"/>
      <c r="AJ800" s="2454"/>
      <c r="AK800" s="2454"/>
      <c r="AL800" s="2454"/>
      <c r="AM800" s="2454"/>
      <c r="AP800" s="816"/>
      <c r="AQ800" s="816"/>
    </row>
    <row r="801" spans="1:81">
      <c r="A801" s="2454"/>
      <c r="B801" s="2454"/>
      <c r="C801" s="2454"/>
      <c r="D801" s="2454"/>
      <c r="E801" s="2454"/>
      <c r="F801" s="2454"/>
      <c r="G801" s="2454"/>
      <c r="H801" s="2454"/>
      <c r="I801" s="2454"/>
      <c r="J801" s="2454"/>
      <c r="K801" s="2454"/>
      <c r="L801" s="2454"/>
      <c r="M801" s="2454"/>
      <c r="N801" s="2454"/>
      <c r="O801" s="2454"/>
      <c r="P801" s="2454"/>
      <c r="Q801" s="2454"/>
      <c r="R801" s="2454"/>
      <c r="S801" s="2454"/>
      <c r="T801" s="2454"/>
      <c r="U801" s="2454"/>
      <c r="V801" s="2454"/>
      <c r="W801" s="2454"/>
      <c r="X801" s="2454"/>
      <c r="Y801" s="2454"/>
      <c r="Z801" s="2454"/>
      <c r="AA801" s="2454"/>
      <c r="AB801" s="2454"/>
      <c r="AC801" s="2454"/>
      <c r="AD801" s="2454"/>
      <c r="AE801" s="2454"/>
      <c r="AF801" s="2454"/>
      <c r="AG801" s="2454"/>
      <c r="AH801" s="2454"/>
      <c r="AI801" s="2454"/>
      <c r="AJ801" s="2454"/>
      <c r="AK801" s="2454"/>
      <c r="AL801" s="2454"/>
      <c r="AM801" s="2454"/>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26" t="s">
        <v>1569</v>
      </c>
      <c r="U802" s="2527"/>
      <c r="V802" s="2527"/>
      <c r="W802" s="2527"/>
      <c r="X802" s="2527"/>
      <c r="Y802" s="2528"/>
      <c r="Z802" s="2526" t="s">
        <v>1570</v>
      </c>
      <c r="AA802" s="2527"/>
      <c r="AB802" s="2527"/>
      <c r="AC802" s="2527"/>
      <c r="AD802" s="2527"/>
      <c r="AE802" s="2528"/>
      <c r="AF802" s="2526" t="s">
        <v>1571</v>
      </c>
      <c r="AG802" s="2527"/>
      <c r="AH802" s="2527"/>
      <c r="AI802" s="2527"/>
      <c r="AJ802" s="2527"/>
      <c r="AK802" s="2528"/>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29"/>
      <c r="U803" s="2530"/>
      <c r="V803" s="2530"/>
      <c r="W803" s="2530"/>
      <c r="X803" s="2530"/>
      <c r="Y803" s="2531"/>
      <c r="Z803" s="2529"/>
      <c r="AA803" s="2530"/>
      <c r="AB803" s="2530"/>
      <c r="AC803" s="2530"/>
      <c r="AD803" s="2530"/>
      <c r="AE803" s="2531"/>
      <c r="AF803" s="2529"/>
      <c r="AG803" s="2530"/>
      <c r="AH803" s="2530"/>
      <c r="AI803" s="2530"/>
      <c r="AJ803" s="2530"/>
      <c r="AK803" s="2531"/>
      <c r="AL803" s="818"/>
      <c r="AM803" s="596"/>
      <c r="AO803" s="816"/>
      <c r="AP803" s="816"/>
      <c r="AQ803" s="816"/>
    </row>
    <row r="804" spans="1:81">
      <c r="A804" s="819" t="s">
        <v>757</v>
      </c>
      <c r="B804" s="2483" t="s">
        <v>1304</v>
      </c>
      <c r="C804" s="2483"/>
      <c r="D804" s="2483"/>
      <c r="E804" s="2483"/>
      <c r="F804" s="2483"/>
      <c r="G804" s="2483"/>
      <c r="H804" s="2483"/>
      <c r="I804" s="2483"/>
      <c r="J804" s="2483"/>
      <c r="K804" s="2483"/>
      <c r="L804" s="2483"/>
      <c r="M804" s="2483"/>
      <c r="N804" s="2483"/>
      <c r="O804" s="2483"/>
      <c r="P804" s="2483"/>
      <c r="Q804" s="2483"/>
      <c r="R804" s="2483"/>
      <c r="S804" s="2484"/>
      <c r="T804" s="2511">
        <f>AK62</f>
        <v>0</v>
      </c>
      <c r="U804" s="2487"/>
      <c r="V804" s="2487"/>
      <c r="W804" s="2487"/>
      <c r="X804" s="2487"/>
      <c r="Y804" s="2488"/>
      <c r="Z804" s="2486">
        <v>20</v>
      </c>
      <c r="AA804" s="2487"/>
      <c r="AB804" s="2487"/>
      <c r="AC804" s="2487"/>
      <c r="AD804" s="2487"/>
      <c r="AE804" s="2488"/>
      <c r="AF804" s="2451">
        <f>IF(T804&gt;Z804,Z804,T804)</f>
        <v>0</v>
      </c>
      <c r="AG804" s="2451"/>
      <c r="AH804" s="2451"/>
      <c r="AI804" s="2451"/>
      <c r="AJ804" s="2451"/>
      <c r="AK804" s="2451"/>
      <c r="AL804" s="818"/>
      <c r="AM804" s="596"/>
      <c r="AO804" s="816"/>
      <c r="AP804" s="816"/>
      <c r="AQ804" s="816"/>
    </row>
    <row r="805" spans="1:81">
      <c r="A805" s="819" t="s">
        <v>1541</v>
      </c>
      <c r="B805" s="2483" t="s">
        <v>1313</v>
      </c>
      <c r="C805" s="2483"/>
      <c r="D805" s="2483"/>
      <c r="E805" s="2483"/>
      <c r="F805" s="2483"/>
      <c r="G805" s="2483"/>
      <c r="H805" s="2483"/>
      <c r="I805" s="2483"/>
      <c r="J805" s="2483"/>
      <c r="K805" s="2483"/>
      <c r="L805" s="2483"/>
      <c r="M805" s="2483"/>
      <c r="N805" s="2483"/>
      <c r="O805" s="2483"/>
      <c r="P805" s="2483"/>
      <c r="Q805" s="2483"/>
      <c r="R805" s="2483"/>
      <c r="S805" s="2484"/>
      <c r="T805" s="2511">
        <f>AK84</f>
        <v>10</v>
      </c>
      <c r="U805" s="2487"/>
      <c r="V805" s="2487"/>
      <c r="W805" s="2487"/>
      <c r="X805" s="2487"/>
      <c r="Y805" s="2488"/>
      <c r="Z805" s="2486">
        <v>10</v>
      </c>
      <c r="AA805" s="2487"/>
      <c r="AB805" s="2487"/>
      <c r="AC805" s="2487"/>
      <c r="AD805" s="2487"/>
      <c r="AE805" s="2488"/>
      <c r="AF805" s="2451">
        <f>IF(T805&gt;Z805,Z805,T805)</f>
        <v>10</v>
      </c>
      <c r="AG805" s="2451"/>
      <c r="AH805" s="2451"/>
      <c r="AI805" s="2451"/>
      <c r="AJ805" s="2451"/>
      <c r="AK805" s="2451"/>
      <c r="AL805" s="818"/>
      <c r="AM805" s="596"/>
      <c r="AO805" s="816"/>
      <c r="AP805" s="816"/>
      <c r="AQ805" s="816"/>
    </row>
    <row r="806" spans="1:81">
      <c r="A806" s="819" t="s">
        <v>1550</v>
      </c>
      <c r="B806" s="2483" t="s">
        <v>1323</v>
      </c>
      <c r="C806" s="2483"/>
      <c r="D806" s="2483"/>
      <c r="E806" s="2483"/>
      <c r="F806" s="2483"/>
      <c r="G806" s="2483"/>
      <c r="H806" s="2483"/>
      <c r="I806" s="2483"/>
      <c r="J806" s="2483"/>
      <c r="K806" s="2483"/>
      <c r="L806" s="2483"/>
      <c r="M806" s="2483"/>
      <c r="N806" s="2483"/>
      <c r="O806" s="2483"/>
      <c r="P806" s="2483"/>
      <c r="Q806" s="2483"/>
      <c r="R806" s="2483"/>
      <c r="S806" s="2484"/>
      <c r="T806" s="2511">
        <f>AK109</f>
        <v>20</v>
      </c>
      <c r="U806" s="2487"/>
      <c r="V806" s="2487"/>
      <c r="W806" s="2487"/>
      <c r="X806" s="2487"/>
      <c r="Y806" s="2488"/>
      <c r="Z806" s="2486">
        <v>20</v>
      </c>
      <c r="AA806" s="2487"/>
      <c r="AB806" s="2487"/>
      <c r="AC806" s="2487"/>
      <c r="AD806" s="2487"/>
      <c r="AE806" s="2488"/>
      <c r="AF806" s="2451">
        <f>IF(T806&gt;Z806,Z806,T806)</f>
        <v>20</v>
      </c>
      <c r="AG806" s="2451"/>
      <c r="AH806" s="2451"/>
      <c r="AI806" s="2451"/>
      <c r="AJ806" s="2451"/>
      <c r="AK806" s="2451"/>
      <c r="AL806" s="818"/>
      <c r="AM806" s="596"/>
      <c r="AO806" s="816"/>
      <c r="AP806" s="816"/>
      <c r="AQ806" s="816"/>
    </row>
    <row r="807" spans="1:81">
      <c r="A807" s="819" t="s">
        <v>1572</v>
      </c>
      <c r="B807" s="2483" t="s">
        <v>1333</v>
      </c>
      <c r="C807" s="2483"/>
      <c r="D807" s="2483"/>
      <c r="E807" s="2483"/>
      <c r="F807" s="2483"/>
      <c r="G807" s="2483"/>
      <c r="H807" s="2483"/>
      <c r="I807" s="2483"/>
      <c r="J807" s="2483"/>
      <c r="K807" s="2483"/>
      <c r="L807" s="2483"/>
      <c r="M807" s="2483"/>
      <c r="N807" s="2483"/>
      <c r="O807" s="2483"/>
      <c r="P807" s="2483"/>
      <c r="Q807" s="2483"/>
      <c r="R807" s="2483"/>
      <c r="S807" s="2484"/>
      <c r="T807" s="2511">
        <f>AK143</f>
        <v>10</v>
      </c>
      <c r="U807" s="2487"/>
      <c r="V807" s="2487"/>
      <c r="W807" s="2487"/>
      <c r="X807" s="2487"/>
      <c r="Y807" s="2488"/>
      <c r="Z807" s="2486">
        <v>10</v>
      </c>
      <c r="AA807" s="2487"/>
      <c r="AB807" s="2487"/>
      <c r="AC807" s="2487"/>
      <c r="AD807" s="2487"/>
      <c r="AE807" s="2488"/>
      <c r="AF807" s="2451">
        <f>IF(T807&gt;Z807,Z807,T807)</f>
        <v>10</v>
      </c>
      <c r="AG807" s="2451"/>
      <c r="AH807" s="2451"/>
      <c r="AI807" s="2451"/>
      <c r="AJ807" s="2451"/>
      <c r="AK807" s="2451"/>
      <c r="AL807" s="818"/>
      <c r="AM807" s="596"/>
      <c r="AO807" s="816"/>
      <c r="AP807" s="816"/>
      <c r="AQ807" s="816"/>
    </row>
    <row r="808" spans="1:81">
      <c r="A808" s="820" t="s">
        <v>1573</v>
      </c>
      <c r="B808" s="2483" t="s">
        <v>1574</v>
      </c>
      <c r="C808" s="2483"/>
      <c r="D808" s="2483"/>
      <c r="E808" s="2483"/>
      <c r="F808" s="2483"/>
      <c r="G808" s="2483"/>
      <c r="H808" s="2483"/>
      <c r="I808" s="2483"/>
      <c r="J808" s="2483"/>
      <c r="K808" s="2483"/>
      <c r="L808" s="2483"/>
      <c r="M808" s="2483"/>
      <c r="N808" s="2483"/>
      <c r="O808" s="2483"/>
      <c r="P808" s="2483"/>
      <c r="Q808" s="2483"/>
      <c r="R808" s="2483"/>
      <c r="S808" s="2484"/>
      <c r="T808" s="2485">
        <f>SUM(T809:Y810)</f>
        <v>10</v>
      </c>
      <c r="U808" s="2485"/>
      <c r="V808" s="2485"/>
      <c r="W808" s="2485"/>
      <c r="X808" s="2485"/>
      <c r="Y808" s="2485"/>
      <c r="Z808" s="2451">
        <v>10</v>
      </c>
      <c r="AA808" s="2451"/>
      <c r="AB808" s="2451"/>
      <c r="AC808" s="2451"/>
      <c r="AD808" s="2451"/>
      <c r="AE808" s="2451"/>
      <c r="AF808" s="2451">
        <f>IF(T808&gt;Z808,Z808,T808)</f>
        <v>10</v>
      </c>
      <c r="AG808" s="2451"/>
      <c r="AH808" s="2451"/>
      <c r="AI808" s="2451"/>
      <c r="AJ808" s="2451"/>
      <c r="AK808" s="2451"/>
      <c r="AL808" s="818"/>
      <c r="AM808" s="596"/>
    </row>
    <row r="809" spans="1:81">
      <c r="A809" s="535"/>
      <c r="B809" s="601"/>
      <c r="C809" s="2489" t="s">
        <v>1575</v>
      </c>
      <c r="D809" s="2489"/>
      <c r="E809" s="2489"/>
      <c r="F809" s="2489"/>
      <c r="G809" s="2489"/>
      <c r="H809" s="2489"/>
      <c r="I809" s="2489"/>
      <c r="J809" s="2489"/>
      <c r="K809" s="2489"/>
      <c r="L809" s="2489"/>
      <c r="M809" s="2489"/>
      <c r="N809" s="2489"/>
      <c r="O809" s="2489"/>
      <c r="P809" s="2489"/>
      <c r="Q809" s="2489"/>
      <c r="R809" s="2489"/>
      <c r="S809" s="2490"/>
      <c r="T809" s="2491">
        <f>AJ166</f>
        <v>7</v>
      </c>
      <c r="U809" s="2491"/>
      <c r="V809" s="2491"/>
      <c r="W809" s="2491"/>
      <c r="X809" s="2491"/>
      <c r="Y809" s="2491"/>
      <c r="Z809" s="2492">
        <v>7</v>
      </c>
      <c r="AA809" s="2492"/>
      <c r="AB809" s="2492"/>
      <c r="AC809" s="2492"/>
      <c r="AD809" s="2492"/>
      <c r="AE809" s="2492"/>
      <c r="AF809" s="2493"/>
      <c r="AG809" s="2493"/>
      <c r="AH809" s="2493"/>
      <c r="AI809" s="2493"/>
      <c r="AJ809" s="2493"/>
      <c r="AK809" s="2493"/>
      <c r="AL809" s="818"/>
      <c r="AM809" s="596"/>
    </row>
    <row r="810" spans="1:81">
      <c r="A810" s="600"/>
      <c r="B810" s="601"/>
      <c r="C810" s="2489" t="s">
        <v>1576</v>
      </c>
      <c r="D810" s="2489"/>
      <c r="E810" s="2489"/>
      <c r="F810" s="2489"/>
      <c r="G810" s="2489"/>
      <c r="H810" s="2489"/>
      <c r="I810" s="2489"/>
      <c r="J810" s="2489"/>
      <c r="K810" s="2489"/>
      <c r="L810" s="2489"/>
      <c r="M810" s="2489"/>
      <c r="N810" s="2489"/>
      <c r="O810" s="2489"/>
      <c r="P810" s="2489"/>
      <c r="Q810" s="2489"/>
      <c r="R810" s="2489"/>
      <c r="S810" s="2490"/>
      <c r="T810" s="2491">
        <f>AJ180</f>
        <v>3</v>
      </c>
      <c r="U810" s="2491"/>
      <c r="V810" s="2491"/>
      <c r="W810" s="2491"/>
      <c r="X810" s="2491"/>
      <c r="Y810" s="2491"/>
      <c r="Z810" s="2492">
        <v>3</v>
      </c>
      <c r="AA810" s="2492"/>
      <c r="AB810" s="2492"/>
      <c r="AC810" s="2492"/>
      <c r="AD810" s="2492"/>
      <c r="AE810" s="2492"/>
      <c r="AF810" s="2493"/>
      <c r="AG810" s="2493"/>
      <c r="AH810" s="2493"/>
      <c r="AI810" s="2493"/>
      <c r="AJ810" s="2493"/>
      <c r="AK810" s="2493"/>
      <c r="AL810" s="818"/>
      <c r="AM810" s="596"/>
      <c r="AO810" s="550"/>
    </row>
    <row r="811" spans="1:81">
      <c r="A811" s="820" t="s">
        <v>1361</v>
      </c>
      <c r="B811" s="2483" t="s">
        <v>1577</v>
      </c>
      <c r="C811" s="2483"/>
      <c r="D811" s="2483"/>
      <c r="E811" s="2483"/>
      <c r="F811" s="2483"/>
      <c r="G811" s="2483"/>
      <c r="H811" s="2483"/>
      <c r="I811" s="2483"/>
      <c r="J811" s="2483"/>
      <c r="K811" s="2483"/>
      <c r="L811" s="2483"/>
      <c r="M811" s="2483"/>
      <c r="N811" s="2483"/>
      <c r="O811" s="2483"/>
      <c r="P811" s="2483"/>
      <c r="Q811" s="2483"/>
      <c r="R811" s="2483"/>
      <c r="S811" s="2484"/>
      <c r="T811" s="2485">
        <f>AK191</f>
        <v>10</v>
      </c>
      <c r="U811" s="2485"/>
      <c r="V811" s="2485"/>
      <c r="W811" s="2485"/>
      <c r="X811" s="2485"/>
      <c r="Y811" s="2485"/>
      <c r="Z811" s="2451">
        <v>10</v>
      </c>
      <c r="AA811" s="2451"/>
      <c r="AB811" s="2451"/>
      <c r="AC811" s="2451"/>
      <c r="AD811" s="2451"/>
      <c r="AE811" s="2451"/>
      <c r="AF811" s="2451">
        <f>IF(T811&gt;Z811,Z811,T811)</f>
        <v>10</v>
      </c>
      <c r="AG811" s="2451"/>
      <c r="AH811" s="2451"/>
      <c r="AI811" s="2451"/>
      <c r="AJ811" s="2451"/>
      <c r="AK811" s="2451"/>
      <c r="AL811" s="818"/>
      <c r="AM811" s="596"/>
    </row>
    <row r="812" spans="1:81">
      <c r="A812" s="819" t="s">
        <v>1370</v>
      </c>
      <c r="B812" s="2483" t="s">
        <v>1371</v>
      </c>
      <c r="C812" s="2483"/>
      <c r="D812" s="2483"/>
      <c r="E812" s="2483"/>
      <c r="F812" s="2483"/>
      <c r="G812" s="2483"/>
      <c r="H812" s="2483"/>
      <c r="I812" s="2483"/>
      <c r="J812" s="2483"/>
      <c r="K812" s="2483"/>
      <c r="L812" s="2483"/>
      <c r="M812" s="2483"/>
      <c r="N812" s="2483"/>
      <c r="O812" s="2483"/>
      <c r="P812" s="2483"/>
      <c r="Q812" s="2483"/>
      <c r="R812" s="2483"/>
      <c r="S812" s="2484"/>
      <c r="T812" s="2485">
        <f>AK273</f>
        <v>8</v>
      </c>
      <c r="U812" s="2485"/>
      <c r="V812" s="2485"/>
      <c r="W812" s="2485"/>
      <c r="X812" s="2485"/>
      <c r="Y812" s="2485"/>
      <c r="Z812" s="2486">
        <v>8</v>
      </c>
      <c r="AA812" s="2487"/>
      <c r="AB812" s="2487"/>
      <c r="AC812" s="2487"/>
      <c r="AD812" s="2487"/>
      <c r="AE812" s="2488"/>
      <c r="AF812" s="2451">
        <f>IF(T812&gt;Z812,Z812,T812)</f>
        <v>8</v>
      </c>
      <c r="AG812" s="2451"/>
      <c r="AH812" s="2451"/>
      <c r="AI812" s="2451"/>
      <c r="AJ812" s="2451"/>
      <c r="AK812" s="2451"/>
      <c r="AL812" s="818"/>
      <c r="AM812" s="596"/>
    </row>
    <row r="813" spans="1:81" s="534" customFormat="1" hidden="1">
      <c r="A813" s="820" t="s">
        <v>589</v>
      </c>
      <c r="B813" s="2483" t="s">
        <v>1578</v>
      </c>
      <c r="C813" s="2483"/>
      <c r="D813" s="2483"/>
      <c r="E813" s="2483"/>
      <c r="F813" s="2483"/>
      <c r="G813" s="2483"/>
      <c r="H813" s="2483"/>
      <c r="I813" s="2483"/>
      <c r="J813" s="2483"/>
      <c r="K813" s="2483"/>
      <c r="L813" s="2483"/>
      <c r="M813" s="2483"/>
      <c r="N813" s="2483"/>
      <c r="O813" s="2483"/>
      <c r="P813" s="2483"/>
      <c r="Q813" s="2483"/>
      <c r="R813" s="2483"/>
      <c r="S813" s="2484"/>
      <c r="T813" s="2485">
        <f>IF(AK535&gt;5,5,AK535)</f>
        <v>0</v>
      </c>
      <c r="U813" s="2485"/>
      <c r="V813" s="2485"/>
      <c r="W813" s="2485"/>
      <c r="X813" s="2485"/>
      <c r="Y813" s="2485"/>
      <c r="Z813" s="2451">
        <v>5</v>
      </c>
      <c r="AA813" s="2451"/>
      <c r="AB813" s="2451"/>
      <c r="AC813" s="2451"/>
      <c r="AD813" s="2451"/>
      <c r="AE813" s="2451"/>
      <c r="AF813" s="2451">
        <f>IF(T813&gt;Z813,5,T813)</f>
        <v>0</v>
      </c>
      <c r="AG813" s="2451"/>
      <c r="AH813" s="2451"/>
      <c r="AI813" s="2451"/>
      <c r="AJ813" s="2451"/>
      <c r="AK813" s="245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83" t="s">
        <v>1579</v>
      </c>
      <c r="C814" s="2483"/>
      <c r="D814" s="2483"/>
      <c r="E814" s="2483"/>
      <c r="F814" s="2483"/>
      <c r="G814" s="2483"/>
      <c r="H814" s="2483"/>
      <c r="I814" s="2483"/>
      <c r="J814" s="2483"/>
      <c r="K814" s="2483"/>
      <c r="L814" s="2483"/>
      <c r="M814" s="2483"/>
      <c r="N814" s="2483"/>
      <c r="O814" s="2483"/>
      <c r="P814" s="2483"/>
      <c r="Q814" s="2483"/>
      <c r="R814" s="2483"/>
      <c r="S814" s="2484"/>
      <c r="T814" s="2485">
        <f>AK285</f>
        <v>10</v>
      </c>
      <c r="U814" s="2485"/>
      <c r="V814" s="2485"/>
      <c r="W814" s="2485"/>
      <c r="X814" s="2485"/>
      <c r="Y814" s="2485"/>
      <c r="Z814" s="2451">
        <v>10</v>
      </c>
      <c r="AA814" s="2451"/>
      <c r="AB814" s="2451"/>
      <c r="AC814" s="2451"/>
      <c r="AD814" s="2451"/>
      <c r="AE814" s="2451"/>
      <c r="AF814" s="2494">
        <f>IF(T814&gt;Z814,Z814,T814)</f>
        <v>10</v>
      </c>
      <c r="AG814" s="2495"/>
      <c r="AH814" s="2495"/>
      <c r="AI814" s="2495"/>
      <c r="AJ814" s="2495"/>
      <c r="AK814" s="249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83" t="s">
        <v>1381</v>
      </c>
      <c r="C815" s="2483"/>
      <c r="D815" s="2483"/>
      <c r="E815" s="2483"/>
      <c r="F815" s="2483"/>
      <c r="G815" s="2483"/>
      <c r="H815" s="2483"/>
      <c r="I815" s="2483"/>
      <c r="J815" s="2483"/>
      <c r="K815" s="2483"/>
      <c r="L815" s="2483"/>
      <c r="M815" s="2483"/>
      <c r="N815" s="2483"/>
      <c r="O815" s="2483"/>
      <c r="P815" s="2483"/>
      <c r="Q815" s="2483"/>
      <c r="R815" s="2483"/>
      <c r="S815" s="2484"/>
      <c r="T815" s="2485">
        <f>AK338</f>
        <v>9</v>
      </c>
      <c r="U815" s="2485"/>
      <c r="V815" s="2485"/>
      <c r="W815" s="2485"/>
      <c r="X815" s="2485"/>
      <c r="Y815" s="2485"/>
      <c r="Z815" s="2494">
        <v>10</v>
      </c>
      <c r="AA815" s="2495"/>
      <c r="AB815" s="2495"/>
      <c r="AC815" s="2495"/>
      <c r="AD815" s="2495"/>
      <c r="AE815" s="2496"/>
      <c r="AF815" s="2494">
        <f>IF(T815&gt;Z815,Z815,T815)</f>
        <v>9</v>
      </c>
      <c r="AG815" s="2495"/>
      <c r="AH815" s="2495"/>
      <c r="AI815" s="2495"/>
      <c r="AJ815" s="2495"/>
      <c r="AK815" s="249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91">
        <f>AK338</f>
        <v>9</v>
      </c>
      <c r="U816" s="2491"/>
      <c r="V816" s="2491"/>
      <c r="W816" s="2491"/>
      <c r="X816" s="2491"/>
      <c r="Y816" s="2491"/>
      <c r="Z816" s="2439">
        <v>20</v>
      </c>
      <c r="AA816" s="2440"/>
      <c r="AB816" s="2440"/>
      <c r="AC816" s="2440"/>
      <c r="AD816" s="2440"/>
      <c r="AE816" s="2441"/>
      <c r="AF816" s="2493"/>
      <c r="AG816" s="2493"/>
      <c r="AH816" s="2493"/>
      <c r="AI816" s="2493"/>
      <c r="AJ816" s="2493"/>
      <c r="AK816" s="2493"/>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83" t="s">
        <v>845</v>
      </c>
      <c r="C817" s="2483"/>
      <c r="D817" s="2483"/>
      <c r="E817" s="2483"/>
      <c r="F817" s="2483"/>
      <c r="G817" s="2483"/>
      <c r="H817" s="2483"/>
      <c r="I817" s="2483"/>
      <c r="J817" s="2483"/>
      <c r="K817" s="2483"/>
      <c r="L817" s="2483"/>
      <c r="M817" s="2483"/>
      <c r="N817" s="2483"/>
      <c r="O817" s="2483"/>
      <c r="P817" s="2483"/>
      <c r="Q817" s="2483"/>
      <c r="R817" s="2483"/>
      <c r="S817" s="2484"/>
      <c r="T817" s="2485">
        <f>AK469</f>
        <v>10</v>
      </c>
      <c r="U817" s="2485"/>
      <c r="V817" s="2485"/>
      <c r="W817" s="2485"/>
      <c r="X817" s="2485"/>
      <c r="Y817" s="2485"/>
      <c r="Z817" s="2494">
        <v>10</v>
      </c>
      <c r="AA817" s="2495"/>
      <c r="AB817" s="2495"/>
      <c r="AC817" s="2495"/>
      <c r="AD817" s="2495"/>
      <c r="AE817" s="2496"/>
      <c r="AF817" s="2451">
        <f>IF(T817&gt;Z817,Z817,T817)</f>
        <v>10</v>
      </c>
      <c r="AG817" s="2451"/>
      <c r="AH817" s="2451"/>
      <c r="AI817" s="2451"/>
      <c r="AJ817" s="2451"/>
      <c r="AK817" s="245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83" t="s">
        <v>1559</v>
      </c>
      <c r="C818" s="2483"/>
      <c r="D818" s="2483"/>
      <c r="E818" s="2483"/>
      <c r="F818" s="2483"/>
      <c r="G818" s="2483"/>
      <c r="H818" s="2483"/>
      <c r="I818" s="2483"/>
      <c r="J818" s="2483"/>
      <c r="K818" s="2483"/>
      <c r="L818" s="2483"/>
      <c r="M818" s="2483"/>
      <c r="N818" s="2483"/>
      <c r="O818" s="2483"/>
      <c r="P818" s="2483"/>
      <c r="Q818" s="2483"/>
      <c r="R818" s="2483"/>
      <c r="S818" s="2484"/>
      <c r="T818" s="2485">
        <f>AK559</f>
        <v>12</v>
      </c>
      <c r="U818" s="2485"/>
      <c r="V818" s="2485"/>
      <c r="W818" s="2485"/>
      <c r="X818" s="2485"/>
      <c r="Y818" s="2485"/>
      <c r="Z818" s="2494">
        <v>12</v>
      </c>
      <c r="AA818" s="2495"/>
      <c r="AB818" s="2495"/>
      <c r="AC818" s="2495"/>
      <c r="AD818" s="2495"/>
      <c r="AE818" s="2496"/>
      <c r="AF818" s="2451">
        <f>IF(T818&gt;Z818,Z818,T818)</f>
        <v>12</v>
      </c>
      <c r="AG818" s="2451"/>
      <c r="AH818" s="2451"/>
      <c r="AI818" s="2451"/>
      <c r="AJ818" s="2451"/>
      <c r="AK818" s="245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83" t="s">
        <v>1581</v>
      </c>
      <c r="C819" s="2483"/>
      <c r="D819" s="2483"/>
      <c r="E819" s="2483"/>
      <c r="F819" s="2483"/>
      <c r="G819" s="2483"/>
      <c r="H819" s="2483"/>
      <c r="I819" s="2483"/>
      <c r="J819" s="2483"/>
      <c r="K819" s="2483"/>
      <c r="L819" s="2483"/>
      <c r="M819" s="2483"/>
      <c r="N819" s="2483"/>
      <c r="O819" s="2483"/>
      <c r="P819" s="2483"/>
      <c r="Q819" s="2483"/>
      <c r="R819" s="2483"/>
      <c r="S819" s="2484"/>
      <c r="T819" s="2485">
        <f>AK794</f>
        <v>10</v>
      </c>
      <c r="U819" s="2485"/>
      <c r="V819" s="2485"/>
      <c r="W819" s="2485"/>
      <c r="X819" s="2485"/>
      <c r="Y819" s="2485"/>
      <c r="Z819" s="2494">
        <v>10</v>
      </c>
      <c r="AA819" s="2495"/>
      <c r="AB819" s="2495"/>
      <c r="AC819" s="2495"/>
      <c r="AD819" s="2495"/>
      <c r="AE819" s="2496"/>
      <c r="AF819" s="2451">
        <f>IF(T819&gt;Z819,Z819,T819)</f>
        <v>10</v>
      </c>
      <c r="AG819" s="2451"/>
      <c r="AH819" s="2451"/>
      <c r="AI819" s="2451"/>
      <c r="AJ819" s="2451"/>
      <c r="AK819" s="245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97" t="s">
        <v>1582</v>
      </c>
      <c r="B820" s="2483"/>
      <c r="C820" s="2483"/>
      <c r="D820" s="2483"/>
      <c r="E820" s="2483"/>
      <c r="F820" s="2483"/>
      <c r="G820" s="2483"/>
      <c r="H820" s="2483"/>
      <c r="I820" s="2483"/>
      <c r="J820" s="2483"/>
      <c r="K820" s="2483"/>
      <c r="L820" s="2483"/>
      <c r="M820" s="2483"/>
      <c r="N820" s="2483"/>
      <c r="O820" s="2483"/>
      <c r="P820" s="2483"/>
      <c r="Q820" s="2483"/>
      <c r="R820" s="2483"/>
      <c r="S820" s="2484"/>
      <c r="T820" s="2498"/>
      <c r="U820" s="2498"/>
      <c r="V820" s="2498"/>
      <c r="W820" s="2498"/>
      <c r="X820" s="2498"/>
      <c r="Y820" s="2498"/>
      <c r="Z820" s="2492" t="s">
        <v>1583</v>
      </c>
      <c r="AA820" s="2492"/>
      <c r="AB820" s="2492"/>
      <c r="AC820" s="2492"/>
      <c r="AD820" s="2492"/>
      <c r="AE820" s="2492"/>
      <c r="AF820" s="2494">
        <f>IF(T820&gt;0,T820,0)</f>
        <v>0</v>
      </c>
      <c r="AG820" s="2495"/>
      <c r="AH820" s="2495"/>
      <c r="AI820" s="2495"/>
      <c r="AJ820" s="2495"/>
      <c r="AK820" s="249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99" t="s">
        <v>1584</v>
      </c>
      <c r="B821" s="2500"/>
      <c r="C821" s="2500"/>
      <c r="D821" s="2500"/>
      <c r="E821" s="2500"/>
      <c r="F821" s="2500"/>
      <c r="G821" s="2500"/>
      <c r="H821" s="2500"/>
      <c r="I821" s="2500"/>
      <c r="J821" s="2500"/>
      <c r="K821" s="2500"/>
      <c r="L821" s="2500"/>
      <c r="M821" s="2500"/>
      <c r="N821" s="2500"/>
      <c r="O821" s="2500"/>
      <c r="P821" s="2500"/>
      <c r="Q821" s="2500"/>
      <c r="R821" s="2500"/>
      <c r="S821" s="2500"/>
      <c r="T821" s="2500"/>
      <c r="U821" s="2500"/>
      <c r="V821" s="2500"/>
      <c r="W821" s="2500"/>
      <c r="X821" s="2500"/>
      <c r="Y821" s="2500"/>
      <c r="Z821" s="2500"/>
      <c r="AA821" s="2500"/>
      <c r="AB821" s="2500"/>
      <c r="AC821" s="2500"/>
      <c r="AD821" s="2500"/>
      <c r="AE821" s="2501"/>
      <c r="AF821" s="2505">
        <f>SUM(AF804:AK819)-AF820</f>
        <v>119</v>
      </c>
      <c r="AG821" s="2506"/>
      <c r="AH821" s="2506"/>
      <c r="AI821" s="2506"/>
      <c r="AJ821" s="2506"/>
      <c r="AK821" s="2507"/>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02"/>
      <c r="B822" s="2503"/>
      <c r="C822" s="2503"/>
      <c r="D822" s="2503"/>
      <c r="E822" s="2503"/>
      <c r="F822" s="2503"/>
      <c r="G822" s="2503"/>
      <c r="H822" s="2503"/>
      <c r="I822" s="2503"/>
      <c r="J822" s="2503"/>
      <c r="K822" s="2503"/>
      <c r="L822" s="2503"/>
      <c r="M822" s="2503"/>
      <c r="N822" s="2503"/>
      <c r="O822" s="2503"/>
      <c r="P822" s="2503"/>
      <c r="Q822" s="2503"/>
      <c r="R822" s="2503"/>
      <c r="S822" s="2503"/>
      <c r="T822" s="2503"/>
      <c r="U822" s="2503"/>
      <c r="V822" s="2503"/>
      <c r="W822" s="2503"/>
      <c r="X822" s="2503"/>
      <c r="Y822" s="2503"/>
      <c r="Z822" s="2503"/>
      <c r="AA822" s="2503"/>
      <c r="AB822" s="2503"/>
      <c r="AC822" s="2503"/>
      <c r="AD822" s="2503"/>
      <c r="AE822" s="2504"/>
      <c r="AF822" s="2508"/>
      <c r="AG822" s="2509"/>
      <c r="AH822" s="2509"/>
      <c r="AI822" s="2509"/>
      <c r="AJ822" s="2509"/>
      <c r="AK822" s="2510"/>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ECC69826413646946189800D574EFA" ma:contentTypeVersion="16" ma:contentTypeDescription="Create a new document." ma:contentTypeScope="" ma:versionID="93f5f81eb31ce63b74205ece723ba26a">
  <xsd:schema xmlns:xsd="http://www.w3.org/2001/XMLSchema" xmlns:xs="http://www.w3.org/2001/XMLSchema" xmlns:p="http://schemas.microsoft.com/office/2006/metadata/properties" xmlns:ns2="248e13cc-8169-4e73-a905-666389b5bfdc" xmlns:ns3="8a8e589f-ab48-4b85-a96c-f744d1521181" targetNamespace="http://schemas.microsoft.com/office/2006/metadata/properties" ma:root="true" ma:fieldsID="06c66d645bd52207f2cc7015a9a69f8a" ns2:_="" ns3:_="">
    <xsd:import namespace="248e13cc-8169-4e73-a905-666389b5bfdc"/>
    <xsd:import namespace="8a8e589f-ab48-4b85-a96c-f744d15211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e13cc-8169-4e73-a905-666389b5bf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1e3714f-bb52-484a-baf7-18eae50fbc67}" ma:internalName="TaxCatchAll" ma:showField="CatchAllData" ma:web="248e13cc-8169-4e73-a905-666389b5bf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8e589f-ab48-4b85-a96c-f744d152118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e7ad56e-caea-46ba-8653-7feef473c30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Hyperlink" ma:index="23"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yperlink xmlns="8a8e589f-ab48-4b85-a96c-f744d1521181">
      <Url xsi:nil="true"/>
      <Description xsi:nil="true"/>
    </Hyperlink>
    <lcf76f155ced4ddcb4097134ff3c332f xmlns="8a8e589f-ab48-4b85-a96c-f744d1521181">
      <Terms xmlns="http://schemas.microsoft.com/office/infopath/2007/PartnerControls"/>
    </lcf76f155ced4ddcb4097134ff3c332f>
    <TaxCatchAll xmlns="248e13cc-8169-4e73-a905-666389b5bfdc" xsi:nil="true"/>
  </documentManagement>
</p:properties>
</file>

<file path=customXml/itemProps1.xml><?xml version="1.0" encoding="utf-8"?>
<ds:datastoreItem xmlns:ds="http://schemas.openxmlformats.org/officeDocument/2006/customXml" ds:itemID="{4E966DE0-C490-465C-BCF3-71A631AF4D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e13cc-8169-4e73-a905-666389b5bfdc"/>
    <ds:schemaRef ds:uri="8a8e589f-ab48-4b85-a96c-f744d15211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78D69D-EAE2-41C1-8F55-1384DFA24553}">
  <ds:schemaRefs>
    <ds:schemaRef ds:uri="http://schemas.microsoft.com/sharepoint/v3/contenttype/forms"/>
  </ds:schemaRefs>
</ds:datastoreItem>
</file>

<file path=customXml/itemProps3.xml><?xml version="1.0" encoding="utf-8"?>
<ds:datastoreItem xmlns:ds="http://schemas.openxmlformats.org/officeDocument/2006/customXml" ds:itemID="{4138445A-7789-43DB-926F-169E1EE90AC4}">
  <ds:schemaRefs>
    <ds:schemaRef ds:uri="http://schemas.microsoft.com/office/2006/metadata/properties"/>
    <ds:schemaRef ds:uri="http://schemas.microsoft.com/office/infopath/2007/PartnerControls"/>
    <ds:schemaRef ds:uri="8a8e589f-ab48-4b85-a96c-f744d1521181"/>
    <ds:schemaRef ds:uri="248e13cc-8169-4e73-a905-666389b5bfdc"/>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Jacqueline Figueroa</cp:lastModifiedBy>
  <cp:lastPrinted>2025-05-07T18:08:42Z</cp:lastPrinted>
  <dcterms:created xsi:type="dcterms:W3CDTF">2007-12-27T18:26:28Z</dcterms:created>
  <dcterms:modified xsi:type="dcterms:W3CDTF">2025-05-16T17:41:29Z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0x010100F8ECC69826413646946189800D574EFA</vt:lpwstr>
  </property>
  <property fmtid="{D5CDD505-2E9C-101B-9397-08002B2CF9AE}" pid="3" name="MediaServiceImageTags">
    <vt:lpwstr/>
  </property>
</Properties>
</file>